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3D081A30-F306-4F8F-95BB-D5DCA5454DBE}" xr6:coauthVersionLast="47" xr6:coauthVersionMax="47" xr10:uidLastSave="{00000000-0000-0000-0000-000000000000}"/>
  <bookViews>
    <workbookView xWindow="-120" yWindow="-120" windowWidth="29040" windowHeight="15720" xr2:uid="{00000000-000D-0000-FFFF-FFFF00000000}"/>
  </bookViews>
  <sheets>
    <sheet name="INDICE" sheetId="1" r:id="rId1"/>
    <sheet name="1" sheetId="2" r:id="rId2"/>
    <sheet name="2" sheetId="3" r:id="rId3"/>
    <sheet name="3" sheetId="4" r:id="rId4"/>
    <sheet name="3 bis" sheetId="5" r:id="rId5"/>
    <sheet name="3 ter" sheetId="6" r:id="rId6"/>
    <sheet name="3 quarter" sheetId="7" r:id="rId7"/>
    <sheet name="4" sheetId="8" r:id="rId8"/>
    <sheet name="5" sheetId="9" r:id="rId9"/>
    <sheet name="6" sheetId="10" r:id="rId10"/>
    <sheet name="7" sheetId="11" r:id="rId11"/>
    <sheet name="8" sheetId="12" r:id="rId12"/>
    <sheet name="9"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3" l="1"/>
  <c r="A1" i="12"/>
  <c r="A1" i="11"/>
  <c r="A1" i="10"/>
  <c r="A1" i="9"/>
  <c r="A1" i="8"/>
  <c r="A1" i="7"/>
  <c r="A1" i="6"/>
  <c r="A1" i="5"/>
  <c r="A1" i="4"/>
  <c r="A1" i="3"/>
  <c r="A1" i="2"/>
  <c r="A13" i="1"/>
  <c r="A12" i="1"/>
  <c r="A11" i="1"/>
  <c r="A10" i="1"/>
  <c r="A9" i="1"/>
  <c r="A8" i="1"/>
  <c r="A7" i="1"/>
  <c r="A6" i="1"/>
  <c r="A5" i="1"/>
  <c r="A4" i="1"/>
  <c r="A3" i="1"/>
  <c r="A2" i="1"/>
</calcChain>
</file>

<file path=xl/sharedStrings.xml><?xml version="1.0" encoding="utf-8"?>
<sst xmlns="http://schemas.openxmlformats.org/spreadsheetml/2006/main" count="153" uniqueCount="103">
  <si>
    <t>Ramo R.C.Generale - Indice delle tavole statistiche</t>
  </si>
  <si>
    <t>Tavola 1 - Premi lordi contabilizzati</t>
  </si>
  <si>
    <t>(importi in milioni di Euro)</t>
  </si>
  <si>
    <t>Esercizio</t>
  </si>
  <si>
    <t>N. imprese</t>
  </si>
  <si>
    <t>Premi</t>
  </si>
  <si>
    <t>% di portafoglio rami danni</t>
  </si>
  <si>
    <t>Δ%</t>
  </si>
  <si>
    <t>Fonte: Regolamento ISVAP n. 22/2008, Modulo 17.</t>
  </si>
  <si>
    <t>Tavola 2 - Numero dei sinistri denunciati e con seguito</t>
  </si>
  <si>
    <t>N. unità di rischio</t>
  </si>
  <si>
    <t>N. denunciati</t>
  </si>
  <si>
    <t>N. denunciati con seguito al netto della stima per i tardivi</t>
  </si>
  <si>
    <t>N. denunciati con seguito al lordo della stima per i tardivi</t>
  </si>
  <si>
    <t>Frequenza sinistri in %</t>
  </si>
  <si>
    <t>Fonte: Regolamento ISVAP n. 22/2008, Modulo 29.</t>
  </si>
  <si>
    <t>Tavola 3 - Indicatori di costo medio dei sinistri denunciati nell'anno di accadimento e al lordo della stima finale per sinistri tardivi a prezzi correnti</t>
  </si>
  <si>
    <t>Gen. di accadimento</t>
  </si>
  <si>
    <t>Costo medio dei sinistri pagati</t>
  </si>
  <si>
    <t>Costo medio dei sinistri riservati*</t>
  </si>
  <si>
    <t>Costo medio complessivo dei sinistri</t>
  </si>
  <si>
    <t>2019</t>
  </si>
  <si>
    <t>2020</t>
  </si>
  <si>
    <t>2021</t>
  </si>
  <si>
    <t>2022</t>
  </si>
  <si>
    <t>2023</t>
  </si>
  <si>
    <t>2024</t>
  </si>
  <si>
    <t xml:space="preserve"> * Gli importi riservati sono comprensivi della stima finale per sinistri IBNR.</t>
  </si>
  <si>
    <t>Tavola 3 bis - Indicatori di costo medio dei sinistri denunciati nell'anno di accadimento e al lordo della stima finale per sinistri tardivi con rivalutazione degli importi pagati negli anni precedenti in base all'indice dei prezzi al consumo per famiglie di operai e di impiegati (FOI) al netto dei tabacchi</t>
  </si>
  <si>
    <t>Costo medio dei sinistri pagati*</t>
  </si>
  <si>
    <t>Costo medio complessivo dei sinistri*</t>
  </si>
  <si>
    <t xml:space="preserve"> * Importi espressi in valuta 2024.</t>
  </si>
  <si>
    <t>Tavola 3 ter - Costo medio de sinistri con seguito dall'anno di accadimento fino al 31.12.2024</t>
  </si>
  <si>
    <t>(Importi in milioni di Euro;
costi medi in unità di Euro)</t>
  </si>
  <si>
    <t>Importo pagato e riservato</t>
  </si>
  <si>
    <t>Fonte: Regolamento ISVAP n. 22/2008,
Modulo 29, con relativo allegato 1.</t>
  </si>
  <si>
    <t>Tavola 3 quarter - Costo medio de sinistri con seguito dall'anno di accadimento fino al 31.12.2024 con rivalutazione degli importi pagati negli anni precedenti in base all'indice dei prezzi al consumo per famiglie di operai e di impiegati (FOI) al netto dei tabacchi</t>
  </si>
  <si>
    <t>Fonte: Regolamento ISVAP n. 22/2008,
Modulo 29, con relativo allegato 1 e indice di rivalutazione FOI 
(al netto dei tabacchi) pubblicato dall'ISTAT.</t>
  </si>
  <si>
    <t>Gli importi pagati e il costo medio complessivo dei sinistri sono espressi in valuta 2024.</t>
  </si>
  <si>
    <t>Tavola 4 - Andamento del premio medio e del premio puro</t>
  </si>
  <si>
    <t>Anno</t>
  </si>
  <si>
    <t>Premio medio calcolato sui premi contabilizzati</t>
  </si>
  <si>
    <t>Premio puro*</t>
  </si>
  <si>
    <t>Premio medio calcolato sui premi contabilizzati**</t>
  </si>
  <si>
    <t>Premio puro**</t>
  </si>
  <si>
    <t>Fonte: Regolamento ISVAP n. 22/2008,
Modulo 17 e Modulo 29, con relativo allegato 1 e indice di rivalutazione FOI 
(al netto dei tabacchi) pubblicato dall'ISTAT.</t>
  </si>
  <si>
    <t xml:space="preserve"> * Il premio puro è calcolato come prodotto tra frequenza e costo medio dei sinistri. Tali indicatori sono calcolati con riferimento ai sinistri denunciati nell'anno di accadimento, tenendo conto della stima dei sinistri tardivi.</t>
  </si>
  <si>
    <t xml:space="preserve"> ** Importi espressi in valuta 2024</t>
  </si>
  <si>
    <t>Tavola 5 - Velocità di liquidazione dei sinistri per numeri al lordo della stima per i sinistri tardivi</t>
  </si>
  <si>
    <t>Nell'anno di generazione</t>
  </si>
  <si>
    <t>Al 1° anno successivo</t>
  </si>
  <si>
    <t>Al 2° anno successivo</t>
  </si>
  <si>
    <t>Al 3° anno successivo</t>
  </si>
  <si>
    <t>Al 4° anno successivo</t>
  </si>
  <si>
    <t>Al 5° anno successivo</t>
  </si>
  <si>
    <t>Riserva sinistri al 31.12.2024</t>
  </si>
  <si>
    <t>Fonte: Regolamento ISVAP n. 22/2008, Modulo 29, con relativo allegato 1.</t>
  </si>
  <si>
    <t>NB: Percentuale dei sinistri pagati, cumulati in ciascun anno di sviluppo, rispetto ai sinistri risultati con seguito al 31.12.2024 (pagati+riservati) al lordo della stima per i sinistri tardivi.</t>
  </si>
  <si>
    <t>Tavola 6 - Velocità di liquidazione dei sinistri per importi al lordo della stima per i sinistri tardivi</t>
  </si>
  <si>
    <t>Tavola 7 - Sintesi del conto tecnico del ramo</t>
  </si>
  <si>
    <t>(Importi in milioni di Euro)</t>
  </si>
  <si>
    <t>Voci</t>
  </si>
  <si>
    <t>Premi di competenza(1)</t>
  </si>
  <si>
    <t>Oneri relativi ai sinistri(2)</t>
  </si>
  <si>
    <t>Saldo altre partite tecniche(3)</t>
  </si>
  <si>
    <t>Variazione delle riserve tecniche diverse(4)</t>
  </si>
  <si>
    <t>Spese di gestione(5)</t>
  </si>
  <si>
    <t>Spese unitarie di gestione (euro)</t>
  </si>
  <si>
    <t>Saldo tecn. lav. dir. lordo riassic. (6)=(1)-(2)+(3)-(4)-(5)</t>
  </si>
  <si>
    <t>Quota dell'utile degli investimenti(7)</t>
  </si>
  <si>
    <t>Risult. conto tecn. lav. dir. lordo riassic.(8)=(6)+(7)</t>
  </si>
  <si>
    <t>Risultato delle cessioni in riassicurazione(9)</t>
  </si>
  <si>
    <t>Risult. conto tecn. lav. dir. netto riassic.(10)=(8)+(9)</t>
  </si>
  <si>
    <t>Fonte: Regolamento ISVAP n. 22/2008,
Modulo 17 e Modulo 29 per le unità di rischio assicurate.</t>
  </si>
  <si>
    <t>Tavola 8 - Composizione delle spese di gestione e loro incidenza sui premi lordi contabilizzati</t>
  </si>
  <si>
    <t>Voci di spesa</t>
  </si>
  <si>
    <t>Provvigioni di acquisizione e incasso Importo</t>
  </si>
  <si>
    <t>Provvigioni di acquisizione e incasso Incidenza su premi (%)</t>
  </si>
  <si>
    <t>Provvigioni di acquisizione e incasso Incidenza su spese tot. (%)</t>
  </si>
  <si>
    <t>Altre spese di acquisizione Importo</t>
  </si>
  <si>
    <t>Altre spese di acquisizione Incidenza su premi (%)</t>
  </si>
  <si>
    <t>Altre spese di acquisizione Incidenza su spese tot. (%)</t>
  </si>
  <si>
    <t>Altre spese di amministrazione Importo</t>
  </si>
  <si>
    <t>Altre spese di amministrazione Incidenza su premi (%)</t>
  </si>
  <si>
    <t>Altre spese di amministrazione Incidenza su spese tot. (%)</t>
  </si>
  <si>
    <t>Totale spese di gestione Importo</t>
  </si>
  <si>
    <t>Totale spese di gestione Incidenza su premi (%)</t>
  </si>
  <si>
    <t>Tavola 9 - Indicatori desunti dal conto tecnico, portafoglio diretto italiano</t>
  </si>
  <si>
    <t>(in %)</t>
  </si>
  <si>
    <t>Sinistri dell'esercizio / Premi di competenza (Loss ratio dell'esercizio)</t>
  </si>
  <si>
    <t>Oneri relativi ai sinistri / Premi di competenza (Loss ratio di bilancio)</t>
  </si>
  <si>
    <t>Spese di gestione / Premi contabilizzati (Expense ratio)</t>
  </si>
  <si>
    <t>Combined ratio di bilancio</t>
  </si>
  <si>
    <t>Combined ratio dell'esercizio</t>
  </si>
  <si>
    <t>Saldo tecnico lordo riassic. / Premi contabilizzati</t>
  </si>
  <si>
    <t>Saldo tecnico lordo riassic. / Premi di competenza</t>
  </si>
  <si>
    <t>utile degli investimenti / Premi contabilizzati</t>
  </si>
  <si>
    <t>Risultato tecnico al lordo della riassic. / Premi contabil.</t>
  </si>
  <si>
    <t>Risultato tecnico al lordo della riassic. / Premi di competenza</t>
  </si>
  <si>
    <t>Risultato tecnico al netto della riassic. / Premi contabil.</t>
  </si>
  <si>
    <t>Risultato tecnico al netto della riassic. / Premi di competenza</t>
  </si>
  <si>
    <t>Risultato tecnico al netto riassic. / unità di rischio assicurate (euro)</t>
  </si>
  <si>
    <t>Fonte: Regolamento ISVAP n. 22/2008,
Modulo 17 e Modulo 29 per le unità di richio assicurate.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</si>
</sst>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family val="2"/>
      <scheme val="minor"/>
    </font>
    <font>
      <b/>
      <sz val="11"/>
      <color rgb="FF000000"/>
      <name val="Calibri"/>
    </font>
    <font>
      <u/>
      <sz val="11"/>
      <color theme="10"/>
      <name val="Calibri"/>
    </font>
    <font>
      <sz val="8"/>
      <color rgb="FF000000"/>
      <name val="Arial"/>
    </font>
    <font>
      <b/>
      <sz val="10"/>
      <color rgb="FF000000"/>
      <name val="Calibri"/>
    </font>
    <font>
      <sz val="11"/>
      <color rgb="FF000000"/>
      <name val="Calibri"/>
    </font>
  </fonts>
  <fills count="3">
    <fill>
      <patternFill patternType="none"/>
    </fill>
    <fill>
      <patternFill patternType="gray125"/>
    </fill>
    <fill>
      <patternFill patternType="solid">
        <fgColor rgb="FFB9D3EE"/>
      </patternFill>
    </fill>
  </fills>
  <borders count="2">
    <border>
      <left/>
      <right/>
      <top/>
      <bottom/>
      <diagonal/>
    </border>
    <border>
      <left/>
      <right/>
      <top/>
      <bottom style="thin">
        <color rgb="FF000000"/>
      </bottom>
      <diagonal/>
    </border>
  </borders>
  <cellStyleXfs count="1">
    <xf numFmtId="0" fontId="0" fillId="0" borderId="0"/>
  </cellStyleXfs>
  <cellXfs count="10">
    <xf numFmtId="0" fontId="0" fillId="0" borderId="0" xfId="0"/>
    <xf numFmtId="0" fontId="2" fillId="0" borderId="0" xfId="0" applyFont="1"/>
    <xf numFmtId="0" fontId="4" fillId="2" borderId="1" xfId="0" applyFont="1" applyFill="1" applyBorder="1" applyAlignment="1">
      <alignment horizontal="center" wrapText="1"/>
    </xf>
    <xf numFmtId="0" fontId="5" fillId="0" borderId="1" xfId="0" applyFont="1" applyBorder="1"/>
    <xf numFmtId="0" fontId="1" fillId="0" borderId="0" xfId="0" applyFont="1" applyAlignment="1">
      <alignment horizontal="center" wrapText="1"/>
    </xf>
    <xf numFmtId="0" fontId="0" fillId="0" borderId="0" xfId="0"/>
    <xf numFmtId="0" fontId="2" fillId="0" borderId="0" xfId="0" applyFont="1"/>
    <xf numFmtId="0" fontId="1" fillId="0" borderId="0" xfId="0" applyFont="1" applyAlignment="1">
      <alignment horizontal="center"/>
    </xf>
    <xf numFmtId="0" fontId="3" fillId="0" borderId="0" xfId="0" applyFont="1" applyAlignment="1">
      <alignment horizontal="right"/>
    </xf>
    <xf numFmtId="0" fontId="3" fillId="0" borderId="0" xfId="0" applyFont="1" applyAlignment="1">
      <alignment horizont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
  <sheetViews>
    <sheetView showGridLines="0" tabSelected="1" workbookViewId="0">
      <selection sqref="A1:G1"/>
    </sheetView>
  </sheetViews>
  <sheetFormatPr defaultColWidth="11.42578125" defaultRowHeight="15" x14ac:dyDescent="0.25"/>
  <sheetData>
    <row r="1" spans="1:7" ht="24.95" customHeight="1" x14ac:dyDescent="0.25">
      <c r="A1" s="4" t="s">
        <v>0</v>
      </c>
      <c r="B1" s="5"/>
      <c r="C1" s="5"/>
      <c r="D1" s="5"/>
      <c r="E1" s="5"/>
      <c r="F1" s="5"/>
      <c r="G1" s="5"/>
    </row>
    <row r="2" spans="1:7" ht="24.95" customHeight="1" x14ac:dyDescent="0.25">
      <c r="A2" s="6" t="str">
        <f>HYPERLINK("#1!A1", "Premi lordi contabilizzati")</f>
        <v>Premi lordi contabilizzati</v>
      </c>
      <c r="B2" s="5"/>
      <c r="C2" s="5"/>
      <c r="D2" s="5"/>
      <c r="E2" s="5"/>
      <c r="F2" s="5"/>
      <c r="G2" s="5"/>
    </row>
    <row r="3" spans="1:7" ht="24.95" customHeight="1" x14ac:dyDescent="0.25">
      <c r="A3" s="6" t="str">
        <f>HYPERLINK("#2!A1", "Unità di rischio numero e frequenza sinistri")</f>
        <v>Unità di rischio numero e frequenza sinistri</v>
      </c>
      <c r="B3" s="5"/>
      <c r="C3" s="5"/>
      <c r="D3" s="5"/>
      <c r="E3" s="5"/>
      <c r="F3" s="5"/>
      <c r="G3" s="5"/>
    </row>
    <row r="4" spans="1:7" ht="24.95" customHeight="1" x14ac:dyDescent="0.25">
      <c r="A4" s="6" t="str">
        <f>HYPERLINK("#3!A1", "Indicatori sul costo dei sinistri")</f>
        <v>Indicatori sul costo dei sinistri</v>
      </c>
      <c r="B4" s="5"/>
      <c r="C4" s="5"/>
      <c r="D4" s="5"/>
      <c r="E4" s="5"/>
      <c r="F4" s="5"/>
      <c r="G4" s="5"/>
    </row>
    <row r="5" spans="1:7" ht="24.95" customHeight="1" x14ac:dyDescent="0.25">
      <c r="A5" s="6" t="str">
        <f>HYPERLINK("#'3 bis'!A1", "Indicatori sul costo dei sinistri bis")</f>
        <v>Indicatori sul costo dei sinistri bis</v>
      </c>
      <c r="B5" s="5"/>
      <c r="C5" s="5"/>
      <c r="D5" s="5"/>
      <c r="E5" s="5"/>
      <c r="F5" s="5"/>
      <c r="G5" s="5"/>
    </row>
    <row r="6" spans="1:7" ht="24.95" customHeight="1" x14ac:dyDescent="0.25">
      <c r="A6" s="6" t="str">
        <f>HYPERLINK("#'3 ter'!A1", "Indicatori sul costo dei sinistri ter")</f>
        <v>Indicatori sul costo dei sinistri ter</v>
      </c>
      <c r="B6" s="5"/>
      <c r="C6" s="5"/>
      <c r="D6" s="5"/>
      <c r="E6" s="5"/>
      <c r="F6" s="5"/>
      <c r="G6" s="5"/>
    </row>
    <row r="7" spans="1:7" ht="24.95" customHeight="1" x14ac:dyDescent="0.25">
      <c r="A7" s="6" t="str">
        <f>HYPERLINK("#'3 quarter'!A1", "Indicatori sul costo dei sinistri quarter")</f>
        <v>Indicatori sul costo dei sinistri quarter</v>
      </c>
      <c r="B7" s="5"/>
      <c r="C7" s="5"/>
      <c r="D7" s="5"/>
      <c r="E7" s="5"/>
      <c r="F7" s="5"/>
      <c r="G7" s="5"/>
    </row>
    <row r="8" spans="1:7" ht="24.95" customHeight="1" x14ac:dyDescent="0.25">
      <c r="A8" s="6" t="str">
        <f>HYPERLINK("#4!A1", "Andamento del premio medio e del premio puro")</f>
        <v>Andamento del premio medio e del premio puro</v>
      </c>
      <c r="B8" s="5"/>
      <c r="C8" s="5"/>
      <c r="D8" s="5"/>
      <c r="E8" s="5"/>
      <c r="F8" s="5"/>
      <c r="G8" s="5"/>
    </row>
    <row r="9" spans="1:7" ht="24.95" customHeight="1" x14ac:dyDescent="0.25">
      <c r="A9" s="6" t="str">
        <f>HYPERLINK("#5!A1", "Velocità di liquidazione dei sinistri (numeri)")</f>
        <v>Velocità di liquidazione dei sinistri (numeri)</v>
      </c>
      <c r="B9" s="5"/>
      <c r="C9" s="5"/>
      <c r="D9" s="5"/>
      <c r="E9" s="5"/>
      <c r="F9" s="5"/>
      <c r="G9" s="5"/>
    </row>
    <row r="10" spans="1:7" ht="24.95" customHeight="1" x14ac:dyDescent="0.25">
      <c r="A10" s="6" t="str">
        <f>HYPERLINK("#6!A1", "Velocità di liquidazione dei sinistri (importi)")</f>
        <v>Velocità di liquidazione dei sinistri (importi)</v>
      </c>
      <c r="B10" s="5"/>
      <c r="C10" s="5"/>
      <c r="D10" s="5"/>
      <c r="E10" s="5"/>
      <c r="F10" s="5"/>
      <c r="G10" s="5"/>
    </row>
    <row r="11" spans="1:7" ht="24.95" customHeight="1" x14ac:dyDescent="0.25">
      <c r="A11" s="6" t="str">
        <f>HYPERLINK("#7!A1", "Sintesi del conto tecnico del ramo")</f>
        <v>Sintesi del conto tecnico del ramo</v>
      </c>
      <c r="B11" s="5"/>
      <c r="C11" s="5"/>
      <c r="D11" s="5"/>
      <c r="E11" s="5"/>
      <c r="F11" s="5"/>
      <c r="G11" s="5"/>
    </row>
    <row r="12" spans="1:7" ht="24.95" customHeight="1" x14ac:dyDescent="0.25">
      <c r="A12" s="6" t="str">
        <f>HYPERLINK("#8!A1", "Composizione delle spese di gestione e loro incidenza sui premi lordi contabilizzati")</f>
        <v>Composizione delle spese di gestione e loro incidenza sui premi lordi contabilizzati</v>
      </c>
      <c r="B12" s="5"/>
      <c r="C12" s="5"/>
      <c r="D12" s="5"/>
      <c r="E12" s="5"/>
      <c r="F12" s="5"/>
      <c r="G12" s="5"/>
    </row>
    <row r="13" spans="1:7" ht="24.95" customHeight="1" x14ac:dyDescent="0.25">
      <c r="A13" s="6" t="str">
        <f>HYPERLINK("#9!A1", "Indicatori desunti dal conto tecnico")</f>
        <v>Indicatori desunti dal conto tecnico</v>
      </c>
      <c r="B13" s="5"/>
      <c r="C13" s="5"/>
      <c r="D13" s="5"/>
      <c r="E13" s="5"/>
      <c r="F13" s="5"/>
      <c r="G13" s="5"/>
    </row>
  </sheetData>
  <mergeCells count="13">
    <mergeCell ref="A11:G11"/>
    <mergeCell ref="A12:G12"/>
    <mergeCell ref="A13:G13"/>
    <mergeCell ref="A6:G6"/>
    <mergeCell ref="A7:G7"/>
    <mergeCell ref="A8:G8"/>
    <mergeCell ref="A9:G9"/>
    <mergeCell ref="A10:G10"/>
    <mergeCell ref="A1:G1"/>
    <mergeCell ref="A2:G2"/>
    <mergeCell ref="A3:G3"/>
    <mergeCell ref="A4:G4"/>
    <mergeCell ref="A5:G5"/>
  </mergeCell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1"/>
  <sheetViews>
    <sheetView showGridLines="0" workbookViewId="0"/>
  </sheetViews>
  <sheetFormatPr defaultColWidth="11.42578125" defaultRowHeight="15" x14ac:dyDescent="0.25"/>
  <sheetData>
    <row r="1" spans="1:8" x14ac:dyDescent="0.25">
      <c r="A1" s="1" t="str">
        <f>HYPERLINK("#INDICE!A1", "Torna a INDICE")</f>
        <v>Torna a INDICE</v>
      </c>
    </row>
    <row r="2" spans="1:8" x14ac:dyDescent="0.25">
      <c r="A2" s="4" t="s">
        <v>58</v>
      </c>
      <c r="B2" s="5"/>
      <c r="C2" s="5"/>
      <c r="D2" s="5"/>
      <c r="E2" s="5"/>
      <c r="F2" s="5"/>
      <c r="G2" s="5"/>
      <c r="H2" s="5"/>
    </row>
    <row r="3" spans="1:8" ht="39" x14ac:dyDescent="0.25">
      <c r="A3" s="2" t="s">
        <v>17</v>
      </c>
      <c r="B3" s="2" t="s">
        <v>49</v>
      </c>
      <c r="C3" s="2" t="s">
        <v>50</v>
      </c>
      <c r="D3" s="2" t="s">
        <v>51</v>
      </c>
      <c r="E3" s="2" t="s">
        <v>52</v>
      </c>
      <c r="F3" s="2" t="s">
        <v>53</v>
      </c>
      <c r="G3" s="2" t="s">
        <v>54</v>
      </c>
      <c r="H3" s="2" t="s">
        <v>55</v>
      </c>
    </row>
    <row r="4" spans="1:8" x14ac:dyDescent="0.25">
      <c r="A4">
        <v>2019</v>
      </c>
      <c r="B4">
        <v>15</v>
      </c>
      <c r="C4">
        <v>34.700000000000003</v>
      </c>
      <c r="D4">
        <v>46.4</v>
      </c>
      <c r="E4">
        <v>54.8</v>
      </c>
      <c r="F4">
        <v>60.7</v>
      </c>
      <c r="G4">
        <v>67.5</v>
      </c>
      <c r="H4">
        <v>32.5</v>
      </c>
    </row>
    <row r="5" spans="1:8" x14ac:dyDescent="0.25">
      <c r="A5">
        <v>2020</v>
      </c>
      <c r="B5">
        <v>13.6</v>
      </c>
      <c r="C5">
        <v>31.5</v>
      </c>
      <c r="D5">
        <v>41.7</v>
      </c>
      <c r="E5">
        <v>49.2</v>
      </c>
      <c r="F5">
        <v>55.5</v>
      </c>
      <c r="H5">
        <v>44.5</v>
      </c>
    </row>
    <row r="6" spans="1:8" x14ac:dyDescent="0.25">
      <c r="A6">
        <v>2021</v>
      </c>
      <c r="B6">
        <v>14.3</v>
      </c>
      <c r="C6">
        <v>32.5</v>
      </c>
      <c r="D6">
        <v>43.4</v>
      </c>
      <c r="E6">
        <v>51.6</v>
      </c>
      <c r="H6">
        <v>48.4</v>
      </c>
    </row>
    <row r="7" spans="1:8" x14ac:dyDescent="0.25">
      <c r="A7">
        <v>2022</v>
      </c>
      <c r="B7">
        <v>13.3</v>
      </c>
      <c r="C7">
        <v>31</v>
      </c>
      <c r="D7">
        <v>41.8</v>
      </c>
      <c r="H7">
        <v>58.2</v>
      </c>
    </row>
    <row r="8" spans="1:8" x14ac:dyDescent="0.25">
      <c r="A8">
        <v>2023</v>
      </c>
      <c r="B8">
        <v>11.8</v>
      </c>
      <c r="C8">
        <v>31.2</v>
      </c>
      <c r="H8">
        <v>68.8</v>
      </c>
    </row>
    <row r="9" spans="1:8" x14ac:dyDescent="0.25">
      <c r="A9" s="3">
        <v>2024</v>
      </c>
      <c r="B9" s="3">
        <v>12.1</v>
      </c>
      <c r="C9" s="3"/>
      <c r="D9" s="3"/>
      <c r="E9" s="3"/>
      <c r="F9" s="3"/>
      <c r="G9" s="3"/>
      <c r="H9" s="3">
        <v>87.9</v>
      </c>
    </row>
    <row r="10" spans="1:8" ht="35.1" customHeight="1" x14ac:dyDescent="0.25">
      <c r="A10" s="9" t="s">
        <v>56</v>
      </c>
      <c r="B10" s="5"/>
      <c r="C10" s="5"/>
      <c r="D10" s="5"/>
      <c r="E10" s="5"/>
      <c r="F10" s="5"/>
      <c r="G10" s="5"/>
      <c r="H10" s="5"/>
    </row>
    <row r="11" spans="1:8" ht="35.1" customHeight="1" x14ac:dyDescent="0.25">
      <c r="A11" s="9" t="s">
        <v>57</v>
      </c>
      <c r="B11" s="5"/>
      <c r="C11" s="5"/>
      <c r="D11" s="5"/>
      <c r="E11" s="5"/>
      <c r="F11" s="5"/>
      <c r="G11" s="5"/>
      <c r="H11" s="5"/>
    </row>
  </sheetData>
  <mergeCells count="3">
    <mergeCell ref="A2:H2"/>
    <mergeCell ref="A10:H10"/>
    <mergeCell ref="A11:H1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6"/>
  <sheetViews>
    <sheetView showGridLines="0" workbookViewId="0"/>
  </sheetViews>
  <sheetFormatPr defaultColWidth="11.42578125" defaultRowHeight="15" x14ac:dyDescent="0.25"/>
  <cols>
    <col min="1" max="1" width="95.7109375" customWidth="1"/>
  </cols>
  <sheetData>
    <row r="1" spans="1:7" x14ac:dyDescent="0.25">
      <c r="A1" s="1" t="str">
        <f>HYPERLINK("#INDICE!A1", "Torna a INDICE")</f>
        <v>Torna a INDICE</v>
      </c>
    </row>
    <row r="2" spans="1:7" ht="35.1" customHeight="1" x14ac:dyDescent="0.25">
      <c r="A2" s="4" t="s">
        <v>59</v>
      </c>
      <c r="B2" s="5"/>
      <c r="C2" s="5"/>
      <c r="D2" s="5"/>
      <c r="E2" s="5"/>
      <c r="F2" s="5"/>
      <c r="G2" s="5"/>
    </row>
    <row r="3" spans="1:7" x14ac:dyDescent="0.25">
      <c r="A3" s="8" t="s">
        <v>60</v>
      </c>
      <c r="B3" s="5"/>
      <c r="C3" s="5"/>
      <c r="D3" s="5"/>
      <c r="E3" s="5"/>
      <c r="F3" s="5"/>
      <c r="G3" s="5"/>
    </row>
    <row r="4" spans="1:7" x14ac:dyDescent="0.25">
      <c r="A4" s="2" t="s">
        <v>61</v>
      </c>
      <c r="B4" s="2" t="s">
        <v>21</v>
      </c>
      <c r="C4" s="2" t="s">
        <v>22</v>
      </c>
      <c r="D4" s="2" t="s">
        <v>23</v>
      </c>
      <c r="E4" s="2" t="s">
        <v>24</v>
      </c>
      <c r="F4" s="2" t="s">
        <v>25</v>
      </c>
      <c r="G4" s="2" t="s">
        <v>26</v>
      </c>
    </row>
    <row r="5" spans="1:7" x14ac:dyDescent="0.25">
      <c r="A5" t="s">
        <v>62</v>
      </c>
      <c r="B5">
        <v>3121</v>
      </c>
      <c r="C5">
        <v>3247</v>
      </c>
      <c r="D5">
        <v>3385</v>
      </c>
      <c r="E5">
        <v>3690</v>
      </c>
      <c r="F5">
        <v>3954</v>
      </c>
      <c r="G5">
        <v>4133</v>
      </c>
    </row>
    <row r="6" spans="1:7" x14ac:dyDescent="0.25">
      <c r="A6" t="s">
        <v>63</v>
      </c>
      <c r="B6">
        <v>-966</v>
      </c>
      <c r="C6">
        <v>-1184</v>
      </c>
      <c r="D6">
        <v>-1600</v>
      </c>
      <c r="E6">
        <v>-1356</v>
      </c>
      <c r="F6">
        <v>-1561</v>
      </c>
      <c r="G6">
        <v>-1933</v>
      </c>
    </row>
    <row r="7" spans="1:7" x14ac:dyDescent="0.25">
      <c r="A7" t="s">
        <v>64</v>
      </c>
      <c r="B7">
        <v>-68</v>
      </c>
      <c r="C7">
        <v>-77</v>
      </c>
      <c r="D7">
        <v>-74</v>
      </c>
      <c r="E7">
        <v>-47</v>
      </c>
      <c r="F7">
        <v>-69</v>
      </c>
      <c r="G7">
        <v>-78</v>
      </c>
    </row>
    <row r="8" spans="1:7" x14ac:dyDescent="0.25">
      <c r="A8" t="s">
        <v>65</v>
      </c>
      <c r="B8">
        <v>0</v>
      </c>
      <c r="C8">
        <v>0</v>
      </c>
      <c r="D8">
        <v>0</v>
      </c>
      <c r="E8">
        <v>0</v>
      </c>
      <c r="F8">
        <v>0</v>
      </c>
      <c r="G8">
        <v>0</v>
      </c>
    </row>
    <row r="9" spans="1:7" x14ac:dyDescent="0.25">
      <c r="A9" s="3" t="s">
        <v>66</v>
      </c>
      <c r="B9" s="3">
        <v>-1029</v>
      </c>
      <c r="C9" s="3">
        <v>-1077</v>
      </c>
      <c r="D9" s="3">
        <v>-1131</v>
      </c>
      <c r="E9" s="3">
        <v>-1234</v>
      </c>
      <c r="F9" s="3">
        <v>-1301</v>
      </c>
      <c r="G9" s="3">
        <v>-1366</v>
      </c>
    </row>
    <row r="10" spans="1:7" x14ac:dyDescent="0.25">
      <c r="A10" s="3" t="s">
        <v>67</v>
      </c>
      <c r="B10" s="3">
        <v>51.8</v>
      </c>
      <c r="C10" s="3">
        <v>51.7</v>
      </c>
      <c r="D10" s="3">
        <v>53.9</v>
      </c>
      <c r="E10" s="3">
        <v>52.3</v>
      </c>
      <c r="F10" s="3">
        <v>53.7</v>
      </c>
      <c r="G10" s="3">
        <v>56.5</v>
      </c>
    </row>
    <row r="11" spans="1:7" x14ac:dyDescent="0.25">
      <c r="A11" t="s">
        <v>68</v>
      </c>
      <c r="B11">
        <v>1059</v>
      </c>
      <c r="C11">
        <v>909</v>
      </c>
      <c r="D11">
        <v>580</v>
      </c>
      <c r="E11">
        <v>1052</v>
      </c>
      <c r="F11">
        <v>1024</v>
      </c>
      <c r="G11">
        <v>757</v>
      </c>
    </row>
    <row r="12" spans="1:7" x14ac:dyDescent="0.25">
      <c r="A12" t="s">
        <v>69</v>
      </c>
      <c r="B12">
        <v>261</v>
      </c>
      <c r="C12">
        <v>169</v>
      </c>
      <c r="D12">
        <v>183</v>
      </c>
      <c r="E12">
        <v>64</v>
      </c>
      <c r="F12">
        <v>265</v>
      </c>
      <c r="G12">
        <v>224</v>
      </c>
    </row>
    <row r="13" spans="1:7" x14ac:dyDescent="0.25">
      <c r="A13" t="s">
        <v>70</v>
      </c>
      <c r="B13">
        <v>1320</v>
      </c>
      <c r="C13">
        <v>1078</v>
      </c>
      <c r="D13">
        <v>763</v>
      </c>
      <c r="E13">
        <v>1117</v>
      </c>
      <c r="F13">
        <v>1289</v>
      </c>
      <c r="G13">
        <v>981</v>
      </c>
    </row>
    <row r="14" spans="1:7" x14ac:dyDescent="0.25">
      <c r="A14" t="s">
        <v>71</v>
      </c>
      <c r="B14">
        <v>119</v>
      </c>
      <c r="C14">
        <v>228</v>
      </c>
      <c r="D14">
        <v>-24</v>
      </c>
      <c r="E14">
        <v>149</v>
      </c>
      <c r="F14">
        <v>156</v>
      </c>
      <c r="G14">
        <v>109</v>
      </c>
    </row>
    <row r="15" spans="1:7" x14ac:dyDescent="0.25">
      <c r="A15" s="3" t="s">
        <v>72</v>
      </c>
      <c r="B15" s="3">
        <v>1200</v>
      </c>
      <c r="C15" s="3">
        <v>851</v>
      </c>
      <c r="D15" s="3">
        <v>788</v>
      </c>
      <c r="E15" s="3">
        <v>968</v>
      </c>
      <c r="F15" s="3">
        <v>1133</v>
      </c>
      <c r="G15" s="3">
        <v>871</v>
      </c>
    </row>
    <row r="16" spans="1:7" ht="35.1" customHeight="1" x14ac:dyDescent="0.25">
      <c r="A16" s="9" t="s">
        <v>73</v>
      </c>
      <c r="B16" s="5"/>
      <c r="C16" s="5"/>
      <c r="D16" s="5"/>
      <c r="E16" s="5"/>
      <c r="F16" s="5"/>
      <c r="G16" s="5"/>
    </row>
  </sheetData>
  <mergeCells count="3">
    <mergeCell ref="A2:G2"/>
    <mergeCell ref="A3:G3"/>
    <mergeCell ref="A16:G16"/>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5"/>
  <sheetViews>
    <sheetView showGridLines="0" workbookViewId="0"/>
  </sheetViews>
  <sheetFormatPr defaultColWidth="11.42578125" defaultRowHeight="15" x14ac:dyDescent="0.25"/>
  <cols>
    <col min="1" max="1" width="95.7109375" customWidth="1"/>
  </cols>
  <sheetData>
    <row r="1" spans="1:7" x14ac:dyDescent="0.25">
      <c r="A1" s="1" t="str">
        <f>HYPERLINK("#INDICE!A1", "Torna a INDICE")</f>
        <v>Torna a INDICE</v>
      </c>
    </row>
    <row r="2" spans="1:7" ht="35.1" customHeight="1" x14ac:dyDescent="0.25">
      <c r="A2" s="4" t="s">
        <v>74</v>
      </c>
      <c r="B2" s="5"/>
      <c r="C2" s="5"/>
      <c r="D2" s="5"/>
      <c r="E2" s="5"/>
      <c r="F2" s="5"/>
      <c r="G2" s="5"/>
    </row>
    <row r="3" spans="1:7" x14ac:dyDescent="0.25">
      <c r="A3" s="2" t="s">
        <v>75</v>
      </c>
      <c r="B3" s="2" t="s">
        <v>21</v>
      </c>
      <c r="C3" s="2" t="s">
        <v>22</v>
      </c>
      <c r="D3" s="2" t="s">
        <v>23</v>
      </c>
      <c r="E3" s="2" t="s">
        <v>24</v>
      </c>
      <c r="F3" s="2" t="s">
        <v>25</v>
      </c>
      <c r="G3" s="2" t="s">
        <v>26</v>
      </c>
    </row>
    <row r="4" spans="1:7" x14ac:dyDescent="0.25">
      <c r="A4" t="s">
        <v>76</v>
      </c>
      <c r="B4">
        <v>702.7</v>
      </c>
      <c r="C4">
        <v>725.2</v>
      </c>
      <c r="D4">
        <v>778.4</v>
      </c>
      <c r="E4">
        <v>843</v>
      </c>
      <c r="F4">
        <v>902.2</v>
      </c>
      <c r="G4">
        <v>948.4</v>
      </c>
    </row>
    <row r="5" spans="1:7" x14ac:dyDescent="0.25">
      <c r="A5" t="s">
        <v>77</v>
      </c>
      <c r="B5">
        <v>22</v>
      </c>
      <c r="C5">
        <v>22.1</v>
      </c>
      <c r="D5">
        <v>22.5</v>
      </c>
      <c r="E5">
        <v>22.5</v>
      </c>
      <c r="F5">
        <v>22.5</v>
      </c>
      <c r="G5">
        <v>22.8</v>
      </c>
    </row>
    <row r="6" spans="1:7" x14ac:dyDescent="0.25">
      <c r="A6" s="3" t="s">
        <v>78</v>
      </c>
      <c r="B6" s="3">
        <v>68.3</v>
      </c>
      <c r="C6" s="3">
        <v>67.3</v>
      </c>
      <c r="D6" s="3">
        <v>68.8</v>
      </c>
      <c r="E6" s="3">
        <v>68.3</v>
      </c>
      <c r="F6" s="3">
        <v>69.3</v>
      </c>
      <c r="G6" s="3">
        <v>69.400000000000006</v>
      </c>
    </row>
    <row r="7" spans="1:7" x14ac:dyDescent="0.25">
      <c r="A7" t="s">
        <v>79</v>
      </c>
      <c r="B7">
        <v>159.69999999999999</v>
      </c>
      <c r="C7">
        <v>168.4</v>
      </c>
      <c r="D7">
        <v>165</v>
      </c>
      <c r="E7">
        <v>189.3</v>
      </c>
      <c r="F7">
        <v>191.5</v>
      </c>
      <c r="G7">
        <v>201.6</v>
      </c>
    </row>
    <row r="8" spans="1:7" x14ac:dyDescent="0.25">
      <c r="A8" t="s">
        <v>80</v>
      </c>
      <c r="B8">
        <v>5</v>
      </c>
      <c r="C8">
        <v>5.0999999999999996</v>
      </c>
      <c r="D8">
        <v>4.8</v>
      </c>
      <c r="E8">
        <v>5</v>
      </c>
      <c r="F8">
        <v>4.8</v>
      </c>
      <c r="G8">
        <v>4.8</v>
      </c>
    </row>
    <row r="9" spans="1:7" x14ac:dyDescent="0.25">
      <c r="A9" s="3" t="s">
        <v>81</v>
      </c>
      <c r="B9" s="3">
        <v>15.5</v>
      </c>
      <c r="C9" s="3">
        <v>15.6</v>
      </c>
      <c r="D9" s="3">
        <v>14.6</v>
      </c>
      <c r="E9" s="3">
        <v>15.3</v>
      </c>
      <c r="F9" s="3">
        <v>14.7</v>
      </c>
      <c r="G9" s="3">
        <v>14.8</v>
      </c>
    </row>
    <row r="10" spans="1:7" x14ac:dyDescent="0.25">
      <c r="A10" t="s">
        <v>82</v>
      </c>
      <c r="B10">
        <v>166.6</v>
      </c>
      <c r="C10">
        <v>183.7</v>
      </c>
      <c r="D10">
        <v>187.6</v>
      </c>
      <c r="E10">
        <v>202.2</v>
      </c>
      <c r="F10">
        <v>207.4</v>
      </c>
      <c r="G10">
        <v>216</v>
      </c>
    </row>
    <row r="11" spans="1:7" x14ac:dyDescent="0.25">
      <c r="A11" t="s">
        <v>83</v>
      </c>
      <c r="B11">
        <v>5.2</v>
      </c>
      <c r="C11">
        <v>5.6</v>
      </c>
      <c r="D11">
        <v>5.4</v>
      </c>
      <c r="E11">
        <v>5.4</v>
      </c>
      <c r="F11">
        <v>5.2</v>
      </c>
      <c r="G11">
        <v>5.2</v>
      </c>
    </row>
    <row r="12" spans="1:7" x14ac:dyDescent="0.25">
      <c r="A12" s="3" t="s">
        <v>84</v>
      </c>
      <c r="B12" s="3">
        <v>16.2</v>
      </c>
      <c r="C12" s="3">
        <v>17.100000000000001</v>
      </c>
      <c r="D12" s="3">
        <v>16.600000000000001</v>
      </c>
      <c r="E12" s="3">
        <v>16.399999999999999</v>
      </c>
      <c r="F12" s="3">
        <v>15.9</v>
      </c>
      <c r="G12" s="3">
        <v>15.8</v>
      </c>
    </row>
    <row r="13" spans="1:7" x14ac:dyDescent="0.25">
      <c r="A13" t="s">
        <v>85</v>
      </c>
      <c r="B13">
        <v>1028.9000000000001</v>
      </c>
      <c r="C13">
        <v>1077.2</v>
      </c>
      <c r="D13">
        <v>1131.0999999999999</v>
      </c>
      <c r="E13">
        <v>1234.4000000000001</v>
      </c>
      <c r="F13">
        <v>1301.2</v>
      </c>
      <c r="G13">
        <v>1365.9</v>
      </c>
    </row>
    <row r="14" spans="1:7" x14ac:dyDescent="0.25">
      <c r="A14" s="3" t="s">
        <v>86</v>
      </c>
      <c r="B14" s="3">
        <v>32.1</v>
      </c>
      <c r="C14" s="3">
        <v>32.9</v>
      </c>
      <c r="D14" s="3">
        <v>32.6</v>
      </c>
      <c r="E14" s="3">
        <v>32.9</v>
      </c>
      <c r="F14" s="3">
        <v>32.4</v>
      </c>
      <c r="G14" s="3">
        <v>32.9</v>
      </c>
    </row>
    <row r="15" spans="1:7" ht="35.1" customHeight="1" x14ac:dyDescent="0.25">
      <c r="A15" s="9" t="s">
        <v>8</v>
      </c>
      <c r="B15" s="5"/>
      <c r="C15" s="5"/>
      <c r="D15" s="5"/>
      <c r="E15" s="5"/>
      <c r="F15" s="5"/>
      <c r="G15" s="5"/>
    </row>
  </sheetData>
  <mergeCells count="2">
    <mergeCell ref="A2:G2"/>
    <mergeCell ref="A15:G15"/>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8"/>
  <sheetViews>
    <sheetView showGridLines="0" workbookViewId="0"/>
  </sheetViews>
  <sheetFormatPr defaultColWidth="11.42578125" defaultRowHeight="15" x14ac:dyDescent="0.25"/>
  <cols>
    <col min="1" max="1" width="94.7109375" customWidth="1"/>
  </cols>
  <sheetData>
    <row r="1" spans="1:7" x14ac:dyDescent="0.25">
      <c r="A1" s="1" t="str">
        <f>HYPERLINK("#INDICE!A1", "Torna a INDICE")</f>
        <v>Torna a INDICE</v>
      </c>
    </row>
    <row r="2" spans="1:7" ht="35.1" customHeight="1" x14ac:dyDescent="0.25">
      <c r="A2" s="4" t="s">
        <v>87</v>
      </c>
      <c r="B2" s="5"/>
      <c r="C2" s="5"/>
      <c r="D2" s="5"/>
      <c r="E2" s="5"/>
      <c r="F2" s="5"/>
      <c r="G2" s="5"/>
    </row>
    <row r="3" spans="1:7" x14ac:dyDescent="0.25">
      <c r="A3" s="8" t="s">
        <v>88</v>
      </c>
      <c r="B3" s="5"/>
      <c r="C3" s="5"/>
      <c r="D3" s="5"/>
      <c r="E3" s="5"/>
      <c r="F3" s="5"/>
      <c r="G3" s="5"/>
    </row>
    <row r="4" spans="1:7" x14ac:dyDescent="0.25">
      <c r="A4" s="2" t="s">
        <v>61</v>
      </c>
      <c r="B4" s="2" t="s">
        <v>21</v>
      </c>
      <c r="C4" s="2" t="s">
        <v>22</v>
      </c>
      <c r="D4" s="2" t="s">
        <v>23</v>
      </c>
      <c r="E4" s="2" t="s">
        <v>24</v>
      </c>
      <c r="F4" s="2" t="s">
        <v>25</v>
      </c>
      <c r="G4" s="2" t="s">
        <v>26</v>
      </c>
    </row>
    <row r="5" spans="1:7" x14ac:dyDescent="0.25">
      <c r="A5" t="s">
        <v>89</v>
      </c>
      <c r="B5">
        <v>56.3</v>
      </c>
      <c r="C5">
        <v>61</v>
      </c>
      <c r="D5">
        <v>59.2</v>
      </c>
      <c r="E5">
        <v>53.5</v>
      </c>
      <c r="F5">
        <v>54.1</v>
      </c>
      <c r="G5">
        <v>55.1</v>
      </c>
    </row>
    <row r="6" spans="1:7" x14ac:dyDescent="0.25">
      <c r="A6" t="s">
        <v>90</v>
      </c>
      <c r="B6">
        <v>30.9</v>
      </c>
      <c r="C6">
        <v>36.5</v>
      </c>
      <c r="D6">
        <v>47.3</v>
      </c>
      <c r="E6">
        <v>36.700000000000003</v>
      </c>
      <c r="F6">
        <v>39.5</v>
      </c>
      <c r="G6">
        <v>46.8</v>
      </c>
    </row>
    <row r="7" spans="1:7" x14ac:dyDescent="0.25">
      <c r="A7" t="s">
        <v>91</v>
      </c>
      <c r="B7">
        <v>32.1</v>
      </c>
      <c r="C7">
        <v>32.9</v>
      </c>
      <c r="D7">
        <v>32.6</v>
      </c>
      <c r="E7">
        <v>32.9</v>
      </c>
      <c r="F7">
        <v>32.4</v>
      </c>
      <c r="G7">
        <v>32.9</v>
      </c>
    </row>
    <row r="8" spans="1:7" x14ac:dyDescent="0.25">
      <c r="A8" t="s">
        <v>92</v>
      </c>
      <c r="B8">
        <v>63.1</v>
      </c>
      <c r="C8">
        <v>69.3</v>
      </c>
      <c r="D8">
        <v>79.900000000000006</v>
      </c>
      <c r="E8">
        <v>69.599999999999994</v>
      </c>
      <c r="F8">
        <v>71.900000000000006</v>
      </c>
      <c r="G8">
        <v>79.599999999999994</v>
      </c>
    </row>
    <row r="9" spans="1:7" x14ac:dyDescent="0.25">
      <c r="A9" t="s">
        <v>93</v>
      </c>
      <c r="B9">
        <v>88.5</v>
      </c>
      <c r="C9">
        <v>93.9</v>
      </c>
      <c r="D9">
        <v>91.8</v>
      </c>
      <c r="E9">
        <v>86.4</v>
      </c>
      <c r="F9">
        <v>86.5</v>
      </c>
      <c r="G9">
        <v>88</v>
      </c>
    </row>
    <row r="10" spans="1:7" x14ac:dyDescent="0.25">
      <c r="A10" t="s">
        <v>94</v>
      </c>
      <c r="B10">
        <v>33.1</v>
      </c>
      <c r="C10">
        <v>27.7</v>
      </c>
      <c r="D10">
        <v>16.7</v>
      </c>
      <c r="E10">
        <v>28.1</v>
      </c>
      <c r="F10">
        <v>25.5</v>
      </c>
      <c r="G10">
        <v>18.2</v>
      </c>
    </row>
    <row r="11" spans="1:7" x14ac:dyDescent="0.25">
      <c r="A11" t="s">
        <v>95</v>
      </c>
      <c r="B11">
        <v>33.9</v>
      </c>
      <c r="C11">
        <v>28</v>
      </c>
      <c r="D11">
        <v>17.100000000000001</v>
      </c>
      <c r="E11">
        <v>28.5</v>
      </c>
      <c r="F11">
        <v>25.9</v>
      </c>
      <c r="G11">
        <v>18.3</v>
      </c>
    </row>
    <row r="12" spans="1:7" x14ac:dyDescent="0.25">
      <c r="A12" t="s">
        <v>96</v>
      </c>
      <c r="B12">
        <v>8.1999999999999993</v>
      </c>
      <c r="C12">
        <v>5.2</v>
      </c>
      <c r="D12">
        <v>5.3</v>
      </c>
      <c r="E12">
        <v>1.7</v>
      </c>
      <c r="F12">
        <v>6.6</v>
      </c>
      <c r="G12">
        <v>5.4</v>
      </c>
    </row>
    <row r="13" spans="1:7" x14ac:dyDescent="0.25">
      <c r="A13" t="s">
        <v>97</v>
      </c>
      <c r="B13">
        <v>41.2</v>
      </c>
      <c r="C13">
        <v>32.9</v>
      </c>
      <c r="D13">
        <v>22</v>
      </c>
      <c r="E13">
        <v>29.8</v>
      </c>
      <c r="F13">
        <v>32.1</v>
      </c>
      <c r="G13">
        <v>23.6</v>
      </c>
    </row>
    <row r="14" spans="1:7" x14ac:dyDescent="0.25">
      <c r="A14" t="s">
        <v>98</v>
      </c>
      <c r="B14">
        <v>42.3</v>
      </c>
      <c r="C14">
        <v>33.200000000000003</v>
      </c>
      <c r="D14">
        <v>22.5</v>
      </c>
      <c r="E14">
        <v>30.3</v>
      </c>
      <c r="F14">
        <v>32.6</v>
      </c>
      <c r="G14">
        <v>23.7</v>
      </c>
    </row>
    <row r="15" spans="1:7" x14ac:dyDescent="0.25">
      <c r="A15" t="s">
        <v>99</v>
      </c>
      <c r="B15">
        <v>37.5</v>
      </c>
      <c r="C15">
        <v>26</v>
      </c>
      <c r="D15">
        <v>22.7</v>
      </c>
      <c r="E15">
        <v>25.8</v>
      </c>
      <c r="F15">
        <v>28.2</v>
      </c>
      <c r="G15">
        <v>21</v>
      </c>
    </row>
    <row r="16" spans="1:7" x14ac:dyDescent="0.25">
      <c r="A16" s="3" t="s">
        <v>100</v>
      </c>
      <c r="B16" s="3">
        <v>38.5</v>
      </c>
      <c r="C16" s="3">
        <v>26.2</v>
      </c>
      <c r="D16" s="3">
        <v>23.3</v>
      </c>
      <c r="E16" s="3">
        <v>26.2</v>
      </c>
      <c r="F16" s="3">
        <v>28.6</v>
      </c>
      <c r="G16" s="3">
        <v>21.1</v>
      </c>
    </row>
    <row r="17" spans="1:7" x14ac:dyDescent="0.25">
      <c r="A17" s="3" t="s">
        <v>101</v>
      </c>
      <c r="B17" s="3">
        <v>60.4</v>
      </c>
      <c r="C17" s="3">
        <v>40.799999999999997</v>
      </c>
      <c r="D17" s="3">
        <v>37.6</v>
      </c>
      <c r="E17" s="3">
        <v>41</v>
      </c>
      <c r="F17" s="3">
        <v>46.8</v>
      </c>
      <c r="G17" s="3">
        <v>36.1</v>
      </c>
    </row>
    <row r="18" spans="1:7" ht="35.1" customHeight="1" x14ac:dyDescent="0.25">
      <c r="A18" s="9" t="s">
        <v>102</v>
      </c>
      <c r="B18" s="5"/>
      <c r="C18" s="5"/>
      <c r="D18" s="5"/>
      <c r="E18" s="5"/>
      <c r="F18" s="5"/>
      <c r="G18" s="5"/>
    </row>
  </sheetData>
  <mergeCells count="3">
    <mergeCell ref="A2:G2"/>
    <mergeCell ref="A3:G3"/>
    <mergeCell ref="A18:G18"/>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
  <sheetViews>
    <sheetView showGridLines="0" workbookViewId="0"/>
  </sheetViews>
  <sheetFormatPr defaultColWidth="11.42578125" defaultRowHeight="15" x14ac:dyDescent="0.25"/>
  <sheetData>
    <row r="1" spans="1:5" x14ac:dyDescent="0.25">
      <c r="A1" s="1" t="str">
        <f>HYPERLINK("#INDICE!A1", "Torna a INDICE")</f>
        <v>Torna a INDICE</v>
      </c>
    </row>
    <row r="2" spans="1:5" x14ac:dyDescent="0.25">
      <c r="A2" s="7" t="s">
        <v>1</v>
      </c>
      <c r="B2" s="5"/>
      <c r="C2" s="5"/>
      <c r="D2" s="5"/>
      <c r="E2" s="5"/>
    </row>
    <row r="3" spans="1:5" x14ac:dyDescent="0.25">
      <c r="A3" s="8" t="s">
        <v>2</v>
      </c>
      <c r="B3" s="5"/>
      <c r="C3" s="5"/>
      <c r="D3" s="5"/>
      <c r="E3" s="5"/>
    </row>
    <row r="4" spans="1:5" ht="39" x14ac:dyDescent="0.25">
      <c r="A4" s="2" t="s">
        <v>3</v>
      </c>
      <c r="B4" s="2" t="s">
        <v>4</v>
      </c>
      <c r="C4" s="2" t="s">
        <v>5</v>
      </c>
      <c r="D4" s="2" t="s">
        <v>7</v>
      </c>
      <c r="E4" s="2" t="s">
        <v>6</v>
      </c>
    </row>
    <row r="5" spans="1:5" x14ac:dyDescent="0.25">
      <c r="A5">
        <v>2019</v>
      </c>
      <c r="B5">
        <v>54</v>
      </c>
      <c r="C5">
        <v>3201</v>
      </c>
      <c r="E5">
        <v>9.3000000000000007</v>
      </c>
    </row>
    <row r="6" spans="1:5" x14ac:dyDescent="0.25">
      <c r="A6">
        <v>2020</v>
      </c>
      <c r="B6">
        <v>54</v>
      </c>
      <c r="C6">
        <v>3277</v>
      </c>
      <c r="D6">
        <v>2.4</v>
      </c>
      <c r="E6">
        <v>9.8000000000000007</v>
      </c>
    </row>
    <row r="7" spans="1:5" x14ac:dyDescent="0.25">
      <c r="A7">
        <v>2021</v>
      </c>
      <c r="B7">
        <v>54</v>
      </c>
      <c r="C7">
        <v>3466</v>
      </c>
      <c r="D7">
        <v>5.8</v>
      </c>
      <c r="E7">
        <v>10.199999999999999</v>
      </c>
    </row>
    <row r="8" spans="1:5" x14ac:dyDescent="0.25">
      <c r="A8">
        <v>2022</v>
      </c>
      <c r="B8">
        <v>52</v>
      </c>
      <c r="C8">
        <v>3752</v>
      </c>
      <c r="D8">
        <v>8.3000000000000007</v>
      </c>
      <c r="E8">
        <v>10.5</v>
      </c>
    </row>
    <row r="9" spans="1:5" x14ac:dyDescent="0.25">
      <c r="A9">
        <v>2023</v>
      </c>
      <c r="B9">
        <v>52</v>
      </c>
      <c r="C9">
        <v>4018</v>
      </c>
      <c r="D9">
        <v>7.1</v>
      </c>
      <c r="E9">
        <v>10.6</v>
      </c>
    </row>
    <row r="10" spans="1:5" x14ac:dyDescent="0.25">
      <c r="A10" s="3">
        <v>2024</v>
      </c>
      <c r="B10" s="3">
        <v>50</v>
      </c>
      <c r="C10" s="3">
        <v>4157</v>
      </c>
      <c r="D10" s="3">
        <v>3.5</v>
      </c>
      <c r="E10" s="3">
        <v>10.199999999999999</v>
      </c>
    </row>
    <row r="11" spans="1:5" ht="35.1" customHeight="1" x14ac:dyDescent="0.25">
      <c r="A11" s="9" t="s">
        <v>8</v>
      </c>
      <c r="B11" s="5"/>
      <c r="C11" s="5"/>
      <c r="D11" s="5"/>
      <c r="E11" s="5"/>
    </row>
  </sheetData>
  <mergeCells count="3">
    <mergeCell ref="A2:E2"/>
    <mergeCell ref="A3:E3"/>
    <mergeCell ref="A11:E11"/>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
  <sheetViews>
    <sheetView showGridLines="0" workbookViewId="0"/>
  </sheetViews>
  <sheetFormatPr defaultColWidth="11.42578125" defaultRowHeight="15" x14ac:dyDescent="0.25"/>
  <sheetData>
    <row r="1" spans="1:10" x14ac:dyDescent="0.25">
      <c r="A1" s="1" t="str">
        <f>HYPERLINK("#INDICE!A1", "Torna a INDICE")</f>
        <v>Torna a INDICE</v>
      </c>
    </row>
    <row r="2" spans="1:10" x14ac:dyDescent="0.25">
      <c r="A2" s="7" t="s">
        <v>9</v>
      </c>
      <c r="B2" s="5"/>
      <c r="C2" s="5"/>
      <c r="D2" s="5"/>
      <c r="E2" s="5"/>
      <c r="F2" s="5"/>
      <c r="G2" s="5"/>
      <c r="H2" s="5"/>
      <c r="I2" s="5"/>
      <c r="J2" s="5"/>
    </row>
    <row r="3" spans="1:10" ht="64.5" x14ac:dyDescent="0.25">
      <c r="A3" s="2" t="s">
        <v>3</v>
      </c>
      <c r="B3" s="2" t="s">
        <v>10</v>
      </c>
      <c r="C3" s="2" t="s">
        <v>7</v>
      </c>
      <c r="D3" s="2" t="s">
        <v>11</v>
      </c>
      <c r="E3" s="2" t="s">
        <v>7</v>
      </c>
      <c r="F3" s="2" t="s">
        <v>12</v>
      </c>
      <c r="G3" s="2" t="s">
        <v>7</v>
      </c>
      <c r="H3" s="2" t="s">
        <v>13</v>
      </c>
      <c r="I3" s="2" t="s">
        <v>7</v>
      </c>
      <c r="J3" s="2" t="s">
        <v>14</v>
      </c>
    </row>
    <row r="4" spans="1:10" x14ac:dyDescent="0.25">
      <c r="A4">
        <v>2019</v>
      </c>
      <c r="B4">
        <v>19871492</v>
      </c>
      <c r="D4">
        <v>302974</v>
      </c>
      <c r="F4">
        <v>254715</v>
      </c>
      <c r="H4">
        <v>315984</v>
      </c>
      <c r="J4">
        <v>1.59</v>
      </c>
    </row>
    <row r="5" spans="1:10" x14ac:dyDescent="0.25">
      <c r="A5">
        <v>2020</v>
      </c>
      <c r="B5">
        <v>20821121</v>
      </c>
      <c r="C5">
        <v>4.8</v>
      </c>
      <c r="D5">
        <v>268778</v>
      </c>
      <c r="E5">
        <v>-11.3</v>
      </c>
      <c r="F5">
        <v>225188</v>
      </c>
      <c r="G5">
        <v>-11.6</v>
      </c>
      <c r="H5">
        <v>293475</v>
      </c>
      <c r="I5">
        <v>-7.1</v>
      </c>
      <c r="J5">
        <v>1.41</v>
      </c>
    </row>
    <row r="6" spans="1:10" x14ac:dyDescent="0.25">
      <c r="A6">
        <v>2021</v>
      </c>
      <c r="B6">
        <v>20974520</v>
      </c>
      <c r="C6">
        <v>0.7</v>
      </c>
      <c r="D6">
        <v>285230</v>
      </c>
      <c r="E6">
        <v>6.1</v>
      </c>
      <c r="F6">
        <v>238316</v>
      </c>
      <c r="G6">
        <v>5.8</v>
      </c>
      <c r="H6">
        <v>292196</v>
      </c>
      <c r="I6">
        <v>-0.4</v>
      </c>
      <c r="J6">
        <v>1.39</v>
      </c>
    </row>
    <row r="7" spans="1:10" x14ac:dyDescent="0.25">
      <c r="A7">
        <v>2022</v>
      </c>
      <c r="B7">
        <v>23600788</v>
      </c>
      <c r="C7">
        <v>12.5</v>
      </c>
      <c r="D7">
        <v>286276</v>
      </c>
      <c r="E7">
        <v>0.4</v>
      </c>
      <c r="F7">
        <v>240422</v>
      </c>
      <c r="G7">
        <v>0.9</v>
      </c>
      <c r="H7">
        <v>293816</v>
      </c>
      <c r="I7">
        <v>0.6</v>
      </c>
      <c r="J7">
        <v>1.24</v>
      </c>
    </row>
    <row r="8" spans="1:10" x14ac:dyDescent="0.25">
      <c r="A8">
        <v>2023</v>
      </c>
      <c r="B8">
        <v>24219558</v>
      </c>
      <c r="C8">
        <v>2.6</v>
      </c>
      <c r="D8">
        <v>298947</v>
      </c>
      <c r="E8">
        <v>4.4000000000000004</v>
      </c>
      <c r="F8">
        <v>250768</v>
      </c>
      <c r="G8">
        <v>4.3</v>
      </c>
      <c r="H8">
        <v>305704</v>
      </c>
      <c r="I8">
        <v>4</v>
      </c>
      <c r="J8">
        <v>1.26</v>
      </c>
    </row>
    <row r="9" spans="1:10" x14ac:dyDescent="0.25">
      <c r="A9" s="3">
        <v>2024</v>
      </c>
      <c r="B9" s="3">
        <v>24162815</v>
      </c>
      <c r="C9" s="3">
        <v>-0.2</v>
      </c>
      <c r="D9" s="3">
        <v>295121</v>
      </c>
      <c r="E9" s="3">
        <v>-1.3</v>
      </c>
      <c r="F9" s="3">
        <v>247028</v>
      </c>
      <c r="G9" s="3">
        <v>-1.5</v>
      </c>
      <c r="H9" s="3">
        <v>304154</v>
      </c>
      <c r="I9" s="3">
        <v>-0.5</v>
      </c>
      <c r="J9" s="3">
        <v>1.26</v>
      </c>
    </row>
    <row r="10" spans="1:10" ht="35.1" customHeight="1" x14ac:dyDescent="0.25">
      <c r="A10" s="9" t="s">
        <v>15</v>
      </c>
      <c r="B10" s="5"/>
      <c r="C10" s="5"/>
      <c r="D10" s="5"/>
      <c r="E10" s="5"/>
      <c r="F10" s="5"/>
      <c r="G10" s="5"/>
      <c r="H10" s="5"/>
      <c r="I10" s="5"/>
      <c r="J10" s="5"/>
    </row>
  </sheetData>
  <mergeCells count="2">
    <mergeCell ref="A2:J2"/>
    <mergeCell ref="A10:J10"/>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
  <sheetViews>
    <sheetView showGridLines="0" workbookViewId="0"/>
  </sheetViews>
  <sheetFormatPr defaultColWidth="11.42578125" defaultRowHeight="15" x14ac:dyDescent="0.25"/>
  <sheetData>
    <row r="1" spans="1:4" x14ac:dyDescent="0.25">
      <c r="A1" s="1" t="str">
        <f>HYPERLINK("#INDICE!A1", "Torna a INDICE")</f>
        <v>Torna a INDICE</v>
      </c>
    </row>
    <row r="2" spans="1:4" ht="65.099999999999994" customHeight="1" x14ac:dyDescent="0.25">
      <c r="A2" s="4" t="s">
        <v>16</v>
      </c>
      <c r="B2" s="5"/>
      <c r="C2" s="5"/>
      <c r="D2" s="5"/>
    </row>
    <row r="3" spans="1:4" ht="39" x14ac:dyDescent="0.25">
      <c r="A3" s="2" t="s">
        <v>17</v>
      </c>
      <c r="B3" s="2" t="s">
        <v>18</v>
      </c>
      <c r="C3" s="2" t="s">
        <v>19</v>
      </c>
      <c r="D3" s="2" t="s">
        <v>20</v>
      </c>
    </row>
    <row r="4" spans="1:4" x14ac:dyDescent="0.25">
      <c r="A4" t="s">
        <v>21</v>
      </c>
      <c r="B4">
        <v>1988</v>
      </c>
      <c r="C4">
        <v>8342</v>
      </c>
      <c r="D4">
        <v>5623</v>
      </c>
    </row>
    <row r="5" spans="1:4" x14ac:dyDescent="0.25">
      <c r="A5" t="s">
        <v>22</v>
      </c>
      <c r="B5">
        <v>2033</v>
      </c>
      <c r="C5">
        <v>10597</v>
      </c>
      <c r="D5">
        <v>7074</v>
      </c>
    </row>
    <row r="6" spans="1:4" x14ac:dyDescent="0.25">
      <c r="A6" t="s">
        <v>23</v>
      </c>
      <c r="B6">
        <v>2116</v>
      </c>
      <c r="C6">
        <v>10620</v>
      </c>
      <c r="D6">
        <v>6918</v>
      </c>
    </row>
    <row r="7" spans="1:4" x14ac:dyDescent="0.25">
      <c r="A7" t="s">
        <v>24</v>
      </c>
      <c r="B7">
        <v>2090</v>
      </c>
      <c r="C7">
        <v>10303</v>
      </c>
      <c r="D7">
        <v>6789</v>
      </c>
    </row>
    <row r="8" spans="1:4" x14ac:dyDescent="0.25">
      <c r="A8" t="s">
        <v>25</v>
      </c>
      <c r="B8">
        <v>2254</v>
      </c>
      <c r="C8">
        <v>10072</v>
      </c>
      <c r="D8">
        <v>7065</v>
      </c>
    </row>
    <row r="9" spans="1:4" x14ac:dyDescent="0.25">
      <c r="A9" s="3" t="s">
        <v>26</v>
      </c>
      <c r="B9" s="3">
        <v>2299</v>
      </c>
      <c r="C9" s="3">
        <v>11062</v>
      </c>
      <c r="D9" s="3">
        <v>7574</v>
      </c>
    </row>
    <row r="10" spans="1:4" ht="35.1" customHeight="1" x14ac:dyDescent="0.25">
      <c r="A10" s="9" t="s">
        <v>27</v>
      </c>
      <c r="B10" s="5"/>
      <c r="C10" s="5"/>
      <c r="D10" s="5"/>
    </row>
  </sheetData>
  <mergeCells count="2">
    <mergeCell ref="A2:D2"/>
    <mergeCell ref="A10:D10"/>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
  <sheetViews>
    <sheetView showGridLines="0" workbookViewId="0"/>
  </sheetViews>
  <sheetFormatPr defaultColWidth="11.42578125" defaultRowHeight="15" x14ac:dyDescent="0.25"/>
  <sheetData>
    <row r="1" spans="1:3" x14ac:dyDescent="0.25">
      <c r="A1" s="1" t="str">
        <f>HYPERLINK("#INDICE!A1", "Torna a INDICE")</f>
        <v>Torna a INDICE</v>
      </c>
    </row>
    <row r="2" spans="1:3" ht="140.1" customHeight="1" x14ac:dyDescent="0.25">
      <c r="A2" s="4" t="s">
        <v>28</v>
      </c>
      <c r="B2" s="5"/>
      <c r="C2" s="5"/>
    </row>
    <row r="3" spans="1:3" ht="39" x14ac:dyDescent="0.25">
      <c r="A3" s="2" t="s">
        <v>17</v>
      </c>
      <c r="B3" s="2" t="s">
        <v>29</v>
      </c>
      <c r="C3" s="2" t="s">
        <v>30</v>
      </c>
    </row>
    <row r="4" spans="1:3" x14ac:dyDescent="0.25">
      <c r="A4" t="s">
        <v>21</v>
      </c>
      <c r="B4">
        <v>2319</v>
      </c>
      <c r="C4">
        <v>5764</v>
      </c>
    </row>
    <row r="5" spans="1:3" x14ac:dyDescent="0.25">
      <c r="A5" t="s">
        <v>22</v>
      </c>
      <c r="B5">
        <v>2378</v>
      </c>
      <c r="C5">
        <v>7216</v>
      </c>
    </row>
    <row r="6" spans="1:3" x14ac:dyDescent="0.25">
      <c r="A6" t="s">
        <v>23</v>
      </c>
      <c r="B6">
        <v>2430</v>
      </c>
      <c r="C6">
        <v>7055</v>
      </c>
    </row>
    <row r="7" spans="1:3" x14ac:dyDescent="0.25">
      <c r="A7" t="s">
        <v>24</v>
      </c>
      <c r="B7">
        <v>2222</v>
      </c>
      <c r="C7">
        <v>6845</v>
      </c>
    </row>
    <row r="8" spans="1:3" x14ac:dyDescent="0.25">
      <c r="A8" t="s">
        <v>25</v>
      </c>
      <c r="B8">
        <v>2273</v>
      </c>
      <c r="C8">
        <v>7072</v>
      </c>
    </row>
    <row r="9" spans="1:3" x14ac:dyDescent="0.25">
      <c r="A9" s="3" t="s">
        <v>26</v>
      </c>
      <c r="B9" s="3">
        <v>2299</v>
      </c>
      <c r="C9" s="3">
        <v>7574</v>
      </c>
    </row>
    <row r="10" spans="1:3" ht="35.1" customHeight="1" x14ac:dyDescent="0.25">
      <c r="A10" s="9" t="s">
        <v>31</v>
      </c>
      <c r="B10" s="5"/>
      <c r="C10" s="5"/>
    </row>
  </sheetData>
  <mergeCells count="2">
    <mergeCell ref="A2:C2"/>
    <mergeCell ref="A10:C10"/>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
  <sheetViews>
    <sheetView showGridLines="0" workbookViewId="0"/>
  </sheetViews>
  <sheetFormatPr defaultColWidth="11.42578125" defaultRowHeight="15" x14ac:dyDescent="0.25"/>
  <sheetData>
    <row r="1" spans="1:4" x14ac:dyDescent="0.25">
      <c r="A1" s="1" t="str">
        <f>HYPERLINK("#INDICE!A1", "Torna a INDICE")</f>
        <v>Torna a INDICE</v>
      </c>
    </row>
    <row r="2" spans="1:4" ht="35.1" customHeight="1" x14ac:dyDescent="0.25">
      <c r="A2" s="4" t="s">
        <v>32</v>
      </c>
      <c r="B2" s="5"/>
      <c r="C2" s="5"/>
      <c r="D2" s="5"/>
    </row>
    <row r="3" spans="1:4" x14ac:dyDescent="0.25">
      <c r="A3" s="8" t="s">
        <v>33</v>
      </c>
      <c r="B3" s="5"/>
      <c r="C3" s="5"/>
      <c r="D3" s="5"/>
    </row>
    <row r="4" spans="1:4" ht="39" x14ac:dyDescent="0.25">
      <c r="A4" s="2" t="s">
        <v>17</v>
      </c>
      <c r="B4" s="2" t="s">
        <v>34</v>
      </c>
      <c r="C4" s="2" t="s">
        <v>20</v>
      </c>
      <c r="D4" s="2" t="s">
        <v>7</v>
      </c>
    </row>
    <row r="5" spans="1:4" x14ac:dyDescent="0.25">
      <c r="A5">
        <v>2019</v>
      </c>
      <c r="B5">
        <v>1795</v>
      </c>
      <c r="C5">
        <v>7203</v>
      </c>
    </row>
    <row r="6" spans="1:4" x14ac:dyDescent="0.25">
      <c r="A6">
        <v>2020</v>
      </c>
      <c r="B6">
        <v>1810</v>
      </c>
      <c r="C6">
        <v>8327</v>
      </c>
      <c r="D6">
        <v>15.6</v>
      </c>
    </row>
    <row r="7" spans="1:4" x14ac:dyDescent="0.25">
      <c r="A7">
        <v>2021</v>
      </c>
      <c r="B7">
        <v>1888</v>
      </c>
      <c r="C7">
        <v>8233</v>
      </c>
      <c r="D7">
        <v>-1.1000000000000001</v>
      </c>
    </row>
    <row r="8" spans="1:4" x14ac:dyDescent="0.25">
      <c r="A8">
        <v>2022</v>
      </c>
      <c r="B8">
        <v>1970</v>
      </c>
      <c r="C8">
        <v>8200</v>
      </c>
      <c r="D8">
        <v>-0.4</v>
      </c>
    </row>
    <row r="9" spans="1:4" x14ac:dyDescent="0.25">
      <c r="A9">
        <v>2023</v>
      </c>
      <c r="B9">
        <v>2246</v>
      </c>
      <c r="C9">
        <v>8476</v>
      </c>
      <c r="D9">
        <v>3.4</v>
      </c>
    </row>
    <row r="10" spans="1:4" x14ac:dyDescent="0.25">
      <c r="A10" s="3">
        <v>2024</v>
      </c>
      <c r="B10" s="3">
        <v>2304</v>
      </c>
      <c r="C10" s="3">
        <v>7574</v>
      </c>
      <c r="D10" s="3">
        <v>-10.6</v>
      </c>
    </row>
    <row r="11" spans="1:4" ht="35.1" customHeight="1" x14ac:dyDescent="0.25">
      <c r="A11" s="9" t="s">
        <v>35</v>
      </c>
      <c r="B11" s="5"/>
      <c r="C11" s="5"/>
      <c r="D11" s="5"/>
    </row>
  </sheetData>
  <mergeCells count="3">
    <mergeCell ref="A2:D2"/>
    <mergeCell ref="A3:D3"/>
    <mergeCell ref="A11:D1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1"/>
  <sheetViews>
    <sheetView showGridLines="0" workbookViewId="0"/>
  </sheetViews>
  <sheetFormatPr defaultColWidth="11.42578125" defaultRowHeight="15" x14ac:dyDescent="0.25"/>
  <sheetData>
    <row r="1" spans="1:4" x14ac:dyDescent="0.25">
      <c r="A1" s="1" t="str">
        <f>HYPERLINK("#INDICE!A1", "Torna a INDICE")</f>
        <v>Torna a INDICE</v>
      </c>
    </row>
    <row r="2" spans="1:4" ht="90" customHeight="1" x14ac:dyDescent="0.25">
      <c r="A2" s="4" t="s">
        <v>36</v>
      </c>
      <c r="B2" s="5"/>
      <c r="C2" s="5"/>
      <c r="D2" s="5"/>
    </row>
    <row r="3" spans="1:4" ht="39" x14ac:dyDescent="0.25">
      <c r="A3" s="2" t="s">
        <v>17</v>
      </c>
      <c r="B3" s="2" t="s">
        <v>34</v>
      </c>
      <c r="C3" s="2" t="s">
        <v>20</v>
      </c>
      <c r="D3" s="2" t="s">
        <v>7</v>
      </c>
    </row>
    <row r="4" spans="1:4" x14ac:dyDescent="0.25">
      <c r="A4">
        <v>2019</v>
      </c>
      <c r="B4">
        <v>1942</v>
      </c>
      <c r="C4">
        <v>7792</v>
      </c>
    </row>
    <row r="5" spans="1:4" x14ac:dyDescent="0.25">
      <c r="A5">
        <v>2020</v>
      </c>
      <c r="B5">
        <v>1913</v>
      </c>
      <c r="C5">
        <v>8800</v>
      </c>
      <c r="D5">
        <v>12.9</v>
      </c>
    </row>
    <row r="6" spans="1:4" x14ac:dyDescent="0.25">
      <c r="A6">
        <v>2021</v>
      </c>
      <c r="B6">
        <v>1951</v>
      </c>
      <c r="C6">
        <v>8510</v>
      </c>
      <c r="D6">
        <v>-3.3</v>
      </c>
    </row>
    <row r="7" spans="1:4" x14ac:dyDescent="0.25">
      <c r="A7">
        <v>2022</v>
      </c>
      <c r="B7">
        <v>1990</v>
      </c>
      <c r="C7">
        <v>8281</v>
      </c>
      <c r="D7">
        <v>-2.7</v>
      </c>
    </row>
    <row r="8" spans="1:4" x14ac:dyDescent="0.25">
      <c r="A8">
        <v>2023</v>
      </c>
      <c r="B8">
        <v>2248</v>
      </c>
      <c r="C8">
        <v>8485</v>
      </c>
      <c r="D8">
        <v>2.5</v>
      </c>
    </row>
    <row r="9" spans="1:4" x14ac:dyDescent="0.25">
      <c r="A9" s="3">
        <v>2024</v>
      </c>
      <c r="B9" s="3">
        <v>2304</v>
      </c>
      <c r="C9" s="3">
        <v>7574</v>
      </c>
      <c r="D9" s="3">
        <v>-10.7</v>
      </c>
    </row>
    <row r="10" spans="1:4" ht="35.1" customHeight="1" x14ac:dyDescent="0.25">
      <c r="A10" s="9" t="s">
        <v>37</v>
      </c>
      <c r="B10" s="5"/>
      <c r="C10" s="5"/>
      <c r="D10" s="5"/>
    </row>
    <row r="11" spans="1:4" ht="35.1" customHeight="1" x14ac:dyDescent="0.25">
      <c r="A11" s="9" t="s">
        <v>38</v>
      </c>
      <c r="B11" s="5"/>
      <c r="C11" s="5"/>
      <c r="D11" s="5"/>
    </row>
  </sheetData>
  <mergeCells count="3">
    <mergeCell ref="A2:D2"/>
    <mergeCell ref="A10:D10"/>
    <mergeCell ref="A11:D1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2"/>
  <sheetViews>
    <sheetView showGridLines="0" workbookViewId="0"/>
  </sheetViews>
  <sheetFormatPr defaultColWidth="11.42578125" defaultRowHeight="15" x14ac:dyDescent="0.25"/>
  <sheetData>
    <row r="1" spans="1:5" x14ac:dyDescent="0.25">
      <c r="A1" s="1" t="str">
        <f>HYPERLINK("#INDICE!A1", "Torna a INDICE")</f>
        <v>Torna a INDICE</v>
      </c>
    </row>
    <row r="2" spans="1:5" x14ac:dyDescent="0.25">
      <c r="A2" s="4" t="s">
        <v>39</v>
      </c>
      <c r="B2" s="5"/>
      <c r="C2" s="5"/>
      <c r="D2" s="5"/>
      <c r="E2" s="5"/>
    </row>
    <row r="3" spans="1:5" ht="77.25" x14ac:dyDescent="0.25">
      <c r="A3" s="2" t="s">
        <v>40</v>
      </c>
      <c r="B3" s="2" t="s">
        <v>41</v>
      </c>
      <c r="C3" s="2" t="s">
        <v>42</v>
      </c>
      <c r="D3" s="2" t="s">
        <v>43</v>
      </c>
      <c r="E3" s="2" t="s">
        <v>44</v>
      </c>
    </row>
    <row r="4" spans="1:5" x14ac:dyDescent="0.25">
      <c r="A4">
        <v>2019</v>
      </c>
      <c r="B4">
        <v>161.1</v>
      </c>
      <c r="C4">
        <v>89.4</v>
      </c>
      <c r="D4">
        <v>187.9</v>
      </c>
      <c r="E4">
        <v>91.7</v>
      </c>
    </row>
    <row r="5" spans="1:5" x14ac:dyDescent="0.25">
      <c r="A5">
        <v>2020</v>
      </c>
      <c r="B5">
        <v>157.4</v>
      </c>
      <c r="C5">
        <v>99.7</v>
      </c>
      <c r="D5">
        <v>184.2</v>
      </c>
      <c r="E5">
        <v>101.7</v>
      </c>
    </row>
    <row r="6" spans="1:5" x14ac:dyDescent="0.25">
      <c r="A6">
        <v>2021</v>
      </c>
      <c r="B6">
        <v>165.3</v>
      </c>
      <c r="C6">
        <v>96.4</v>
      </c>
      <c r="D6">
        <v>189.8</v>
      </c>
      <c r="E6">
        <v>98.3</v>
      </c>
    </row>
    <row r="7" spans="1:5" x14ac:dyDescent="0.25">
      <c r="A7">
        <v>2022</v>
      </c>
      <c r="B7">
        <v>159</v>
      </c>
      <c r="C7">
        <v>84.5</v>
      </c>
      <c r="D7">
        <v>169</v>
      </c>
      <c r="E7">
        <v>85.2</v>
      </c>
    </row>
    <row r="8" spans="1:5" x14ac:dyDescent="0.25">
      <c r="A8">
        <v>2023</v>
      </c>
      <c r="B8">
        <v>165.9</v>
      </c>
      <c r="C8">
        <v>89.2</v>
      </c>
      <c r="D8">
        <v>167.3</v>
      </c>
      <c r="E8">
        <v>89.3</v>
      </c>
    </row>
    <row r="9" spans="1:5" x14ac:dyDescent="0.25">
      <c r="A9" s="3">
        <v>2024</v>
      </c>
      <c r="B9" s="3">
        <v>172</v>
      </c>
      <c r="C9" s="3">
        <v>95.3</v>
      </c>
      <c r="D9" s="3">
        <v>172</v>
      </c>
      <c r="E9" s="3">
        <v>95.3</v>
      </c>
    </row>
    <row r="10" spans="1:5" ht="35.1" customHeight="1" x14ac:dyDescent="0.25">
      <c r="A10" s="9" t="s">
        <v>45</v>
      </c>
      <c r="B10" s="5"/>
      <c r="C10" s="5"/>
      <c r="D10" s="5"/>
      <c r="E10" s="5"/>
    </row>
    <row r="11" spans="1:5" ht="35.1" customHeight="1" x14ac:dyDescent="0.25">
      <c r="A11" s="9" t="s">
        <v>46</v>
      </c>
      <c r="B11" s="5"/>
      <c r="C11" s="5"/>
      <c r="D11" s="5"/>
      <c r="E11" s="5"/>
    </row>
    <row r="12" spans="1:5" ht="35.1" customHeight="1" x14ac:dyDescent="0.25">
      <c r="A12" s="9" t="s">
        <v>47</v>
      </c>
      <c r="B12" s="5"/>
      <c r="C12" s="5"/>
      <c r="D12" s="5"/>
      <c r="E12" s="5"/>
    </row>
  </sheetData>
  <mergeCells count="4">
    <mergeCell ref="A2:E2"/>
    <mergeCell ref="A10:E10"/>
    <mergeCell ref="A11:E11"/>
    <mergeCell ref="A12:E1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1"/>
  <sheetViews>
    <sheetView showGridLines="0" workbookViewId="0"/>
  </sheetViews>
  <sheetFormatPr defaultColWidth="11.42578125" defaultRowHeight="15" x14ac:dyDescent="0.25"/>
  <sheetData>
    <row r="1" spans="1:8" x14ac:dyDescent="0.25">
      <c r="A1" s="1" t="str">
        <f>HYPERLINK("#INDICE!A1", "Torna a INDICE")</f>
        <v>Torna a INDICE</v>
      </c>
    </row>
    <row r="2" spans="1:8" x14ac:dyDescent="0.25">
      <c r="A2" s="4" t="s">
        <v>48</v>
      </c>
      <c r="B2" s="5"/>
      <c r="C2" s="5"/>
      <c r="D2" s="5"/>
      <c r="E2" s="5"/>
      <c r="F2" s="5"/>
      <c r="G2" s="5"/>
      <c r="H2" s="5"/>
    </row>
    <row r="3" spans="1:8" ht="39" x14ac:dyDescent="0.25">
      <c r="A3" s="2" t="s">
        <v>17</v>
      </c>
      <c r="B3" s="2" t="s">
        <v>49</v>
      </c>
      <c r="C3" s="2" t="s">
        <v>50</v>
      </c>
      <c r="D3" s="2" t="s">
        <v>51</v>
      </c>
      <c r="E3" s="2" t="s">
        <v>52</v>
      </c>
      <c r="F3" s="2" t="s">
        <v>53</v>
      </c>
      <c r="G3" s="2" t="s">
        <v>54</v>
      </c>
      <c r="H3" s="2" t="s">
        <v>55</v>
      </c>
    </row>
    <row r="4" spans="1:8" x14ac:dyDescent="0.25">
      <c r="A4">
        <v>2019</v>
      </c>
      <c r="B4">
        <v>54.3</v>
      </c>
      <c r="C4">
        <v>84.4</v>
      </c>
      <c r="D4">
        <v>89.3</v>
      </c>
      <c r="E4">
        <v>91.6</v>
      </c>
      <c r="F4">
        <v>93.6</v>
      </c>
      <c r="G4">
        <v>94.8</v>
      </c>
      <c r="H4">
        <v>5.2</v>
      </c>
    </row>
    <row r="5" spans="1:8" x14ac:dyDescent="0.25">
      <c r="A5">
        <v>2020</v>
      </c>
      <c r="B5">
        <v>55.5</v>
      </c>
      <c r="C5">
        <v>84.7</v>
      </c>
      <c r="D5">
        <v>88.8</v>
      </c>
      <c r="E5">
        <v>91.5</v>
      </c>
      <c r="F5">
        <v>93.2</v>
      </c>
      <c r="H5">
        <v>6.8</v>
      </c>
    </row>
    <row r="6" spans="1:8" x14ac:dyDescent="0.25">
      <c r="A6">
        <v>2021</v>
      </c>
      <c r="B6">
        <v>55.5</v>
      </c>
      <c r="C6">
        <v>82.8</v>
      </c>
      <c r="D6">
        <v>87</v>
      </c>
      <c r="E6">
        <v>89.6</v>
      </c>
      <c r="H6">
        <v>10.4</v>
      </c>
    </row>
    <row r="7" spans="1:8" x14ac:dyDescent="0.25">
      <c r="A7">
        <v>2022</v>
      </c>
      <c r="B7">
        <v>52.3</v>
      </c>
      <c r="C7">
        <v>80.099999999999994</v>
      </c>
      <c r="D7">
        <v>84.7</v>
      </c>
      <c r="H7">
        <v>15.3</v>
      </c>
    </row>
    <row r="8" spans="1:8" x14ac:dyDescent="0.25">
      <c r="A8">
        <v>2023</v>
      </c>
      <c r="B8">
        <v>44.4</v>
      </c>
      <c r="C8">
        <v>73.099999999999994</v>
      </c>
      <c r="H8">
        <v>26.9</v>
      </c>
    </row>
    <row r="9" spans="1:8" x14ac:dyDescent="0.25">
      <c r="A9" s="3">
        <v>2024</v>
      </c>
      <c r="B9" s="3">
        <v>39.799999999999997</v>
      </c>
      <c r="C9" s="3"/>
      <c r="D9" s="3"/>
      <c r="E9" s="3"/>
      <c r="F9" s="3"/>
      <c r="G9" s="3"/>
      <c r="H9" s="3">
        <v>60.2</v>
      </c>
    </row>
    <row r="10" spans="1:8" ht="35.1" customHeight="1" x14ac:dyDescent="0.25">
      <c r="A10" s="9" t="s">
        <v>56</v>
      </c>
      <c r="B10" s="5"/>
      <c r="C10" s="5"/>
      <c r="D10" s="5"/>
      <c r="E10" s="5"/>
      <c r="F10" s="5"/>
      <c r="G10" s="5"/>
      <c r="H10" s="5"/>
    </row>
    <row r="11" spans="1:8" ht="35.1" customHeight="1" x14ac:dyDescent="0.25">
      <c r="A11" s="9" t="s">
        <v>57</v>
      </c>
      <c r="B11" s="5"/>
      <c r="C11" s="5"/>
      <c r="D11" s="5"/>
      <c r="E11" s="5"/>
      <c r="F11" s="5"/>
      <c r="G11" s="5"/>
      <c r="H11" s="5"/>
    </row>
  </sheetData>
  <mergeCells count="3">
    <mergeCell ref="A2:H2"/>
    <mergeCell ref="A10:H10"/>
    <mergeCell ref="A11:H11"/>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13</vt:i4>
      </vt:variant>
    </vt:vector>
  </HeadingPairs>
  <TitlesOfParts>
    <vt:vector size="13" baseType="lpstr">
      <vt:lpstr>INDICE</vt:lpstr>
      <vt:lpstr>1</vt:lpstr>
      <vt:lpstr>2</vt:lpstr>
      <vt:lpstr>3</vt:lpstr>
      <vt:lpstr>3 bis</vt:lpstr>
      <vt:lpstr>3 ter</vt:lpstr>
      <vt:lpstr>3 quarter</vt:lpstr>
      <vt:lpstr>4</vt:lpstr>
      <vt:lpstr>5</vt:lpstr>
      <vt:lpstr>6</vt:lpstr>
      <vt:lpstr>7</vt:lpstr>
      <vt:lpstr>8</vt:lpstr>
      <vt:lpstr>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2026-04-08T08:10:05Z</dcterms:created>
  <dcterms:modified xsi:type="dcterms:W3CDTF">2026-04-27T08:48:28Z</dcterms:modified>
</cp:coreProperties>
</file>