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updateLinks="never"/>
  <xr:revisionPtr revIDLastSave="0" documentId="13_ncr:1_{70891E84-31D1-47CB-901A-8BF30298383C}" xr6:coauthVersionLast="47" xr6:coauthVersionMax="47" xr10:uidLastSave="{00000000-0000-0000-0000-000000000000}"/>
  <bookViews>
    <workbookView xWindow="-120" yWindow="-120" windowWidth="29040" windowHeight="15720" tabRatio="951" activeTab="9" xr2:uid="{00000000-000D-0000-FFFF-FFFF00000000}"/>
  </bookViews>
  <sheets>
    <sheet name="INDICE delle TAVOLE STATISTICHE" sheetId="15" r:id="rId1"/>
    <sheet name="TOT_Tav1" sheetId="44" state="hidden" r:id="rId2"/>
    <sheet name="TOT_Tav2" sheetId="46" state="hidden" r:id="rId3"/>
    <sheet name="TOT_Tav3" sheetId="48" state="hidden" r:id="rId4"/>
    <sheet name="TOT_Tav4_1" sheetId="50" state="hidden" r:id="rId5"/>
    <sheet name="TOT_Tav4_2" sheetId="51" state="hidden" r:id="rId6"/>
    <sheet name="TOT - Tavola 1" sheetId="45" r:id="rId7"/>
    <sheet name="TOT - Tavola 2" sheetId="47" r:id="rId8"/>
    <sheet name="TOT - Tavola 3" sheetId="49" r:id="rId9"/>
    <sheet name="TOT - Tavola 4" sheetId="52" r:id="rId10"/>
    <sheet name="VIG_Tav1" sheetId="42" state="hidden" r:id="rId11"/>
    <sheet name="VIG_Tav2" sheetId="43" state="hidden" r:id="rId12"/>
    <sheet name="VIG_Tav3" sheetId="41" state="hidden" r:id="rId13"/>
    <sheet name="VIG_Tav4_1" sheetId="39" state="hidden" r:id="rId14"/>
    <sheet name="VIG_Tav4_2" sheetId="40" state="hidden" r:id="rId15"/>
    <sheet name="A - Tavola 1" sheetId="54" r:id="rId16"/>
    <sheet name="A - Tavola 2" sheetId="55" r:id="rId17"/>
    <sheet name="A - Tavola 3" sheetId="56" r:id="rId18"/>
    <sheet name="A - Tavola 4" sheetId="57" r:id="rId19"/>
    <sheet name="RAPPR_Tav1" sheetId="37" state="hidden" r:id="rId20"/>
    <sheet name="RAPPR_Tav2" sheetId="38" state="hidden" r:id="rId21"/>
    <sheet name="RAPPR_Tav3" sheetId="36" state="hidden" r:id="rId22"/>
    <sheet name="RAPPR_Tav4_1" sheetId="34" state="hidden" r:id="rId23"/>
    <sheet name="RAPPR_Tav4_2" sheetId="35" state="hidden" r:id="rId24"/>
    <sheet name="B - Tavola 1" sheetId="58" r:id="rId25"/>
    <sheet name="B - Tavola 2" sheetId="60" r:id="rId26"/>
    <sheet name="B - Tavola 3" sheetId="61" r:id="rId27"/>
    <sheet name="B - Tavola 4" sheetId="62" r:id="rId28"/>
  </sheets>
  <definedNames>
    <definedName name="_AMO_SingleObject_114453480_ROM_F0.SEC2.BDY.Cross_tabular_summary_report_Table_1" hidden="1">#REF!</definedName>
    <definedName name="_AMO_SingleObject_114453480_ROM_F0.SEC2.BDY.Cross_tabular_summary_report_Table_1_2" hidden="1">#REF!</definedName>
    <definedName name="_AMO_SingleObject_114453480_ROM_F0.SEC2.HDR.TXT1" hidden="1">#REF!</definedName>
    <definedName name="_AMO_SingleObject_47753300_ROM_F0.SEC2.BDY.Cross_tabular_summary_report_Table_1" localSheetId="15" hidden="1">#REF!</definedName>
    <definedName name="_AMO_SingleObject_47753300_ROM_F0.SEC2.BDY.Cross_tabular_summary_report_Table_1" localSheetId="16" hidden="1">#REF!</definedName>
    <definedName name="_AMO_SingleObject_47753300_ROM_F0.SEC2.BDY.Cross_tabular_summary_report_Table_1" localSheetId="17" hidden="1">#REF!</definedName>
    <definedName name="_AMO_SingleObject_47753300_ROM_F0.SEC2.BDY.Cross_tabular_summary_report_Table_1" localSheetId="18" hidden="1">#REF!</definedName>
    <definedName name="_AMO_SingleObject_47753300_ROM_F0.SEC2.BDY.Cross_tabular_summary_report_Table_1" localSheetId="24" hidden="1">#REF!</definedName>
    <definedName name="_AMO_SingleObject_47753300_ROM_F0.SEC2.BDY.Cross_tabular_summary_report_Table_1" localSheetId="25" hidden="1">#REF!</definedName>
    <definedName name="_AMO_SingleObject_47753300_ROM_F0.SEC2.BDY.Cross_tabular_summary_report_Table_1" localSheetId="26" hidden="1">#REF!</definedName>
    <definedName name="_AMO_SingleObject_47753300_ROM_F0.SEC2.BDY.Cross_tabular_summary_report_Table_1" localSheetId="27" hidden="1">#REF!</definedName>
    <definedName name="_AMO_SingleObject_47753300_ROM_F0.SEC2.BDY.Cross_tabular_summary_report_Table_1" hidden="1">#REF!</definedName>
    <definedName name="_AMO_SingleObject_47753300_ROM_F0.SEC2.BDY.Cross_tabular_summary_report_Table_1_2" localSheetId="15" hidden="1">#REF!</definedName>
    <definedName name="_AMO_SingleObject_47753300_ROM_F0.SEC2.BDY.Cross_tabular_summary_report_Table_1_2" localSheetId="16" hidden="1">#REF!</definedName>
    <definedName name="_AMO_SingleObject_47753300_ROM_F0.SEC2.BDY.Cross_tabular_summary_report_Table_1_2" localSheetId="17" hidden="1">#REF!</definedName>
    <definedName name="_AMO_SingleObject_47753300_ROM_F0.SEC2.BDY.Cross_tabular_summary_report_Table_1_2" localSheetId="18" hidden="1">#REF!</definedName>
    <definedName name="_AMO_SingleObject_47753300_ROM_F0.SEC2.BDY.Cross_tabular_summary_report_Table_1_2" localSheetId="24" hidden="1">#REF!</definedName>
    <definedName name="_AMO_SingleObject_47753300_ROM_F0.SEC2.BDY.Cross_tabular_summary_report_Table_1_2" localSheetId="25" hidden="1">#REF!</definedName>
    <definedName name="_AMO_SingleObject_47753300_ROM_F0.SEC2.BDY.Cross_tabular_summary_report_Table_1_2" localSheetId="26" hidden="1">#REF!</definedName>
    <definedName name="_AMO_SingleObject_47753300_ROM_F0.SEC2.BDY.Cross_tabular_summary_report_Table_1_2" localSheetId="27" hidden="1">#REF!</definedName>
    <definedName name="_AMO_SingleObject_47753300_ROM_F0.SEC2.BDY.Cross_tabular_summary_report_Table_1_2" hidden="1">#REF!</definedName>
    <definedName name="_AMO_SingleObject_47753300_ROM_F0.SEC2.HDR.TXT1" localSheetId="15" hidden="1">#REF!</definedName>
    <definedName name="_AMO_SingleObject_47753300_ROM_F0.SEC2.HDR.TXT1" localSheetId="16" hidden="1">#REF!</definedName>
    <definedName name="_AMO_SingleObject_47753300_ROM_F0.SEC2.HDR.TXT1" localSheetId="17" hidden="1">#REF!</definedName>
    <definedName name="_AMO_SingleObject_47753300_ROM_F0.SEC2.HDR.TXT1" localSheetId="18" hidden="1">#REF!</definedName>
    <definedName name="_AMO_SingleObject_47753300_ROM_F0.SEC2.HDR.TXT1" localSheetId="24" hidden="1">#REF!</definedName>
    <definedName name="_AMO_SingleObject_47753300_ROM_F0.SEC2.HDR.TXT1" localSheetId="25" hidden="1">#REF!</definedName>
    <definedName name="_AMO_SingleObject_47753300_ROM_F0.SEC2.HDR.TXT1" localSheetId="26" hidden="1">#REF!</definedName>
    <definedName name="_AMO_SingleObject_47753300_ROM_F0.SEC2.HDR.TXT1" localSheetId="27" hidden="1">#REF!</definedName>
    <definedName name="_AMO_SingleObject_47753300_ROM_F0.SEC2.HDR.TXT1" hidden="1">#REF!</definedName>
    <definedName name="a" localSheetId="0">'INDICE delle TAVOLE STATISTICHE'!$A$1:$A$13</definedName>
    <definedName name="_xlnm.Print_Area" localSheetId="15">'A - Tavola 1'!$A$1:$H$51</definedName>
    <definedName name="_xlnm.Print_Area" localSheetId="16">'A - Tavola 2'!$A$1:$P$35</definedName>
    <definedName name="_xlnm.Print_Area" localSheetId="17">'A - Tavola 3'!$A$1:$Q$58</definedName>
    <definedName name="_xlnm.Print_Area" localSheetId="18">'A - Tavola 4'!$A$1:$E$40</definedName>
    <definedName name="_xlnm.Print_Area" localSheetId="24">'B - Tavola 1'!$A$1:$K$52</definedName>
    <definedName name="_xlnm.Print_Area" localSheetId="25">'B - Tavola 2'!$A$1:$P$36</definedName>
    <definedName name="_xlnm.Print_Area" localSheetId="26">'B - Tavola 3'!$A$1:$Q$60</definedName>
    <definedName name="_xlnm.Print_Area" localSheetId="27">'B - Tavola 4'!$A$1:$E$41</definedName>
    <definedName name="_xlnm.Print_Area" localSheetId="0">'INDICE delle TAVOLE STATISTICHE'!$A$1:$C$26</definedName>
    <definedName name="_xlnm.Print_Area" localSheetId="6">'TOT - Tavola 1'!$A$1:$J$52</definedName>
    <definedName name="_xlnm.Print_Area" localSheetId="7">'TOT - Tavola 2'!$A$1:$P$35</definedName>
    <definedName name="_xlnm.Print_Area" localSheetId="8">'TOT - Tavola 3'!$A$1:$Q$60</definedName>
    <definedName name="_xlnm.Print_Area" localSheetId="9">'TOT - Tavola 4'!$A$1:$E$41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8" i="52" l="1"/>
  <c r="E6" i="62" l="1"/>
  <c r="F6" i="62"/>
  <c r="E7" i="62"/>
  <c r="F7" i="62"/>
  <c r="E8" i="62"/>
  <c r="F8" i="62"/>
  <c r="E9" i="62"/>
  <c r="F9" i="62"/>
  <c r="E10" i="62"/>
  <c r="F10" i="62"/>
  <c r="E11" i="62"/>
  <c r="F11" i="62"/>
  <c r="E12" i="62"/>
  <c r="F12" i="62"/>
  <c r="E13" i="62"/>
  <c r="F13" i="62"/>
  <c r="E14" i="62"/>
  <c r="F14" i="62"/>
  <c r="E15" i="62"/>
  <c r="F15" i="62"/>
  <c r="E16" i="62"/>
  <c r="F16" i="62"/>
  <c r="E17" i="62"/>
  <c r="F17" i="62"/>
  <c r="E18" i="62"/>
  <c r="F18" i="62"/>
  <c r="E19" i="62"/>
  <c r="F19" i="62"/>
  <c r="E20" i="62"/>
  <c r="F20" i="62"/>
  <c r="E21" i="62"/>
  <c r="F21" i="62"/>
  <c r="E22" i="62"/>
  <c r="F22" i="62"/>
  <c r="E23" i="62"/>
  <c r="F23" i="62"/>
  <c r="E24" i="62"/>
  <c r="F24" i="62"/>
  <c r="J9" i="58"/>
  <c r="K9" i="58"/>
  <c r="J10" i="58"/>
  <c r="K10" i="58"/>
  <c r="J11" i="58"/>
  <c r="K11" i="58"/>
  <c r="J12" i="58"/>
  <c r="K12" i="58"/>
  <c r="J13" i="58"/>
  <c r="K13" i="58"/>
  <c r="J14" i="58"/>
  <c r="K14" i="58"/>
  <c r="J15" i="58"/>
  <c r="K15" i="58"/>
  <c r="J17" i="58"/>
  <c r="K17" i="58"/>
  <c r="J18" i="58"/>
  <c r="K18" i="58"/>
  <c r="J19" i="58"/>
  <c r="K19" i="58"/>
  <c r="J20" i="58"/>
  <c r="K20" i="58"/>
  <c r="J21" i="58"/>
  <c r="K21" i="58"/>
  <c r="J24" i="58"/>
  <c r="K24" i="58"/>
  <c r="J25" i="58"/>
  <c r="K25" i="58"/>
  <c r="J26" i="58"/>
  <c r="K26" i="58"/>
  <c r="J27" i="58"/>
  <c r="K27" i="58"/>
  <c r="J29" i="58"/>
  <c r="K29" i="58"/>
  <c r="J30" i="58"/>
  <c r="K30" i="58"/>
  <c r="J31" i="58"/>
  <c r="K31" i="58"/>
  <c r="J32" i="58"/>
  <c r="K32" i="58"/>
  <c r="J33" i="58"/>
  <c r="K33" i="58"/>
  <c r="J34" i="58"/>
  <c r="K34" i="58"/>
  <c r="J35" i="58"/>
  <c r="K35" i="58"/>
  <c r="J36" i="58"/>
  <c r="K36" i="58"/>
  <c r="J40" i="58"/>
  <c r="K40" i="58"/>
  <c r="J41" i="58"/>
  <c r="K41" i="58"/>
  <c r="J42" i="58"/>
  <c r="K42" i="58"/>
  <c r="J43" i="58"/>
  <c r="K43" i="58"/>
  <c r="J44" i="58"/>
  <c r="K44" i="58"/>
  <c r="J45" i="58"/>
  <c r="K45" i="58"/>
  <c r="J46" i="58"/>
  <c r="K46" i="58"/>
  <c r="J47" i="58"/>
  <c r="K47" i="58"/>
  <c r="J48" i="58"/>
  <c r="K48" i="58"/>
  <c r="J49" i="58"/>
  <c r="K49" i="58"/>
  <c r="C7" i="57" l="1"/>
  <c r="D7" i="57"/>
  <c r="E7" i="57"/>
  <c r="F7" i="57"/>
  <c r="C8" i="57"/>
  <c r="D8" i="57"/>
  <c r="E8" i="57"/>
  <c r="F8" i="57"/>
  <c r="C9" i="57"/>
  <c r="D9" i="57"/>
  <c r="E9" i="57"/>
  <c r="F9" i="57"/>
  <c r="C10" i="57"/>
  <c r="D10" i="57"/>
  <c r="E10" i="57"/>
  <c r="F10" i="57"/>
  <c r="C11" i="57"/>
  <c r="D11" i="57"/>
  <c r="E11" i="57"/>
  <c r="F11" i="57"/>
  <c r="C12" i="57"/>
  <c r="D12" i="57"/>
  <c r="E12" i="57"/>
  <c r="F12" i="57"/>
  <c r="C13" i="57"/>
  <c r="D13" i="57"/>
  <c r="E13" i="57"/>
  <c r="F13" i="57"/>
  <c r="C14" i="57"/>
  <c r="D14" i="57"/>
  <c r="E14" i="57"/>
  <c r="F14" i="57"/>
  <c r="C15" i="57"/>
  <c r="D15" i="57"/>
  <c r="E15" i="57"/>
  <c r="F15" i="57"/>
  <c r="C16" i="57"/>
  <c r="D16" i="57"/>
  <c r="E16" i="57"/>
  <c r="F16" i="57"/>
  <c r="C17" i="57"/>
  <c r="D17" i="57"/>
  <c r="E17" i="57"/>
  <c r="F17" i="57"/>
  <c r="C18" i="57"/>
  <c r="D18" i="57"/>
  <c r="E18" i="57"/>
  <c r="F18" i="57"/>
  <c r="C19" i="57"/>
  <c r="D19" i="57"/>
  <c r="E19" i="57"/>
  <c r="F19" i="57"/>
  <c r="C20" i="57"/>
  <c r="D20" i="57"/>
  <c r="E20" i="57"/>
  <c r="F20" i="57"/>
  <c r="C21" i="57"/>
  <c r="D21" i="57"/>
  <c r="E21" i="57"/>
  <c r="F21" i="57"/>
  <c r="C22" i="57"/>
  <c r="D22" i="57"/>
  <c r="E22" i="57"/>
  <c r="F22" i="57"/>
  <c r="C23" i="57"/>
  <c r="D23" i="57"/>
  <c r="E23" i="57"/>
  <c r="F23" i="57"/>
  <c r="C24" i="57"/>
  <c r="D24" i="57"/>
  <c r="E24" i="57"/>
  <c r="F24" i="57"/>
  <c r="F6" i="57"/>
  <c r="E6" i="57"/>
  <c r="D6" i="57"/>
  <c r="C6" i="57"/>
  <c r="K49" i="54" l="1"/>
  <c r="J49" i="54"/>
  <c r="K48" i="54"/>
  <c r="J48" i="54"/>
  <c r="K47" i="54"/>
  <c r="J47" i="54"/>
  <c r="K46" i="54"/>
  <c r="J46" i="54"/>
  <c r="K45" i="54"/>
  <c r="J45" i="54"/>
  <c r="K44" i="54"/>
  <c r="J44" i="54"/>
  <c r="K43" i="54"/>
  <c r="J43" i="54"/>
  <c r="K42" i="54"/>
  <c r="J42" i="54"/>
  <c r="K41" i="54"/>
  <c r="J41" i="54"/>
  <c r="K40" i="54"/>
  <c r="J40" i="54"/>
  <c r="K36" i="54"/>
  <c r="J36" i="54"/>
  <c r="K35" i="54"/>
  <c r="J35" i="54"/>
  <c r="K34" i="54"/>
  <c r="J34" i="54"/>
  <c r="K33" i="54"/>
  <c r="J33" i="54"/>
  <c r="K32" i="54"/>
  <c r="J32" i="54"/>
  <c r="K31" i="54"/>
  <c r="J31" i="54"/>
  <c r="K30" i="54"/>
  <c r="J30" i="54"/>
  <c r="K29" i="54"/>
  <c r="J29" i="54"/>
  <c r="K27" i="54"/>
  <c r="J27" i="54"/>
  <c r="K26" i="54"/>
  <c r="J26" i="54"/>
  <c r="K25" i="54"/>
  <c r="J25" i="54"/>
  <c r="K24" i="54"/>
  <c r="J24" i="54"/>
  <c r="K21" i="54"/>
  <c r="J21" i="54"/>
  <c r="K20" i="54"/>
  <c r="J20" i="54"/>
  <c r="K19" i="54"/>
  <c r="J19" i="54"/>
  <c r="K18" i="54"/>
  <c r="J18" i="54"/>
  <c r="K17" i="54"/>
  <c r="J17" i="54"/>
  <c r="K15" i="54"/>
  <c r="J15" i="54"/>
  <c r="K14" i="54"/>
  <c r="J14" i="54"/>
  <c r="K13" i="54"/>
  <c r="J13" i="54"/>
  <c r="K12" i="54"/>
  <c r="J12" i="54"/>
  <c r="K11" i="54"/>
  <c r="J11" i="54"/>
  <c r="K10" i="54"/>
  <c r="J10" i="54"/>
  <c r="K9" i="54"/>
  <c r="J9" i="54"/>
  <c r="O52" i="49"/>
  <c r="E53" i="61" l="1"/>
  <c r="D53" i="61"/>
  <c r="A53" i="61"/>
  <c r="Q52" i="61"/>
  <c r="P52" i="61"/>
  <c r="O52" i="61"/>
  <c r="N52" i="61"/>
  <c r="M52" i="61"/>
  <c r="L52" i="61"/>
  <c r="K52" i="61"/>
  <c r="J52" i="61"/>
  <c r="I52" i="61"/>
  <c r="H52" i="61"/>
  <c r="G52" i="61"/>
  <c r="F52" i="61"/>
  <c r="E52" i="61"/>
  <c r="D52" i="61"/>
  <c r="A38" i="62"/>
  <c r="A37" i="57"/>
  <c r="A3" i="56"/>
  <c r="E53" i="56"/>
  <c r="D53" i="56"/>
  <c r="A53" i="56"/>
  <c r="Q52" i="56"/>
  <c r="P52" i="56"/>
  <c r="O52" i="56"/>
  <c r="N52" i="56"/>
  <c r="M52" i="56"/>
  <c r="L52" i="56"/>
  <c r="K52" i="56"/>
  <c r="J52" i="56"/>
  <c r="I52" i="56"/>
  <c r="H52" i="56"/>
  <c r="G52" i="56"/>
  <c r="F52" i="56"/>
  <c r="E52" i="56"/>
  <c r="D52" i="56"/>
  <c r="A29" i="52"/>
  <c r="E53" i="49"/>
  <c r="D53" i="49"/>
  <c r="Q52" i="49"/>
  <c r="P52" i="49"/>
  <c r="N52" i="49"/>
  <c r="M52" i="49"/>
  <c r="L52" i="49"/>
  <c r="K52" i="49"/>
  <c r="J52" i="49"/>
  <c r="I52" i="49"/>
  <c r="H52" i="49"/>
  <c r="G52" i="49"/>
  <c r="F52" i="49"/>
  <c r="E52" i="49"/>
  <c r="D52" i="49"/>
  <c r="A53" i="49"/>
  <c r="I12" i="58" l="1"/>
  <c r="I11" i="58"/>
  <c r="I12" i="54"/>
  <c r="I11" i="54"/>
  <c r="J49" i="45"/>
  <c r="J48" i="45"/>
  <c r="J47" i="45"/>
  <c r="J46" i="45"/>
  <c r="J45" i="45"/>
  <c r="J44" i="45"/>
  <c r="J43" i="45"/>
  <c r="J42" i="45"/>
  <c r="J41" i="45"/>
  <c r="J40" i="45"/>
  <c r="J36" i="45"/>
  <c r="J35" i="45"/>
  <c r="J34" i="45"/>
  <c r="J33" i="45"/>
  <c r="J32" i="45"/>
  <c r="J31" i="45"/>
  <c r="J30" i="45"/>
  <c r="J29" i="45"/>
  <c r="J27" i="45"/>
  <c r="J26" i="45"/>
  <c r="J25" i="45"/>
  <c r="J24" i="45"/>
  <c r="J21" i="45"/>
  <c r="J20" i="45"/>
  <c r="J19" i="45"/>
  <c r="J18" i="45"/>
  <c r="J17" i="45"/>
  <c r="J15" i="45"/>
  <c r="J14" i="45"/>
  <c r="J13" i="45"/>
  <c r="J12" i="45"/>
  <c r="J11" i="45"/>
  <c r="J10" i="45"/>
  <c r="J9" i="45"/>
  <c r="I12" i="45"/>
  <c r="I11" i="45"/>
  <c r="I9" i="45"/>
  <c r="I10" i="45"/>
  <c r="I13" i="45"/>
  <c r="I14" i="45"/>
  <c r="I15" i="45"/>
  <c r="I17" i="45"/>
  <c r="I18" i="45"/>
  <c r="I19" i="45"/>
  <c r="I20" i="45"/>
  <c r="I21" i="45"/>
  <c r="I24" i="45"/>
  <c r="I25" i="45"/>
  <c r="I26" i="45"/>
  <c r="I27" i="45"/>
  <c r="I29" i="45"/>
  <c r="I30" i="45"/>
  <c r="I31" i="45"/>
  <c r="I32" i="45"/>
  <c r="I33" i="45"/>
  <c r="I34" i="45"/>
  <c r="I35" i="45"/>
  <c r="I36" i="45"/>
  <c r="I40" i="45"/>
  <c r="I41" i="45"/>
  <c r="I42" i="45"/>
  <c r="I43" i="45"/>
  <c r="I44" i="45"/>
  <c r="I45" i="45"/>
  <c r="I46" i="45"/>
  <c r="I47" i="45"/>
  <c r="I48" i="45"/>
  <c r="I49" i="45"/>
  <c r="I49" i="54" l="1"/>
  <c r="H49" i="54"/>
  <c r="G49" i="54"/>
  <c r="F49" i="54"/>
  <c r="E49" i="54"/>
  <c r="D49" i="54"/>
  <c r="I48" i="54"/>
  <c r="H48" i="54"/>
  <c r="G48" i="54"/>
  <c r="F48" i="54"/>
  <c r="E48" i="54"/>
  <c r="D48" i="54"/>
  <c r="I47" i="54"/>
  <c r="H47" i="54"/>
  <c r="G47" i="54"/>
  <c r="F47" i="54"/>
  <c r="E47" i="54"/>
  <c r="D47" i="54"/>
  <c r="I46" i="54"/>
  <c r="H46" i="54"/>
  <c r="G46" i="54"/>
  <c r="F46" i="54"/>
  <c r="E46" i="54"/>
  <c r="D46" i="54"/>
  <c r="I45" i="54"/>
  <c r="H45" i="54"/>
  <c r="G45" i="54"/>
  <c r="F45" i="54"/>
  <c r="E45" i="54"/>
  <c r="D45" i="54"/>
  <c r="I44" i="54"/>
  <c r="H44" i="54"/>
  <c r="G44" i="54"/>
  <c r="F44" i="54"/>
  <c r="E44" i="54"/>
  <c r="D44" i="54"/>
  <c r="I43" i="54"/>
  <c r="H43" i="54"/>
  <c r="G43" i="54"/>
  <c r="F43" i="54"/>
  <c r="E43" i="54"/>
  <c r="D43" i="54"/>
  <c r="I42" i="54"/>
  <c r="H42" i="54"/>
  <c r="G42" i="54"/>
  <c r="F42" i="54"/>
  <c r="E42" i="54"/>
  <c r="D42" i="54"/>
  <c r="I41" i="54"/>
  <c r="H41" i="54"/>
  <c r="G41" i="54"/>
  <c r="F41" i="54"/>
  <c r="E41" i="54"/>
  <c r="D41" i="54"/>
  <c r="I40" i="54"/>
  <c r="H40" i="54"/>
  <c r="G40" i="54"/>
  <c r="F40" i="54"/>
  <c r="E40" i="54"/>
  <c r="D40" i="54"/>
  <c r="H39" i="54"/>
  <c r="G39" i="54"/>
  <c r="F39" i="54"/>
  <c r="E39" i="54"/>
  <c r="D39" i="54"/>
  <c r="H38" i="54"/>
  <c r="G38" i="54"/>
  <c r="F38" i="54"/>
  <c r="E38" i="54"/>
  <c r="D38" i="54"/>
  <c r="H37" i="54"/>
  <c r="G37" i="54"/>
  <c r="F37" i="54"/>
  <c r="E37" i="54"/>
  <c r="D37" i="54"/>
  <c r="I36" i="54"/>
  <c r="H36" i="54"/>
  <c r="G36" i="54"/>
  <c r="F36" i="54"/>
  <c r="E36" i="54"/>
  <c r="D36" i="54"/>
  <c r="I35" i="54"/>
  <c r="H35" i="54"/>
  <c r="G35" i="54"/>
  <c r="F35" i="54"/>
  <c r="E35" i="54"/>
  <c r="D35" i="54"/>
  <c r="I34" i="54"/>
  <c r="H34" i="54"/>
  <c r="G34" i="54"/>
  <c r="F34" i="54"/>
  <c r="E34" i="54"/>
  <c r="D34" i="54"/>
  <c r="I33" i="54"/>
  <c r="H33" i="54"/>
  <c r="G33" i="54"/>
  <c r="F33" i="54"/>
  <c r="E33" i="54"/>
  <c r="D33" i="54"/>
  <c r="I32" i="54"/>
  <c r="H32" i="54"/>
  <c r="G32" i="54"/>
  <c r="F32" i="54"/>
  <c r="E32" i="54"/>
  <c r="D32" i="54"/>
  <c r="I31" i="54"/>
  <c r="H31" i="54"/>
  <c r="G31" i="54"/>
  <c r="F31" i="54"/>
  <c r="E31" i="54"/>
  <c r="D31" i="54"/>
  <c r="I30" i="54"/>
  <c r="H30" i="54"/>
  <c r="G30" i="54"/>
  <c r="F30" i="54"/>
  <c r="E30" i="54"/>
  <c r="D30" i="54"/>
  <c r="I29" i="54"/>
  <c r="H29" i="54"/>
  <c r="G29" i="54"/>
  <c r="F29" i="54"/>
  <c r="E29" i="54"/>
  <c r="D29" i="54"/>
  <c r="H28" i="54"/>
  <c r="G28" i="54"/>
  <c r="F28" i="54"/>
  <c r="E28" i="54"/>
  <c r="D28" i="54"/>
  <c r="I27" i="54"/>
  <c r="H27" i="54"/>
  <c r="G27" i="54"/>
  <c r="F27" i="54"/>
  <c r="E27" i="54"/>
  <c r="D27" i="54"/>
  <c r="I26" i="54"/>
  <c r="H26" i="54"/>
  <c r="G26" i="54"/>
  <c r="F26" i="54"/>
  <c r="E26" i="54"/>
  <c r="D26" i="54"/>
  <c r="I25" i="54"/>
  <c r="H25" i="54"/>
  <c r="G25" i="54"/>
  <c r="F25" i="54"/>
  <c r="E25" i="54"/>
  <c r="D25" i="54"/>
  <c r="I24" i="54"/>
  <c r="H24" i="54"/>
  <c r="G24" i="54"/>
  <c r="F24" i="54"/>
  <c r="E24" i="54"/>
  <c r="D24" i="54"/>
  <c r="H22" i="54"/>
  <c r="G22" i="54"/>
  <c r="F22" i="54"/>
  <c r="E22" i="54"/>
  <c r="D22" i="54"/>
  <c r="I21" i="54"/>
  <c r="H21" i="54"/>
  <c r="G21" i="54"/>
  <c r="F21" i="54"/>
  <c r="E21" i="54"/>
  <c r="D21" i="54"/>
  <c r="I20" i="54"/>
  <c r="H20" i="54"/>
  <c r="G20" i="54"/>
  <c r="F20" i="54"/>
  <c r="E20" i="54"/>
  <c r="D20" i="54"/>
  <c r="I19" i="54"/>
  <c r="H19" i="54"/>
  <c r="G19" i="54"/>
  <c r="F19" i="54"/>
  <c r="E19" i="54"/>
  <c r="D19" i="54"/>
  <c r="I18" i="54"/>
  <c r="H18" i="54"/>
  <c r="G18" i="54"/>
  <c r="F18" i="54"/>
  <c r="E18" i="54"/>
  <c r="D18" i="54"/>
  <c r="I17" i="54"/>
  <c r="H17" i="54"/>
  <c r="G17" i="54"/>
  <c r="F17" i="54"/>
  <c r="E17" i="54"/>
  <c r="D17" i="54"/>
  <c r="I15" i="54"/>
  <c r="H15" i="54"/>
  <c r="G15" i="54"/>
  <c r="F15" i="54"/>
  <c r="E15" i="54"/>
  <c r="D15" i="54"/>
  <c r="I14" i="54"/>
  <c r="H14" i="54"/>
  <c r="G14" i="54"/>
  <c r="F14" i="54"/>
  <c r="E14" i="54"/>
  <c r="D14" i="54"/>
  <c r="I13" i="54"/>
  <c r="H13" i="54"/>
  <c r="G13" i="54"/>
  <c r="F13" i="54"/>
  <c r="E13" i="54"/>
  <c r="D13" i="54"/>
  <c r="H12" i="54"/>
  <c r="G12" i="54"/>
  <c r="F12" i="54"/>
  <c r="E12" i="54"/>
  <c r="D12" i="54"/>
  <c r="H11" i="54"/>
  <c r="G11" i="54"/>
  <c r="F11" i="54"/>
  <c r="E11" i="54"/>
  <c r="D11" i="54"/>
  <c r="I10" i="54"/>
  <c r="H10" i="54"/>
  <c r="G10" i="54"/>
  <c r="F10" i="54"/>
  <c r="E10" i="54"/>
  <c r="D10" i="54"/>
  <c r="D9" i="54"/>
  <c r="A3" i="54"/>
  <c r="I9" i="54"/>
  <c r="H9" i="54"/>
  <c r="G9" i="54"/>
  <c r="F9" i="54"/>
  <c r="E9" i="54"/>
  <c r="E10" i="60" l="1"/>
  <c r="C10" i="60"/>
  <c r="E10" i="47"/>
  <c r="C10" i="47"/>
  <c r="E10" i="55"/>
  <c r="C10" i="55"/>
  <c r="H39" i="62" l="1"/>
  <c r="G39" i="62"/>
  <c r="F39" i="62"/>
  <c r="E39" i="62"/>
  <c r="D39" i="62"/>
  <c r="C39" i="62"/>
  <c r="A39" i="62"/>
  <c r="H38" i="62"/>
  <c r="G38" i="62"/>
  <c r="F38" i="62"/>
  <c r="E38" i="62"/>
  <c r="D38" i="62"/>
  <c r="C38" i="62"/>
  <c r="H37" i="62"/>
  <c r="G37" i="62"/>
  <c r="F37" i="62"/>
  <c r="E37" i="62"/>
  <c r="D37" i="62"/>
  <c r="C37" i="62"/>
  <c r="A37" i="62"/>
  <c r="H36" i="62"/>
  <c r="G36" i="62"/>
  <c r="F36" i="62"/>
  <c r="E36" i="62"/>
  <c r="D36" i="62"/>
  <c r="C36" i="62"/>
  <c r="A36" i="62"/>
  <c r="H35" i="62"/>
  <c r="G35" i="62"/>
  <c r="F35" i="62"/>
  <c r="E35" i="62"/>
  <c r="D35" i="62"/>
  <c r="C35" i="62"/>
  <c r="A35" i="62"/>
  <c r="H34" i="62"/>
  <c r="G34" i="62"/>
  <c r="F34" i="62"/>
  <c r="E34" i="62"/>
  <c r="D34" i="62"/>
  <c r="C34" i="62"/>
  <c r="H33" i="62"/>
  <c r="G33" i="62"/>
  <c r="F33" i="62"/>
  <c r="E33" i="62"/>
  <c r="D33" i="62"/>
  <c r="C33" i="62"/>
  <c r="A33" i="62"/>
  <c r="A29" i="62"/>
  <c r="D24" i="62"/>
  <c r="C24" i="62"/>
  <c r="A24" i="62"/>
  <c r="D23" i="62"/>
  <c r="C23" i="62"/>
  <c r="D22" i="62"/>
  <c r="C22" i="62"/>
  <c r="A22" i="62"/>
  <c r="D21" i="62"/>
  <c r="C21" i="62"/>
  <c r="A21" i="62"/>
  <c r="D20" i="62"/>
  <c r="C20" i="62"/>
  <c r="A20" i="62"/>
  <c r="D19" i="62"/>
  <c r="C19" i="62"/>
  <c r="A19" i="62"/>
  <c r="D18" i="62"/>
  <c r="C18" i="62"/>
  <c r="A18" i="62"/>
  <c r="D17" i="62"/>
  <c r="C17" i="62"/>
  <c r="A17" i="62"/>
  <c r="D16" i="62"/>
  <c r="C16" i="62"/>
  <c r="A16" i="62"/>
  <c r="D15" i="62"/>
  <c r="C15" i="62"/>
  <c r="A15" i="62"/>
  <c r="D14" i="62"/>
  <c r="C14" i="62"/>
  <c r="A14" i="62"/>
  <c r="D13" i="62"/>
  <c r="C13" i="62"/>
  <c r="A13" i="62"/>
  <c r="D12" i="62"/>
  <c r="C12" i="62"/>
  <c r="A12" i="62"/>
  <c r="D11" i="62"/>
  <c r="C11" i="62"/>
  <c r="A11" i="62"/>
  <c r="D10" i="62"/>
  <c r="C10" i="62"/>
  <c r="A10" i="62"/>
  <c r="D9" i="62"/>
  <c r="C9" i="62"/>
  <c r="A9" i="62"/>
  <c r="D8" i="62"/>
  <c r="C8" i="62"/>
  <c r="A8" i="62"/>
  <c r="D7" i="62"/>
  <c r="C7" i="62"/>
  <c r="A7" i="62"/>
  <c r="D6" i="62"/>
  <c r="C6" i="62"/>
  <c r="A6" i="62"/>
  <c r="A3" i="62"/>
  <c r="Q51" i="61"/>
  <c r="P51" i="61"/>
  <c r="O51" i="61"/>
  <c r="N51" i="61"/>
  <c r="M51" i="61"/>
  <c r="L51" i="61"/>
  <c r="K51" i="61"/>
  <c r="J51" i="61"/>
  <c r="I51" i="61"/>
  <c r="H51" i="61"/>
  <c r="G51" i="61"/>
  <c r="F51" i="61"/>
  <c r="E51" i="61"/>
  <c r="D51" i="61"/>
  <c r="Q50" i="61"/>
  <c r="P50" i="61"/>
  <c r="O50" i="61"/>
  <c r="N50" i="61"/>
  <c r="M50" i="61"/>
  <c r="L50" i="61"/>
  <c r="K50" i="61"/>
  <c r="J50" i="61"/>
  <c r="I50" i="61"/>
  <c r="H50" i="61"/>
  <c r="G50" i="61"/>
  <c r="F50" i="61"/>
  <c r="E50" i="61"/>
  <c r="D50" i="61"/>
  <c r="Q49" i="61"/>
  <c r="P49" i="61"/>
  <c r="O49" i="61"/>
  <c r="N49" i="61"/>
  <c r="M49" i="61"/>
  <c r="L49" i="61"/>
  <c r="K49" i="61"/>
  <c r="J49" i="61"/>
  <c r="I49" i="61"/>
  <c r="H49" i="61"/>
  <c r="G49" i="61"/>
  <c r="F49" i="61"/>
  <c r="E49" i="61"/>
  <c r="D49" i="61"/>
  <c r="Q48" i="61"/>
  <c r="P48" i="61"/>
  <c r="O48" i="61"/>
  <c r="N48" i="61"/>
  <c r="M48" i="61"/>
  <c r="L48" i="61"/>
  <c r="K48" i="61"/>
  <c r="J48" i="61"/>
  <c r="I48" i="61"/>
  <c r="H48" i="61"/>
  <c r="G48" i="61"/>
  <c r="F48" i="61"/>
  <c r="E48" i="61"/>
  <c r="D48" i="61"/>
  <c r="Q47" i="61"/>
  <c r="P47" i="61"/>
  <c r="O47" i="61"/>
  <c r="N47" i="61"/>
  <c r="M47" i="61"/>
  <c r="L47" i="61"/>
  <c r="K47" i="61"/>
  <c r="J47" i="61"/>
  <c r="I47" i="61"/>
  <c r="H47" i="61"/>
  <c r="G47" i="61"/>
  <c r="F47" i="61"/>
  <c r="E47" i="61"/>
  <c r="D47" i="61"/>
  <c r="Q46" i="61"/>
  <c r="P46" i="61"/>
  <c r="O46" i="61"/>
  <c r="N46" i="61"/>
  <c r="M46" i="61"/>
  <c r="L46" i="61"/>
  <c r="K46" i="61"/>
  <c r="J46" i="61"/>
  <c r="I46" i="61"/>
  <c r="H46" i="61"/>
  <c r="G46" i="61"/>
  <c r="F46" i="61"/>
  <c r="E46" i="61"/>
  <c r="D46" i="61"/>
  <c r="Q45" i="61"/>
  <c r="P45" i="61"/>
  <c r="O45" i="61"/>
  <c r="N45" i="61"/>
  <c r="M45" i="61"/>
  <c r="L45" i="61"/>
  <c r="K45" i="61"/>
  <c r="J45" i="61"/>
  <c r="I45" i="61"/>
  <c r="H45" i="61"/>
  <c r="G45" i="61"/>
  <c r="F45" i="61"/>
  <c r="E45" i="61"/>
  <c r="D45" i="61"/>
  <c r="Q44" i="61"/>
  <c r="P44" i="61"/>
  <c r="O44" i="61"/>
  <c r="N44" i="61"/>
  <c r="M44" i="61"/>
  <c r="L44" i="61"/>
  <c r="K44" i="61"/>
  <c r="J44" i="61"/>
  <c r="I44" i="61"/>
  <c r="H44" i="61"/>
  <c r="G44" i="61"/>
  <c r="F44" i="61"/>
  <c r="E44" i="61"/>
  <c r="D44" i="61"/>
  <c r="Q43" i="61"/>
  <c r="P43" i="61"/>
  <c r="O43" i="61"/>
  <c r="N43" i="61"/>
  <c r="M43" i="61"/>
  <c r="L43" i="61"/>
  <c r="K43" i="61"/>
  <c r="J43" i="61"/>
  <c r="I43" i="61"/>
  <c r="H43" i="61"/>
  <c r="G43" i="61"/>
  <c r="F43" i="61"/>
  <c r="E43" i="61"/>
  <c r="D43" i="61"/>
  <c r="Q42" i="61"/>
  <c r="P42" i="61"/>
  <c r="O42" i="61"/>
  <c r="N42" i="61"/>
  <c r="M42" i="61"/>
  <c r="L42" i="61"/>
  <c r="K42" i="61"/>
  <c r="J42" i="61"/>
  <c r="I42" i="61"/>
  <c r="H42" i="61"/>
  <c r="G42" i="61"/>
  <c r="F42" i="61"/>
  <c r="E42" i="61"/>
  <c r="D42" i="61"/>
  <c r="Q41" i="61"/>
  <c r="P41" i="61"/>
  <c r="O41" i="61"/>
  <c r="N41" i="61"/>
  <c r="M41" i="61"/>
  <c r="L41" i="61"/>
  <c r="K41" i="61"/>
  <c r="J41" i="61"/>
  <c r="I41" i="61"/>
  <c r="H41" i="61"/>
  <c r="G41" i="61"/>
  <c r="F41" i="61"/>
  <c r="E41" i="61"/>
  <c r="D41" i="61"/>
  <c r="Q40" i="61"/>
  <c r="P40" i="61"/>
  <c r="O40" i="61"/>
  <c r="N40" i="61"/>
  <c r="M40" i="61"/>
  <c r="L40" i="61"/>
  <c r="K40" i="61"/>
  <c r="J40" i="61"/>
  <c r="I40" i="61"/>
  <c r="H40" i="61"/>
  <c r="G40" i="61"/>
  <c r="F40" i="61"/>
  <c r="E40" i="61"/>
  <c r="D40" i="61"/>
  <c r="Q39" i="61"/>
  <c r="P39" i="61"/>
  <c r="O39" i="61"/>
  <c r="N39" i="61"/>
  <c r="M39" i="61"/>
  <c r="L39" i="61"/>
  <c r="K39" i="61"/>
  <c r="J39" i="61"/>
  <c r="I39" i="61"/>
  <c r="H39" i="61"/>
  <c r="G39" i="61"/>
  <c r="F39" i="61"/>
  <c r="E39" i="61"/>
  <c r="D39" i="61"/>
  <c r="Q38" i="61"/>
  <c r="P38" i="61"/>
  <c r="O38" i="61"/>
  <c r="N38" i="61"/>
  <c r="M38" i="61"/>
  <c r="L38" i="61"/>
  <c r="K38" i="61"/>
  <c r="J38" i="61"/>
  <c r="I38" i="61"/>
  <c r="H38" i="61"/>
  <c r="G38" i="61"/>
  <c r="F38" i="61"/>
  <c r="E38" i="61"/>
  <c r="D38" i="61"/>
  <c r="Q37" i="61"/>
  <c r="P37" i="61"/>
  <c r="O37" i="61"/>
  <c r="N37" i="61"/>
  <c r="M37" i="61"/>
  <c r="L37" i="61"/>
  <c r="K37" i="61"/>
  <c r="J37" i="61"/>
  <c r="I37" i="61"/>
  <c r="H37" i="61"/>
  <c r="G37" i="61"/>
  <c r="F37" i="61"/>
  <c r="E37" i="61"/>
  <c r="D37" i="61"/>
  <c r="Q36" i="61"/>
  <c r="P36" i="61"/>
  <c r="O36" i="61"/>
  <c r="N36" i="61"/>
  <c r="M36" i="61"/>
  <c r="L36" i="61"/>
  <c r="K36" i="61"/>
  <c r="J36" i="61"/>
  <c r="I36" i="61"/>
  <c r="H36" i="61"/>
  <c r="G36" i="61"/>
  <c r="F36" i="61"/>
  <c r="E36" i="61"/>
  <c r="D36" i="61"/>
  <c r="Q35" i="61"/>
  <c r="P35" i="61"/>
  <c r="O35" i="61"/>
  <c r="N35" i="61"/>
  <c r="M35" i="61"/>
  <c r="L35" i="61"/>
  <c r="K35" i="61"/>
  <c r="J35" i="61"/>
  <c r="I35" i="61"/>
  <c r="H35" i="61"/>
  <c r="G35" i="61"/>
  <c r="F35" i="61"/>
  <c r="E35" i="61"/>
  <c r="D35" i="61"/>
  <c r="Q34" i="61"/>
  <c r="P34" i="61"/>
  <c r="O34" i="61"/>
  <c r="N34" i="61"/>
  <c r="M34" i="61"/>
  <c r="L34" i="61"/>
  <c r="K34" i="61"/>
  <c r="J34" i="61"/>
  <c r="I34" i="61"/>
  <c r="H34" i="61"/>
  <c r="G34" i="61"/>
  <c r="F34" i="61"/>
  <c r="E34" i="61"/>
  <c r="D34" i="61"/>
  <c r="Q33" i="61"/>
  <c r="P33" i="61"/>
  <c r="O33" i="61"/>
  <c r="N33" i="61"/>
  <c r="M33" i="61"/>
  <c r="L33" i="61"/>
  <c r="K33" i="61"/>
  <c r="J33" i="61"/>
  <c r="I33" i="61"/>
  <c r="H33" i="61"/>
  <c r="G33" i="61"/>
  <c r="F33" i="61"/>
  <c r="E33" i="61"/>
  <c r="D33" i="61"/>
  <c r="Q32" i="61"/>
  <c r="P32" i="61"/>
  <c r="O32" i="61"/>
  <c r="N32" i="61"/>
  <c r="M32" i="61"/>
  <c r="L32" i="61"/>
  <c r="K32" i="61"/>
  <c r="J32" i="61"/>
  <c r="I32" i="61"/>
  <c r="H32" i="61"/>
  <c r="G32" i="61"/>
  <c r="F32" i="61"/>
  <c r="E32" i="61"/>
  <c r="D32" i="61"/>
  <c r="Q31" i="61"/>
  <c r="P31" i="61"/>
  <c r="O31" i="61"/>
  <c r="N31" i="61"/>
  <c r="M31" i="61"/>
  <c r="L31" i="61"/>
  <c r="K31" i="61"/>
  <c r="J31" i="61"/>
  <c r="I31" i="61"/>
  <c r="H31" i="61"/>
  <c r="G31" i="61"/>
  <c r="F31" i="61"/>
  <c r="E31" i="61"/>
  <c r="D31" i="61"/>
  <c r="Q30" i="61"/>
  <c r="P30" i="61"/>
  <c r="O30" i="61"/>
  <c r="N30" i="61"/>
  <c r="M30" i="61"/>
  <c r="L30" i="61"/>
  <c r="K30" i="61"/>
  <c r="J30" i="61"/>
  <c r="I30" i="61"/>
  <c r="H30" i="61"/>
  <c r="G30" i="61"/>
  <c r="F30" i="61"/>
  <c r="E30" i="61"/>
  <c r="D30" i="61"/>
  <c r="Q29" i="61"/>
  <c r="P29" i="61"/>
  <c r="O29" i="61"/>
  <c r="N29" i="61"/>
  <c r="M29" i="61"/>
  <c r="L29" i="61"/>
  <c r="K29" i="61"/>
  <c r="J29" i="61"/>
  <c r="I29" i="61"/>
  <c r="H29" i="61"/>
  <c r="G29" i="61"/>
  <c r="F29" i="61"/>
  <c r="E29" i="61"/>
  <c r="D29" i="61"/>
  <c r="Q28" i="61"/>
  <c r="P28" i="61"/>
  <c r="O28" i="61"/>
  <c r="N28" i="61"/>
  <c r="M28" i="61"/>
  <c r="L28" i="61"/>
  <c r="K28" i="61"/>
  <c r="J28" i="61"/>
  <c r="I28" i="61"/>
  <c r="H28" i="61"/>
  <c r="G28" i="61"/>
  <c r="F28" i="61"/>
  <c r="E28" i="61"/>
  <c r="D28" i="61"/>
  <c r="Q27" i="61"/>
  <c r="P27" i="61"/>
  <c r="O27" i="61"/>
  <c r="N27" i="61"/>
  <c r="M27" i="61"/>
  <c r="L27" i="61"/>
  <c r="K27" i="61"/>
  <c r="J27" i="61"/>
  <c r="I27" i="61"/>
  <c r="H27" i="61"/>
  <c r="G27" i="61"/>
  <c r="F27" i="61"/>
  <c r="E27" i="61"/>
  <c r="D27" i="61"/>
  <c r="Q26" i="61"/>
  <c r="P26" i="61"/>
  <c r="O26" i="61"/>
  <c r="N26" i="61"/>
  <c r="M26" i="61"/>
  <c r="L26" i="61"/>
  <c r="K26" i="61"/>
  <c r="J26" i="61"/>
  <c r="I26" i="61"/>
  <c r="H26" i="61"/>
  <c r="G26" i="61"/>
  <c r="F26" i="61"/>
  <c r="E26" i="61"/>
  <c r="D26" i="61"/>
  <c r="Q25" i="61"/>
  <c r="P25" i="61"/>
  <c r="O25" i="61"/>
  <c r="N25" i="61"/>
  <c r="M25" i="61"/>
  <c r="L25" i="61"/>
  <c r="K25" i="61"/>
  <c r="J25" i="61"/>
  <c r="I25" i="61"/>
  <c r="H25" i="61"/>
  <c r="G25" i="61"/>
  <c r="F25" i="61"/>
  <c r="E25" i="61"/>
  <c r="D25" i="61"/>
  <c r="Q23" i="61"/>
  <c r="P23" i="61"/>
  <c r="O23" i="61"/>
  <c r="N23" i="61"/>
  <c r="M23" i="61"/>
  <c r="L23" i="61"/>
  <c r="K23" i="61"/>
  <c r="J23" i="61"/>
  <c r="I23" i="61"/>
  <c r="H23" i="61"/>
  <c r="G23" i="61"/>
  <c r="F23" i="61"/>
  <c r="E23" i="61"/>
  <c r="D23" i="61"/>
  <c r="Q22" i="61"/>
  <c r="P22" i="61"/>
  <c r="O22" i="61"/>
  <c r="N22" i="61"/>
  <c r="M22" i="61"/>
  <c r="L22" i="61"/>
  <c r="K22" i="61"/>
  <c r="J22" i="61"/>
  <c r="I22" i="61"/>
  <c r="H22" i="61"/>
  <c r="G22" i="61"/>
  <c r="F22" i="61"/>
  <c r="E22" i="61"/>
  <c r="D22" i="61"/>
  <c r="Q21" i="61"/>
  <c r="P21" i="61"/>
  <c r="O21" i="61"/>
  <c r="N21" i="61"/>
  <c r="M21" i="61"/>
  <c r="L21" i="61"/>
  <c r="K21" i="61"/>
  <c r="J21" i="61"/>
  <c r="I21" i="61"/>
  <c r="H21" i="61"/>
  <c r="G21" i="61"/>
  <c r="F21" i="61"/>
  <c r="E21" i="61"/>
  <c r="D21" i="61"/>
  <c r="Q20" i="61"/>
  <c r="P20" i="61"/>
  <c r="O20" i="61"/>
  <c r="N20" i="61"/>
  <c r="M20" i="61"/>
  <c r="L20" i="61"/>
  <c r="K20" i="61"/>
  <c r="J20" i="61"/>
  <c r="I20" i="61"/>
  <c r="H20" i="61"/>
  <c r="G20" i="61"/>
  <c r="F20" i="61"/>
  <c r="E20" i="61"/>
  <c r="D20" i="61"/>
  <c r="Q19" i="61"/>
  <c r="P19" i="61"/>
  <c r="O19" i="61"/>
  <c r="N19" i="61"/>
  <c r="M19" i="61"/>
  <c r="L19" i="61"/>
  <c r="K19" i="61"/>
  <c r="J19" i="61"/>
  <c r="I19" i="61"/>
  <c r="H19" i="61"/>
  <c r="G19" i="61"/>
  <c r="F19" i="61"/>
  <c r="E19" i="61"/>
  <c r="D19" i="61"/>
  <c r="Q18" i="61"/>
  <c r="P18" i="61"/>
  <c r="O18" i="61"/>
  <c r="N18" i="61"/>
  <c r="M18" i="61"/>
  <c r="L18" i="61"/>
  <c r="K18" i="61"/>
  <c r="J18" i="61"/>
  <c r="I18" i="61"/>
  <c r="H18" i="61"/>
  <c r="G18" i="61"/>
  <c r="F18" i="61"/>
  <c r="E18" i="61"/>
  <c r="D18" i="61"/>
  <c r="Q16" i="61"/>
  <c r="P16" i="61"/>
  <c r="O16" i="61"/>
  <c r="N16" i="61"/>
  <c r="M16" i="61"/>
  <c r="L16" i="61"/>
  <c r="K16" i="61"/>
  <c r="J16" i="61"/>
  <c r="I16" i="61"/>
  <c r="H16" i="61"/>
  <c r="G16" i="61"/>
  <c r="F16" i="61"/>
  <c r="E16" i="61"/>
  <c r="D16" i="61"/>
  <c r="Q15" i="61"/>
  <c r="P15" i="61"/>
  <c r="O15" i="61"/>
  <c r="N15" i="61"/>
  <c r="M15" i="61"/>
  <c r="L15" i="61"/>
  <c r="K15" i="61"/>
  <c r="J15" i="61"/>
  <c r="I15" i="61"/>
  <c r="H15" i="61"/>
  <c r="G15" i="61"/>
  <c r="F15" i="61"/>
  <c r="E15" i="61"/>
  <c r="D15" i="61"/>
  <c r="Q14" i="61"/>
  <c r="P14" i="61"/>
  <c r="O14" i="61"/>
  <c r="N14" i="61"/>
  <c r="M14" i="61"/>
  <c r="L14" i="61"/>
  <c r="K14" i="61"/>
  <c r="J14" i="61"/>
  <c r="I14" i="61"/>
  <c r="H14" i="61"/>
  <c r="G14" i="61"/>
  <c r="F14" i="61"/>
  <c r="E14" i="61"/>
  <c r="D14" i="61"/>
  <c r="Q13" i="61"/>
  <c r="P13" i="61"/>
  <c r="O13" i="61"/>
  <c r="N13" i="61"/>
  <c r="M13" i="61"/>
  <c r="L13" i="61"/>
  <c r="K13" i="61"/>
  <c r="J13" i="61"/>
  <c r="I13" i="61"/>
  <c r="H13" i="61"/>
  <c r="G13" i="61"/>
  <c r="F13" i="61"/>
  <c r="E13" i="61"/>
  <c r="D13" i="61"/>
  <c r="Q12" i="61"/>
  <c r="P12" i="61"/>
  <c r="O12" i="61"/>
  <c r="N12" i="61"/>
  <c r="M12" i="61"/>
  <c r="L12" i="61"/>
  <c r="K12" i="61"/>
  <c r="J12" i="61"/>
  <c r="I12" i="61"/>
  <c r="H12" i="61"/>
  <c r="G12" i="61"/>
  <c r="F12" i="61"/>
  <c r="E12" i="61"/>
  <c r="D12" i="61"/>
  <c r="Q11" i="61"/>
  <c r="P11" i="61"/>
  <c r="O11" i="61"/>
  <c r="N11" i="61"/>
  <c r="M11" i="61"/>
  <c r="L11" i="61"/>
  <c r="K11" i="61"/>
  <c r="J11" i="61"/>
  <c r="I11" i="61"/>
  <c r="H11" i="61"/>
  <c r="G11" i="61"/>
  <c r="F11" i="61"/>
  <c r="E11" i="61"/>
  <c r="D11" i="61"/>
  <c r="Q10" i="61"/>
  <c r="P10" i="61"/>
  <c r="O10" i="61"/>
  <c r="N10" i="61"/>
  <c r="M10" i="61"/>
  <c r="L10" i="61"/>
  <c r="K10" i="61"/>
  <c r="J10" i="61"/>
  <c r="I10" i="61"/>
  <c r="H10" i="61"/>
  <c r="G10" i="61"/>
  <c r="F10" i="61"/>
  <c r="E10" i="61"/>
  <c r="D10" i="61"/>
  <c r="Q9" i="61"/>
  <c r="P9" i="61"/>
  <c r="O9" i="61"/>
  <c r="N9" i="61"/>
  <c r="M9" i="61"/>
  <c r="L9" i="61"/>
  <c r="K9" i="61"/>
  <c r="J9" i="61"/>
  <c r="I9" i="61"/>
  <c r="H9" i="61"/>
  <c r="G9" i="61"/>
  <c r="F9" i="61"/>
  <c r="E9" i="61"/>
  <c r="D9" i="61"/>
  <c r="A3" i="61"/>
  <c r="P32" i="60"/>
  <c r="O32" i="60"/>
  <c r="N32" i="60"/>
  <c r="M32" i="60"/>
  <c r="L32" i="60"/>
  <c r="K32" i="60"/>
  <c r="J32" i="60"/>
  <c r="I32" i="60"/>
  <c r="H32" i="60"/>
  <c r="G32" i="60"/>
  <c r="F32" i="60"/>
  <c r="E32" i="60"/>
  <c r="D32" i="60"/>
  <c r="C32" i="60"/>
  <c r="B32" i="60"/>
  <c r="P30" i="60"/>
  <c r="O30" i="60"/>
  <c r="N30" i="60"/>
  <c r="M30" i="60"/>
  <c r="L30" i="60"/>
  <c r="K30" i="60"/>
  <c r="J30" i="60"/>
  <c r="I30" i="60"/>
  <c r="H30" i="60"/>
  <c r="G30" i="60"/>
  <c r="F30" i="60"/>
  <c r="E30" i="60"/>
  <c r="D30" i="60"/>
  <c r="C30" i="60"/>
  <c r="B30" i="60"/>
  <c r="P29" i="60"/>
  <c r="O29" i="60"/>
  <c r="N29" i="60"/>
  <c r="M29" i="60"/>
  <c r="L29" i="60"/>
  <c r="K29" i="60"/>
  <c r="J29" i="60"/>
  <c r="I29" i="60"/>
  <c r="H29" i="60"/>
  <c r="G29" i="60"/>
  <c r="F29" i="60"/>
  <c r="E29" i="60"/>
  <c r="D29" i="60"/>
  <c r="C29" i="60"/>
  <c r="B29" i="60"/>
  <c r="P28" i="60"/>
  <c r="O28" i="60"/>
  <c r="N28" i="60"/>
  <c r="M28" i="60"/>
  <c r="L28" i="60"/>
  <c r="K28" i="60"/>
  <c r="J28" i="60"/>
  <c r="I28" i="60"/>
  <c r="H28" i="60"/>
  <c r="G28" i="60"/>
  <c r="F28" i="60"/>
  <c r="E28" i="60"/>
  <c r="D28" i="60"/>
  <c r="C28" i="60"/>
  <c r="B28" i="60"/>
  <c r="P27" i="60"/>
  <c r="O27" i="60"/>
  <c r="N27" i="60"/>
  <c r="M27" i="60"/>
  <c r="L27" i="60"/>
  <c r="K27" i="60"/>
  <c r="J27" i="60"/>
  <c r="I27" i="60"/>
  <c r="H27" i="60"/>
  <c r="G27" i="60"/>
  <c r="F27" i="60"/>
  <c r="E27" i="60"/>
  <c r="D27" i="60"/>
  <c r="C27" i="60"/>
  <c r="B27" i="60"/>
  <c r="P26" i="60"/>
  <c r="O26" i="60"/>
  <c r="N26" i="60"/>
  <c r="M26" i="60"/>
  <c r="L26" i="60"/>
  <c r="K26" i="60"/>
  <c r="J26" i="60"/>
  <c r="I26" i="60"/>
  <c r="H26" i="60"/>
  <c r="G26" i="60"/>
  <c r="F26" i="60"/>
  <c r="E26" i="60"/>
  <c r="D26" i="60"/>
  <c r="C26" i="60"/>
  <c r="B26" i="60"/>
  <c r="P25" i="60"/>
  <c r="O25" i="60"/>
  <c r="N25" i="60"/>
  <c r="M25" i="60"/>
  <c r="L25" i="60"/>
  <c r="K25" i="60"/>
  <c r="J25" i="60"/>
  <c r="I25" i="60"/>
  <c r="H25" i="60"/>
  <c r="G25" i="60"/>
  <c r="F25" i="60"/>
  <c r="E25" i="60"/>
  <c r="D25" i="60"/>
  <c r="C25" i="60"/>
  <c r="B25" i="60"/>
  <c r="P24" i="60"/>
  <c r="O24" i="60"/>
  <c r="N24" i="60"/>
  <c r="M24" i="60"/>
  <c r="L24" i="60"/>
  <c r="K24" i="60"/>
  <c r="J24" i="60"/>
  <c r="I24" i="60"/>
  <c r="H24" i="60"/>
  <c r="G24" i="60"/>
  <c r="F24" i="60"/>
  <c r="E24" i="60"/>
  <c r="D24" i="60"/>
  <c r="C24" i="60"/>
  <c r="B24" i="60"/>
  <c r="P21" i="60"/>
  <c r="O21" i="60"/>
  <c r="N21" i="60"/>
  <c r="M21" i="60"/>
  <c r="L21" i="60"/>
  <c r="K21" i="60"/>
  <c r="J21" i="60"/>
  <c r="I21" i="60"/>
  <c r="H21" i="60"/>
  <c r="G21" i="60"/>
  <c r="F21" i="60"/>
  <c r="E21" i="60"/>
  <c r="D21" i="60"/>
  <c r="C21" i="60"/>
  <c r="B21" i="60"/>
  <c r="P20" i="60"/>
  <c r="O20" i="60"/>
  <c r="N20" i="60"/>
  <c r="M20" i="60"/>
  <c r="L20" i="60"/>
  <c r="K20" i="60"/>
  <c r="J20" i="60"/>
  <c r="I20" i="60"/>
  <c r="H20" i="60"/>
  <c r="G20" i="60"/>
  <c r="F20" i="60"/>
  <c r="E20" i="60"/>
  <c r="D20" i="60"/>
  <c r="C20" i="60"/>
  <c r="B20" i="60"/>
  <c r="P19" i="60"/>
  <c r="O19" i="60"/>
  <c r="N19" i="60"/>
  <c r="M19" i="60"/>
  <c r="L19" i="60"/>
  <c r="K19" i="60"/>
  <c r="J19" i="60"/>
  <c r="I19" i="60"/>
  <c r="H19" i="60"/>
  <c r="G19" i="60"/>
  <c r="F19" i="60"/>
  <c r="E19" i="60"/>
  <c r="D19" i="60"/>
  <c r="C19" i="60"/>
  <c r="B19" i="60"/>
  <c r="P17" i="60"/>
  <c r="O17" i="60"/>
  <c r="N17" i="60"/>
  <c r="M17" i="60"/>
  <c r="L17" i="60"/>
  <c r="K17" i="60"/>
  <c r="J17" i="60"/>
  <c r="I17" i="60"/>
  <c r="H17" i="60"/>
  <c r="G17" i="60"/>
  <c r="F17" i="60"/>
  <c r="E17" i="60"/>
  <c r="D17" i="60"/>
  <c r="C17" i="60"/>
  <c r="B17" i="60"/>
  <c r="P16" i="60"/>
  <c r="O16" i="60"/>
  <c r="N16" i="60"/>
  <c r="M16" i="60"/>
  <c r="L16" i="60"/>
  <c r="K16" i="60"/>
  <c r="J16" i="60"/>
  <c r="I16" i="60"/>
  <c r="H16" i="60"/>
  <c r="G16" i="60"/>
  <c r="F16" i="60"/>
  <c r="E16" i="60"/>
  <c r="D16" i="60"/>
  <c r="C16" i="60"/>
  <c r="B16" i="60"/>
  <c r="P15" i="60"/>
  <c r="O15" i="60"/>
  <c r="N15" i="60"/>
  <c r="M15" i="60"/>
  <c r="L15" i="60"/>
  <c r="K15" i="60"/>
  <c r="J15" i="60"/>
  <c r="I15" i="60"/>
  <c r="H15" i="60"/>
  <c r="G15" i="60"/>
  <c r="F15" i="60"/>
  <c r="E15" i="60"/>
  <c r="D15" i="60"/>
  <c r="C15" i="60"/>
  <c r="B15" i="60"/>
  <c r="P14" i="60"/>
  <c r="O14" i="60"/>
  <c r="N14" i="60"/>
  <c r="M14" i="60"/>
  <c r="L14" i="60"/>
  <c r="K14" i="60"/>
  <c r="J14" i="60"/>
  <c r="I14" i="60"/>
  <c r="H14" i="60"/>
  <c r="G14" i="60"/>
  <c r="F14" i="60"/>
  <c r="E14" i="60"/>
  <c r="D14" i="60"/>
  <c r="C14" i="60"/>
  <c r="B14" i="60"/>
  <c r="P13" i="60"/>
  <c r="O13" i="60"/>
  <c r="N13" i="60"/>
  <c r="M13" i="60"/>
  <c r="L13" i="60"/>
  <c r="K13" i="60"/>
  <c r="J13" i="60"/>
  <c r="I13" i="60"/>
  <c r="H13" i="60"/>
  <c r="G13" i="60"/>
  <c r="F13" i="60"/>
  <c r="E13" i="60"/>
  <c r="D13" i="60"/>
  <c r="C13" i="60"/>
  <c r="B13" i="60"/>
  <c r="P12" i="60"/>
  <c r="O12" i="60"/>
  <c r="N12" i="60"/>
  <c r="M12" i="60"/>
  <c r="L12" i="60"/>
  <c r="K12" i="60"/>
  <c r="J12" i="60"/>
  <c r="I12" i="60"/>
  <c r="H12" i="60"/>
  <c r="G12" i="60"/>
  <c r="F12" i="60"/>
  <c r="E12" i="60"/>
  <c r="D12" i="60"/>
  <c r="C12" i="60"/>
  <c r="B12" i="60"/>
  <c r="P11" i="60"/>
  <c r="O11" i="60"/>
  <c r="N11" i="60"/>
  <c r="M11" i="60"/>
  <c r="L11" i="60"/>
  <c r="K11" i="60"/>
  <c r="J11" i="60"/>
  <c r="I11" i="60"/>
  <c r="H11" i="60"/>
  <c r="G11" i="60"/>
  <c r="F11" i="60"/>
  <c r="E11" i="60"/>
  <c r="D11" i="60"/>
  <c r="C11" i="60"/>
  <c r="B11" i="60"/>
  <c r="P10" i="60"/>
  <c r="O10" i="60"/>
  <c r="N10" i="60"/>
  <c r="M10" i="60"/>
  <c r="L10" i="60"/>
  <c r="K10" i="60"/>
  <c r="J10" i="60"/>
  <c r="I10" i="60"/>
  <c r="H10" i="60"/>
  <c r="G10" i="60"/>
  <c r="F10" i="60"/>
  <c r="D10" i="60"/>
  <c r="B10" i="60"/>
  <c r="P9" i="60"/>
  <c r="O9" i="60"/>
  <c r="N9" i="60"/>
  <c r="M9" i="60"/>
  <c r="L9" i="60"/>
  <c r="K9" i="60"/>
  <c r="J9" i="60"/>
  <c r="I9" i="60"/>
  <c r="H9" i="60"/>
  <c r="G9" i="60"/>
  <c r="F9" i="60"/>
  <c r="E9" i="60"/>
  <c r="D9" i="60"/>
  <c r="C9" i="60"/>
  <c r="B9" i="60"/>
  <c r="P8" i="60"/>
  <c r="O8" i="60"/>
  <c r="N8" i="60"/>
  <c r="M8" i="60"/>
  <c r="L8" i="60"/>
  <c r="K8" i="60"/>
  <c r="J8" i="60"/>
  <c r="I8" i="60"/>
  <c r="H8" i="60"/>
  <c r="G8" i="60"/>
  <c r="F8" i="60"/>
  <c r="E8" i="60"/>
  <c r="D8" i="60"/>
  <c r="C8" i="60"/>
  <c r="B8" i="60"/>
  <c r="A3" i="60"/>
  <c r="I49" i="58"/>
  <c r="H49" i="58"/>
  <c r="G49" i="58"/>
  <c r="F49" i="58"/>
  <c r="E49" i="58"/>
  <c r="D49" i="58"/>
  <c r="I48" i="58"/>
  <c r="H48" i="58"/>
  <c r="G48" i="58"/>
  <c r="F48" i="58"/>
  <c r="E48" i="58"/>
  <c r="D48" i="58"/>
  <c r="I47" i="58"/>
  <c r="H47" i="58"/>
  <c r="G47" i="58"/>
  <c r="F47" i="58"/>
  <c r="E47" i="58"/>
  <c r="D47" i="58"/>
  <c r="I46" i="58"/>
  <c r="H46" i="58"/>
  <c r="G46" i="58"/>
  <c r="F46" i="58"/>
  <c r="E46" i="58"/>
  <c r="D46" i="58"/>
  <c r="I45" i="58"/>
  <c r="H45" i="58"/>
  <c r="G45" i="58"/>
  <c r="F45" i="58"/>
  <c r="E45" i="58"/>
  <c r="D45" i="58"/>
  <c r="I44" i="58"/>
  <c r="H44" i="58"/>
  <c r="G44" i="58"/>
  <c r="F44" i="58"/>
  <c r="E44" i="58"/>
  <c r="D44" i="58"/>
  <c r="I43" i="58"/>
  <c r="H43" i="58"/>
  <c r="G43" i="58"/>
  <c r="F43" i="58"/>
  <c r="E43" i="58"/>
  <c r="D43" i="58"/>
  <c r="I42" i="58"/>
  <c r="H42" i="58"/>
  <c r="G42" i="58"/>
  <c r="F42" i="58"/>
  <c r="E42" i="58"/>
  <c r="D42" i="58"/>
  <c r="I41" i="58"/>
  <c r="H41" i="58"/>
  <c r="G41" i="58"/>
  <c r="F41" i="58"/>
  <c r="E41" i="58"/>
  <c r="D41" i="58"/>
  <c r="I40" i="58"/>
  <c r="H40" i="58"/>
  <c r="G40" i="58"/>
  <c r="F40" i="58"/>
  <c r="E40" i="58"/>
  <c r="D40" i="58"/>
  <c r="H39" i="58"/>
  <c r="G39" i="58"/>
  <c r="F39" i="58"/>
  <c r="E39" i="58"/>
  <c r="D39" i="58"/>
  <c r="H38" i="58"/>
  <c r="G38" i="58"/>
  <c r="F38" i="58"/>
  <c r="E38" i="58"/>
  <c r="D38" i="58"/>
  <c r="H37" i="58"/>
  <c r="G37" i="58"/>
  <c r="F37" i="58"/>
  <c r="E37" i="58"/>
  <c r="D37" i="58"/>
  <c r="I36" i="58"/>
  <c r="H36" i="58"/>
  <c r="G36" i="58"/>
  <c r="F36" i="58"/>
  <c r="E36" i="58"/>
  <c r="D36" i="58"/>
  <c r="I35" i="58"/>
  <c r="H35" i="58"/>
  <c r="G35" i="58"/>
  <c r="F35" i="58"/>
  <c r="E35" i="58"/>
  <c r="D35" i="58"/>
  <c r="I34" i="58"/>
  <c r="H34" i="58"/>
  <c r="G34" i="58"/>
  <c r="F34" i="58"/>
  <c r="E34" i="58"/>
  <c r="D34" i="58"/>
  <c r="I33" i="58"/>
  <c r="H33" i="58"/>
  <c r="G33" i="58"/>
  <c r="F33" i="58"/>
  <c r="E33" i="58"/>
  <c r="D33" i="58"/>
  <c r="I32" i="58"/>
  <c r="H32" i="58"/>
  <c r="G32" i="58"/>
  <c r="F32" i="58"/>
  <c r="E32" i="58"/>
  <c r="D32" i="58"/>
  <c r="I31" i="58"/>
  <c r="H31" i="58"/>
  <c r="G31" i="58"/>
  <c r="F31" i="58"/>
  <c r="E31" i="58"/>
  <c r="D31" i="58"/>
  <c r="I30" i="58"/>
  <c r="H30" i="58"/>
  <c r="G30" i="58"/>
  <c r="F30" i="58"/>
  <c r="E30" i="58"/>
  <c r="D30" i="58"/>
  <c r="I29" i="58"/>
  <c r="H29" i="58"/>
  <c r="G29" i="58"/>
  <c r="F29" i="58"/>
  <c r="E29" i="58"/>
  <c r="D29" i="58"/>
  <c r="H28" i="58"/>
  <c r="G28" i="58"/>
  <c r="F28" i="58"/>
  <c r="E28" i="58"/>
  <c r="D28" i="58"/>
  <c r="I27" i="58"/>
  <c r="H27" i="58"/>
  <c r="G27" i="58"/>
  <c r="F27" i="58"/>
  <c r="E27" i="58"/>
  <c r="D27" i="58"/>
  <c r="I26" i="58"/>
  <c r="H26" i="58"/>
  <c r="G26" i="58"/>
  <c r="F26" i="58"/>
  <c r="E26" i="58"/>
  <c r="D26" i="58"/>
  <c r="I25" i="58"/>
  <c r="H25" i="58"/>
  <c r="G25" i="58"/>
  <c r="F25" i="58"/>
  <c r="E25" i="58"/>
  <c r="D25" i="58"/>
  <c r="I24" i="58"/>
  <c r="H24" i="58"/>
  <c r="G24" i="58"/>
  <c r="F24" i="58"/>
  <c r="E24" i="58"/>
  <c r="D24" i="58"/>
  <c r="H22" i="58"/>
  <c r="G22" i="58"/>
  <c r="F22" i="58"/>
  <c r="E22" i="58"/>
  <c r="D22" i="58"/>
  <c r="I21" i="58"/>
  <c r="H21" i="58"/>
  <c r="G21" i="58"/>
  <c r="F21" i="58"/>
  <c r="E21" i="58"/>
  <c r="D21" i="58"/>
  <c r="I20" i="58"/>
  <c r="H20" i="58"/>
  <c r="G20" i="58"/>
  <c r="F20" i="58"/>
  <c r="E20" i="58"/>
  <c r="D20" i="58"/>
  <c r="I19" i="58"/>
  <c r="H19" i="58"/>
  <c r="G19" i="58"/>
  <c r="F19" i="58"/>
  <c r="E19" i="58"/>
  <c r="D19" i="58"/>
  <c r="I18" i="58"/>
  <c r="H18" i="58"/>
  <c r="G18" i="58"/>
  <c r="F18" i="58"/>
  <c r="E18" i="58"/>
  <c r="D18" i="58"/>
  <c r="I17" i="58"/>
  <c r="H17" i="58"/>
  <c r="G17" i="58"/>
  <c r="F17" i="58"/>
  <c r="E17" i="58"/>
  <c r="D17" i="58"/>
  <c r="I15" i="58"/>
  <c r="H15" i="58"/>
  <c r="G15" i="58"/>
  <c r="F15" i="58"/>
  <c r="E15" i="58"/>
  <c r="D15" i="58"/>
  <c r="I14" i="58"/>
  <c r="H14" i="58"/>
  <c r="G14" i="58"/>
  <c r="F14" i="58"/>
  <c r="E14" i="58"/>
  <c r="D14" i="58"/>
  <c r="I13" i="58"/>
  <c r="H13" i="58"/>
  <c r="G13" i="58"/>
  <c r="F13" i="58"/>
  <c r="E13" i="58"/>
  <c r="D13" i="58"/>
  <c r="H12" i="58"/>
  <c r="G12" i="58"/>
  <c r="F12" i="58"/>
  <c r="E12" i="58"/>
  <c r="D12" i="58"/>
  <c r="H11" i="58"/>
  <c r="G11" i="58"/>
  <c r="F11" i="58"/>
  <c r="E11" i="58"/>
  <c r="D11" i="58"/>
  <c r="I10" i="58"/>
  <c r="H10" i="58"/>
  <c r="G10" i="58"/>
  <c r="F10" i="58"/>
  <c r="E10" i="58"/>
  <c r="D10" i="58"/>
  <c r="I9" i="58"/>
  <c r="H9" i="58"/>
  <c r="G9" i="58"/>
  <c r="F9" i="58"/>
  <c r="E9" i="58"/>
  <c r="D9" i="58"/>
  <c r="A3" i="58"/>
  <c r="F22" i="60" l="1"/>
  <c r="N22" i="60"/>
  <c r="O22" i="60"/>
  <c r="H22" i="60"/>
  <c r="P22" i="60"/>
  <c r="L22" i="60"/>
  <c r="B22" i="60"/>
  <c r="J22" i="60"/>
  <c r="D22" i="60"/>
  <c r="H38" i="57"/>
  <c r="G38" i="57"/>
  <c r="F38" i="57"/>
  <c r="E38" i="57"/>
  <c r="D38" i="57"/>
  <c r="C38" i="57"/>
  <c r="A38" i="57"/>
  <c r="H37" i="57"/>
  <c r="G37" i="57"/>
  <c r="F37" i="57"/>
  <c r="E37" i="57"/>
  <c r="D37" i="57"/>
  <c r="C37" i="57"/>
  <c r="H36" i="57"/>
  <c r="G36" i="57"/>
  <c r="F36" i="57"/>
  <c r="E36" i="57"/>
  <c r="D36" i="57"/>
  <c r="C36" i="57"/>
  <c r="A36" i="57"/>
  <c r="H35" i="57"/>
  <c r="G35" i="57"/>
  <c r="F35" i="57"/>
  <c r="E35" i="57"/>
  <c r="D35" i="57"/>
  <c r="C35" i="57"/>
  <c r="A35" i="57"/>
  <c r="H34" i="57"/>
  <c r="G34" i="57"/>
  <c r="F34" i="57"/>
  <c r="E34" i="57"/>
  <c r="D34" i="57"/>
  <c r="C34" i="57"/>
  <c r="A34" i="57"/>
  <c r="H33" i="57"/>
  <c r="G33" i="57"/>
  <c r="F33" i="57"/>
  <c r="E33" i="57"/>
  <c r="D33" i="57"/>
  <c r="C33" i="57"/>
  <c r="H32" i="57"/>
  <c r="G32" i="57"/>
  <c r="F32" i="57"/>
  <c r="E32" i="57"/>
  <c r="D32" i="57"/>
  <c r="C32" i="57"/>
  <c r="A32" i="57"/>
  <c r="A28" i="57"/>
  <c r="A24" i="57"/>
  <c r="A22" i="57"/>
  <c r="A21" i="57"/>
  <c r="A20" i="57"/>
  <c r="A19" i="57"/>
  <c r="A18" i="57"/>
  <c r="A17" i="57"/>
  <c r="A16" i="57"/>
  <c r="A15" i="57"/>
  <c r="A14" i="57"/>
  <c r="A13" i="57"/>
  <c r="A12" i="57"/>
  <c r="A11" i="57"/>
  <c r="A10" i="57"/>
  <c r="A9" i="57"/>
  <c r="A8" i="57"/>
  <c r="A7" i="57"/>
  <c r="A6" i="57"/>
  <c r="A3" i="57"/>
  <c r="Q51" i="56"/>
  <c r="P51" i="56"/>
  <c r="O51" i="56"/>
  <c r="N51" i="56"/>
  <c r="M51" i="56"/>
  <c r="L51" i="56"/>
  <c r="K51" i="56"/>
  <c r="J51" i="56"/>
  <c r="I51" i="56"/>
  <c r="H51" i="56"/>
  <c r="G51" i="56"/>
  <c r="F51" i="56"/>
  <c r="E51" i="56"/>
  <c r="D51" i="56"/>
  <c r="Q50" i="56"/>
  <c r="P50" i="56"/>
  <c r="O50" i="56"/>
  <c r="N50" i="56"/>
  <c r="M50" i="56"/>
  <c r="L50" i="56"/>
  <c r="K50" i="56"/>
  <c r="J50" i="56"/>
  <c r="I50" i="56"/>
  <c r="H50" i="56"/>
  <c r="G50" i="56"/>
  <c r="F50" i="56"/>
  <c r="E50" i="56"/>
  <c r="D50" i="56"/>
  <c r="Q49" i="56"/>
  <c r="P49" i="56"/>
  <c r="O49" i="56"/>
  <c r="N49" i="56"/>
  <c r="M49" i="56"/>
  <c r="L49" i="56"/>
  <c r="K49" i="56"/>
  <c r="J49" i="56"/>
  <c r="I49" i="56"/>
  <c r="H49" i="56"/>
  <c r="G49" i="56"/>
  <c r="F49" i="56"/>
  <c r="E49" i="56"/>
  <c r="D49" i="56"/>
  <c r="Q48" i="56"/>
  <c r="P48" i="56"/>
  <c r="O48" i="56"/>
  <c r="N48" i="56"/>
  <c r="M48" i="56"/>
  <c r="L48" i="56"/>
  <c r="K48" i="56"/>
  <c r="J48" i="56"/>
  <c r="I48" i="56"/>
  <c r="H48" i="56"/>
  <c r="G48" i="56"/>
  <c r="F48" i="56"/>
  <c r="E48" i="56"/>
  <c r="D48" i="56"/>
  <c r="Q47" i="56"/>
  <c r="P47" i="56"/>
  <c r="O47" i="56"/>
  <c r="N47" i="56"/>
  <c r="M47" i="56"/>
  <c r="L47" i="56"/>
  <c r="K47" i="56"/>
  <c r="J47" i="56"/>
  <c r="I47" i="56"/>
  <c r="H47" i="56"/>
  <c r="G47" i="56"/>
  <c r="F47" i="56"/>
  <c r="E47" i="56"/>
  <c r="D47" i="56"/>
  <c r="Q46" i="56"/>
  <c r="P46" i="56"/>
  <c r="O46" i="56"/>
  <c r="N46" i="56"/>
  <c r="M46" i="56"/>
  <c r="L46" i="56"/>
  <c r="K46" i="56"/>
  <c r="J46" i="56"/>
  <c r="I46" i="56"/>
  <c r="H46" i="56"/>
  <c r="G46" i="56"/>
  <c r="F46" i="56"/>
  <c r="E46" i="56"/>
  <c r="D46" i="56"/>
  <c r="Q45" i="56"/>
  <c r="P45" i="56"/>
  <c r="O45" i="56"/>
  <c r="N45" i="56"/>
  <c r="M45" i="56"/>
  <c r="L45" i="56"/>
  <c r="K45" i="56"/>
  <c r="J45" i="56"/>
  <c r="I45" i="56"/>
  <c r="H45" i="56"/>
  <c r="G45" i="56"/>
  <c r="F45" i="56"/>
  <c r="E45" i="56"/>
  <c r="D45" i="56"/>
  <c r="Q44" i="56"/>
  <c r="P44" i="56"/>
  <c r="O44" i="56"/>
  <c r="N44" i="56"/>
  <c r="M44" i="56"/>
  <c r="L44" i="56"/>
  <c r="K44" i="56"/>
  <c r="J44" i="56"/>
  <c r="I44" i="56"/>
  <c r="H44" i="56"/>
  <c r="G44" i="56"/>
  <c r="F44" i="56"/>
  <c r="E44" i="56"/>
  <c r="D44" i="56"/>
  <c r="Q43" i="56"/>
  <c r="P43" i="56"/>
  <c r="O43" i="56"/>
  <c r="N43" i="56"/>
  <c r="M43" i="56"/>
  <c r="L43" i="56"/>
  <c r="K43" i="56"/>
  <c r="J43" i="56"/>
  <c r="I43" i="56"/>
  <c r="H43" i="56"/>
  <c r="G43" i="56"/>
  <c r="F43" i="56"/>
  <c r="E43" i="56"/>
  <c r="D43" i="56"/>
  <c r="Q42" i="56"/>
  <c r="P42" i="56"/>
  <c r="O42" i="56"/>
  <c r="N42" i="56"/>
  <c r="M42" i="56"/>
  <c r="L42" i="56"/>
  <c r="K42" i="56"/>
  <c r="J42" i="56"/>
  <c r="I42" i="56"/>
  <c r="H42" i="56"/>
  <c r="G42" i="56"/>
  <c r="F42" i="56"/>
  <c r="E42" i="56"/>
  <c r="D42" i="56"/>
  <c r="Q41" i="56"/>
  <c r="P41" i="56"/>
  <c r="O41" i="56"/>
  <c r="N41" i="56"/>
  <c r="M41" i="56"/>
  <c r="L41" i="56"/>
  <c r="K41" i="56"/>
  <c r="J41" i="56"/>
  <c r="I41" i="56"/>
  <c r="H41" i="56"/>
  <c r="G41" i="56"/>
  <c r="F41" i="56"/>
  <c r="E41" i="56"/>
  <c r="D41" i="56"/>
  <c r="Q40" i="56"/>
  <c r="P40" i="56"/>
  <c r="O40" i="56"/>
  <c r="N40" i="56"/>
  <c r="M40" i="56"/>
  <c r="L40" i="56"/>
  <c r="K40" i="56"/>
  <c r="J40" i="56"/>
  <c r="I40" i="56"/>
  <c r="H40" i="56"/>
  <c r="G40" i="56"/>
  <c r="F40" i="56"/>
  <c r="E40" i="56"/>
  <c r="D40" i="56"/>
  <c r="Q39" i="56"/>
  <c r="P39" i="56"/>
  <c r="O39" i="56"/>
  <c r="N39" i="56"/>
  <c r="M39" i="56"/>
  <c r="L39" i="56"/>
  <c r="K39" i="56"/>
  <c r="J39" i="56"/>
  <c r="I39" i="56"/>
  <c r="H39" i="56"/>
  <c r="G39" i="56"/>
  <c r="F39" i="56"/>
  <c r="E39" i="56"/>
  <c r="D39" i="56"/>
  <c r="Q38" i="56"/>
  <c r="P38" i="56"/>
  <c r="O38" i="56"/>
  <c r="N38" i="56"/>
  <c r="M38" i="56"/>
  <c r="L38" i="56"/>
  <c r="K38" i="56"/>
  <c r="J38" i="56"/>
  <c r="I38" i="56"/>
  <c r="H38" i="56"/>
  <c r="G38" i="56"/>
  <c r="F38" i="56"/>
  <c r="E38" i="56"/>
  <c r="D38" i="56"/>
  <c r="Q37" i="56"/>
  <c r="P37" i="56"/>
  <c r="O37" i="56"/>
  <c r="N37" i="56"/>
  <c r="M37" i="56"/>
  <c r="L37" i="56"/>
  <c r="K37" i="56"/>
  <c r="J37" i="56"/>
  <c r="I37" i="56"/>
  <c r="H37" i="56"/>
  <c r="G37" i="56"/>
  <c r="F37" i="56"/>
  <c r="E37" i="56"/>
  <c r="D37" i="56"/>
  <c r="Q36" i="56"/>
  <c r="P36" i="56"/>
  <c r="O36" i="56"/>
  <c r="N36" i="56"/>
  <c r="M36" i="56"/>
  <c r="L36" i="56"/>
  <c r="K36" i="56"/>
  <c r="J36" i="56"/>
  <c r="I36" i="56"/>
  <c r="H36" i="56"/>
  <c r="G36" i="56"/>
  <c r="F36" i="56"/>
  <c r="E36" i="56"/>
  <c r="D36" i="56"/>
  <c r="Q35" i="56"/>
  <c r="P35" i="56"/>
  <c r="O35" i="56"/>
  <c r="N35" i="56"/>
  <c r="M35" i="56"/>
  <c r="L35" i="56"/>
  <c r="K35" i="56"/>
  <c r="J35" i="56"/>
  <c r="I35" i="56"/>
  <c r="H35" i="56"/>
  <c r="G35" i="56"/>
  <c r="F35" i="56"/>
  <c r="E35" i="56"/>
  <c r="D35" i="56"/>
  <c r="Q34" i="56"/>
  <c r="P34" i="56"/>
  <c r="O34" i="56"/>
  <c r="N34" i="56"/>
  <c r="M34" i="56"/>
  <c r="L34" i="56"/>
  <c r="K34" i="56"/>
  <c r="J34" i="56"/>
  <c r="I34" i="56"/>
  <c r="H34" i="56"/>
  <c r="G34" i="56"/>
  <c r="F34" i="56"/>
  <c r="E34" i="56"/>
  <c r="D34" i="56"/>
  <c r="Q33" i="56"/>
  <c r="P33" i="56"/>
  <c r="O33" i="56"/>
  <c r="N33" i="56"/>
  <c r="M33" i="56"/>
  <c r="L33" i="56"/>
  <c r="K33" i="56"/>
  <c r="J33" i="56"/>
  <c r="I33" i="56"/>
  <c r="H33" i="56"/>
  <c r="G33" i="56"/>
  <c r="F33" i="56"/>
  <c r="E33" i="56"/>
  <c r="D33" i="56"/>
  <c r="Q32" i="56"/>
  <c r="P32" i="56"/>
  <c r="O32" i="56"/>
  <c r="N32" i="56"/>
  <c r="M32" i="56"/>
  <c r="L32" i="56"/>
  <c r="K32" i="56"/>
  <c r="J32" i="56"/>
  <c r="I32" i="56"/>
  <c r="H32" i="56"/>
  <c r="G32" i="56"/>
  <c r="F32" i="56"/>
  <c r="E32" i="56"/>
  <c r="D32" i="56"/>
  <c r="Q31" i="56"/>
  <c r="P31" i="56"/>
  <c r="O31" i="56"/>
  <c r="N31" i="56"/>
  <c r="M31" i="56"/>
  <c r="L31" i="56"/>
  <c r="K31" i="56"/>
  <c r="J31" i="56"/>
  <c r="I31" i="56"/>
  <c r="H31" i="56"/>
  <c r="G31" i="56"/>
  <c r="F31" i="56"/>
  <c r="E31" i="56"/>
  <c r="D31" i="56"/>
  <c r="Q30" i="56"/>
  <c r="P30" i="56"/>
  <c r="O30" i="56"/>
  <c r="N30" i="56"/>
  <c r="M30" i="56"/>
  <c r="L30" i="56"/>
  <c r="K30" i="56"/>
  <c r="J30" i="56"/>
  <c r="I30" i="56"/>
  <c r="H30" i="56"/>
  <c r="G30" i="56"/>
  <c r="F30" i="56"/>
  <c r="E30" i="56"/>
  <c r="D30" i="56"/>
  <c r="Q29" i="56"/>
  <c r="P29" i="56"/>
  <c r="O29" i="56"/>
  <c r="N29" i="56"/>
  <c r="M29" i="56"/>
  <c r="L29" i="56"/>
  <c r="K29" i="56"/>
  <c r="J29" i="56"/>
  <c r="I29" i="56"/>
  <c r="H29" i="56"/>
  <c r="G29" i="56"/>
  <c r="F29" i="56"/>
  <c r="E29" i="56"/>
  <c r="D29" i="56"/>
  <c r="Q28" i="56"/>
  <c r="P28" i="56"/>
  <c r="O28" i="56"/>
  <c r="N28" i="56"/>
  <c r="M28" i="56"/>
  <c r="L28" i="56"/>
  <c r="K28" i="56"/>
  <c r="J28" i="56"/>
  <c r="I28" i="56"/>
  <c r="H28" i="56"/>
  <c r="G28" i="56"/>
  <c r="F28" i="56"/>
  <c r="E28" i="56"/>
  <c r="D28" i="56"/>
  <c r="Q27" i="56"/>
  <c r="P27" i="56"/>
  <c r="O27" i="56"/>
  <c r="N27" i="56"/>
  <c r="M27" i="56"/>
  <c r="L27" i="56"/>
  <c r="K27" i="56"/>
  <c r="J27" i="56"/>
  <c r="I27" i="56"/>
  <c r="H27" i="56"/>
  <c r="G27" i="56"/>
  <c r="F27" i="56"/>
  <c r="E27" i="56"/>
  <c r="D27" i="56"/>
  <c r="Q26" i="56"/>
  <c r="P26" i="56"/>
  <c r="O26" i="56"/>
  <c r="N26" i="56"/>
  <c r="M26" i="56"/>
  <c r="L26" i="56"/>
  <c r="K26" i="56"/>
  <c r="J26" i="56"/>
  <c r="I26" i="56"/>
  <c r="H26" i="56"/>
  <c r="G26" i="56"/>
  <c r="F26" i="56"/>
  <c r="E26" i="56"/>
  <c r="D26" i="56"/>
  <c r="Q25" i="56"/>
  <c r="P25" i="56"/>
  <c r="O25" i="56"/>
  <c r="N25" i="56"/>
  <c r="M25" i="56"/>
  <c r="L25" i="56"/>
  <c r="K25" i="56"/>
  <c r="J25" i="56"/>
  <c r="I25" i="56"/>
  <c r="H25" i="56"/>
  <c r="G25" i="56"/>
  <c r="F25" i="56"/>
  <c r="E25" i="56"/>
  <c r="D25" i="56"/>
  <c r="Q23" i="56"/>
  <c r="P23" i="56"/>
  <c r="O23" i="56"/>
  <c r="N23" i="56"/>
  <c r="M23" i="56"/>
  <c r="L23" i="56"/>
  <c r="K23" i="56"/>
  <c r="J23" i="56"/>
  <c r="I23" i="56"/>
  <c r="H23" i="56"/>
  <c r="G23" i="56"/>
  <c r="F23" i="56"/>
  <c r="E23" i="56"/>
  <c r="D23" i="56"/>
  <c r="Q22" i="56"/>
  <c r="P22" i="56"/>
  <c r="O22" i="56"/>
  <c r="N22" i="56"/>
  <c r="M22" i="56"/>
  <c r="L22" i="56"/>
  <c r="K22" i="56"/>
  <c r="J22" i="56"/>
  <c r="I22" i="56"/>
  <c r="H22" i="56"/>
  <c r="G22" i="56"/>
  <c r="F22" i="56"/>
  <c r="E22" i="56"/>
  <c r="D22" i="56"/>
  <c r="Q21" i="56"/>
  <c r="P21" i="56"/>
  <c r="O21" i="56"/>
  <c r="N21" i="56"/>
  <c r="M21" i="56"/>
  <c r="L21" i="56"/>
  <c r="K21" i="56"/>
  <c r="J21" i="56"/>
  <c r="I21" i="56"/>
  <c r="H21" i="56"/>
  <c r="G21" i="56"/>
  <c r="F21" i="56"/>
  <c r="E21" i="56"/>
  <c r="D21" i="56"/>
  <c r="Q20" i="56"/>
  <c r="P20" i="56"/>
  <c r="O20" i="56"/>
  <c r="N20" i="56"/>
  <c r="M20" i="56"/>
  <c r="L20" i="56"/>
  <c r="K20" i="56"/>
  <c r="J20" i="56"/>
  <c r="I20" i="56"/>
  <c r="H20" i="56"/>
  <c r="G20" i="56"/>
  <c r="F20" i="56"/>
  <c r="E20" i="56"/>
  <c r="D20" i="56"/>
  <c r="Q19" i="56"/>
  <c r="P19" i="56"/>
  <c r="O19" i="56"/>
  <c r="N19" i="56"/>
  <c r="M19" i="56"/>
  <c r="L19" i="56"/>
  <c r="K19" i="56"/>
  <c r="J19" i="56"/>
  <c r="I19" i="56"/>
  <c r="H19" i="56"/>
  <c r="G19" i="56"/>
  <c r="F19" i="56"/>
  <c r="E19" i="56"/>
  <c r="D19" i="56"/>
  <c r="Q18" i="56"/>
  <c r="P18" i="56"/>
  <c r="O18" i="56"/>
  <c r="N18" i="56"/>
  <c r="M18" i="56"/>
  <c r="L18" i="56"/>
  <c r="K18" i="56"/>
  <c r="J18" i="56"/>
  <c r="I18" i="56"/>
  <c r="H18" i="56"/>
  <c r="G18" i="56"/>
  <c r="F18" i="56"/>
  <c r="E18" i="56"/>
  <c r="D18" i="56"/>
  <c r="Q16" i="56"/>
  <c r="P16" i="56"/>
  <c r="O16" i="56"/>
  <c r="N16" i="56"/>
  <c r="M16" i="56"/>
  <c r="L16" i="56"/>
  <c r="K16" i="56"/>
  <c r="J16" i="56"/>
  <c r="I16" i="56"/>
  <c r="H16" i="56"/>
  <c r="G16" i="56"/>
  <c r="F16" i="56"/>
  <c r="E16" i="56"/>
  <c r="D16" i="56"/>
  <c r="Q15" i="56"/>
  <c r="P15" i="56"/>
  <c r="O15" i="56"/>
  <c r="N15" i="56"/>
  <c r="M15" i="56"/>
  <c r="L15" i="56"/>
  <c r="K15" i="56"/>
  <c r="J15" i="56"/>
  <c r="I15" i="56"/>
  <c r="H15" i="56"/>
  <c r="G15" i="56"/>
  <c r="F15" i="56"/>
  <c r="E15" i="56"/>
  <c r="D15" i="56"/>
  <c r="Q14" i="56"/>
  <c r="P14" i="56"/>
  <c r="O14" i="56"/>
  <c r="N14" i="56"/>
  <c r="M14" i="56"/>
  <c r="L14" i="56"/>
  <c r="K14" i="56"/>
  <c r="J14" i="56"/>
  <c r="I14" i="56"/>
  <c r="H14" i="56"/>
  <c r="G14" i="56"/>
  <c r="F14" i="56"/>
  <c r="E14" i="56"/>
  <c r="D14" i="56"/>
  <c r="Q13" i="56"/>
  <c r="P13" i="56"/>
  <c r="O13" i="56"/>
  <c r="N13" i="56"/>
  <c r="M13" i="56"/>
  <c r="L13" i="56"/>
  <c r="K13" i="56"/>
  <c r="J13" i="56"/>
  <c r="I13" i="56"/>
  <c r="H13" i="56"/>
  <c r="G13" i="56"/>
  <c r="F13" i="56"/>
  <c r="E13" i="56"/>
  <c r="D13" i="56"/>
  <c r="Q12" i="56"/>
  <c r="P12" i="56"/>
  <c r="O12" i="56"/>
  <c r="N12" i="56"/>
  <c r="M12" i="56"/>
  <c r="L12" i="56"/>
  <c r="K12" i="56"/>
  <c r="J12" i="56"/>
  <c r="I12" i="56"/>
  <c r="H12" i="56"/>
  <c r="G12" i="56"/>
  <c r="F12" i="56"/>
  <c r="E12" i="56"/>
  <c r="D12" i="56"/>
  <c r="Q11" i="56"/>
  <c r="P11" i="56"/>
  <c r="O11" i="56"/>
  <c r="N11" i="56"/>
  <c r="M11" i="56"/>
  <c r="L11" i="56"/>
  <c r="K11" i="56"/>
  <c r="J11" i="56"/>
  <c r="I11" i="56"/>
  <c r="H11" i="56"/>
  <c r="G11" i="56"/>
  <c r="F11" i="56"/>
  <c r="E11" i="56"/>
  <c r="D11" i="56"/>
  <c r="Q10" i="56"/>
  <c r="P10" i="56"/>
  <c r="O10" i="56"/>
  <c r="N10" i="56"/>
  <c r="M10" i="56"/>
  <c r="L10" i="56"/>
  <c r="K10" i="56"/>
  <c r="J10" i="56"/>
  <c r="I10" i="56"/>
  <c r="H10" i="56"/>
  <c r="G10" i="56"/>
  <c r="F10" i="56"/>
  <c r="E10" i="56"/>
  <c r="D10" i="56"/>
  <c r="Q9" i="56"/>
  <c r="P9" i="56"/>
  <c r="O9" i="56"/>
  <c r="N9" i="56"/>
  <c r="M9" i="56"/>
  <c r="L9" i="56"/>
  <c r="K9" i="56"/>
  <c r="J9" i="56"/>
  <c r="I9" i="56"/>
  <c r="H9" i="56"/>
  <c r="G9" i="56"/>
  <c r="F9" i="56"/>
  <c r="E9" i="56"/>
  <c r="D9" i="56"/>
  <c r="P32" i="55"/>
  <c r="O32" i="55"/>
  <c r="N32" i="55"/>
  <c r="M32" i="55"/>
  <c r="L32" i="55"/>
  <c r="K32" i="55"/>
  <c r="J32" i="55"/>
  <c r="I32" i="55"/>
  <c r="H32" i="55"/>
  <c r="G32" i="55"/>
  <c r="F32" i="55"/>
  <c r="E32" i="55"/>
  <c r="D32" i="55"/>
  <c r="C32" i="55"/>
  <c r="B32" i="55"/>
  <c r="P30" i="55"/>
  <c r="O30" i="55"/>
  <c r="N30" i="55"/>
  <c r="M30" i="55"/>
  <c r="L30" i="55"/>
  <c r="K30" i="55"/>
  <c r="J30" i="55"/>
  <c r="I30" i="55"/>
  <c r="H30" i="55"/>
  <c r="G30" i="55"/>
  <c r="F30" i="55"/>
  <c r="E30" i="55"/>
  <c r="D30" i="55"/>
  <c r="C30" i="55"/>
  <c r="B30" i="55"/>
  <c r="P29" i="55"/>
  <c r="O29" i="55"/>
  <c r="N29" i="55"/>
  <c r="M29" i="55"/>
  <c r="L29" i="55"/>
  <c r="K29" i="55"/>
  <c r="J29" i="55"/>
  <c r="I29" i="55"/>
  <c r="H29" i="55"/>
  <c r="G29" i="55"/>
  <c r="F29" i="55"/>
  <c r="E29" i="55"/>
  <c r="D29" i="55"/>
  <c r="C29" i="55"/>
  <c r="B29" i="55"/>
  <c r="P28" i="55"/>
  <c r="O28" i="55"/>
  <c r="N28" i="55"/>
  <c r="M28" i="55"/>
  <c r="L28" i="55"/>
  <c r="K28" i="55"/>
  <c r="J28" i="55"/>
  <c r="I28" i="55"/>
  <c r="H28" i="55"/>
  <c r="G28" i="55"/>
  <c r="F28" i="55"/>
  <c r="E28" i="55"/>
  <c r="D28" i="55"/>
  <c r="C28" i="55"/>
  <c r="B28" i="55"/>
  <c r="P27" i="55"/>
  <c r="O27" i="55"/>
  <c r="N27" i="55"/>
  <c r="M27" i="55"/>
  <c r="L27" i="55"/>
  <c r="K27" i="55"/>
  <c r="J27" i="55"/>
  <c r="I27" i="55"/>
  <c r="H27" i="55"/>
  <c r="G27" i="55"/>
  <c r="F27" i="55"/>
  <c r="E27" i="55"/>
  <c r="D27" i="55"/>
  <c r="C27" i="55"/>
  <c r="B27" i="55"/>
  <c r="P26" i="55"/>
  <c r="O26" i="55"/>
  <c r="N26" i="55"/>
  <c r="M26" i="55"/>
  <c r="L26" i="55"/>
  <c r="K26" i="55"/>
  <c r="J26" i="55"/>
  <c r="I26" i="55"/>
  <c r="H26" i="55"/>
  <c r="G26" i="55"/>
  <c r="F26" i="55"/>
  <c r="E26" i="55"/>
  <c r="D26" i="55"/>
  <c r="C26" i="55"/>
  <c r="B26" i="55"/>
  <c r="P25" i="55"/>
  <c r="O25" i="55"/>
  <c r="N25" i="55"/>
  <c r="M25" i="55"/>
  <c r="L25" i="55"/>
  <c r="K25" i="55"/>
  <c r="J25" i="55"/>
  <c r="I25" i="55"/>
  <c r="H25" i="55"/>
  <c r="G25" i="55"/>
  <c r="F25" i="55"/>
  <c r="E25" i="55"/>
  <c r="D25" i="55"/>
  <c r="C25" i="55"/>
  <c r="B25" i="55"/>
  <c r="P24" i="55"/>
  <c r="O24" i="55"/>
  <c r="N24" i="55"/>
  <c r="M24" i="55"/>
  <c r="L24" i="55"/>
  <c r="K24" i="55"/>
  <c r="J24" i="55"/>
  <c r="I24" i="55"/>
  <c r="H24" i="55"/>
  <c r="G24" i="55"/>
  <c r="F24" i="55"/>
  <c r="E24" i="55"/>
  <c r="D24" i="55"/>
  <c r="C24" i="55"/>
  <c r="B24" i="55"/>
  <c r="P21" i="55"/>
  <c r="O21" i="55"/>
  <c r="N21" i="55"/>
  <c r="M21" i="55"/>
  <c r="L21" i="55"/>
  <c r="K21" i="55"/>
  <c r="J21" i="55"/>
  <c r="I21" i="55"/>
  <c r="H21" i="55"/>
  <c r="G21" i="55"/>
  <c r="F21" i="55"/>
  <c r="E21" i="55"/>
  <c r="D21" i="55"/>
  <c r="C21" i="55"/>
  <c r="B21" i="55"/>
  <c r="P20" i="55"/>
  <c r="O20" i="55"/>
  <c r="N20" i="55"/>
  <c r="M20" i="55"/>
  <c r="L20" i="55"/>
  <c r="K20" i="55"/>
  <c r="J20" i="55"/>
  <c r="I20" i="55"/>
  <c r="H20" i="55"/>
  <c r="G20" i="55"/>
  <c r="F20" i="55"/>
  <c r="E20" i="55"/>
  <c r="D20" i="55"/>
  <c r="C20" i="55"/>
  <c r="B20" i="55"/>
  <c r="P19" i="55"/>
  <c r="O19" i="55"/>
  <c r="N19" i="55"/>
  <c r="M19" i="55"/>
  <c r="L19" i="55"/>
  <c r="K19" i="55"/>
  <c r="J19" i="55"/>
  <c r="I19" i="55"/>
  <c r="H19" i="55"/>
  <c r="G19" i="55"/>
  <c r="F19" i="55"/>
  <c r="E19" i="55"/>
  <c r="D19" i="55"/>
  <c r="C19" i="55"/>
  <c r="B19" i="55"/>
  <c r="P17" i="55"/>
  <c r="O17" i="55"/>
  <c r="N17" i="55"/>
  <c r="M17" i="55"/>
  <c r="L17" i="55"/>
  <c r="K17" i="55"/>
  <c r="J17" i="55"/>
  <c r="I17" i="55"/>
  <c r="H17" i="55"/>
  <c r="G17" i="55"/>
  <c r="F17" i="55"/>
  <c r="E17" i="55"/>
  <c r="D17" i="55"/>
  <c r="C17" i="55"/>
  <c r="B17" i="55"/>
  <c r="P16" i="55"/>
  <c r="O16" i="55"/>
  <c r="N16" i="55"/>
  <c r="M16" i="55"/>
  <c r="L16" i="55"/>
  <c r="K16" i="55"/>
  <c r="J16" i="55"/>
  <c r="I16" i="55"/>
  <c r="H16" i="55"/>
  <c r="G16" i="55"/>
  <c r="F16" i="55"/>
  <c r="E16" i="55"/>
  <c r="D16" i="55"/>
  <c r="C16" i="55"/>
  <c r="B16" i="55"/>
  <c r="P15" i="55"/>
  <c r="O15" i="55"/>
  <c r="N15" i="55"/>
  <c r="M15" i="55"/>
  <c r="L15" i="55"/>
  <c r="K15" i="55"/>
  <c r="J15" i="55"/>
  <c r="I15" i="55"/>
  <c r="H15" i="55"/>
  <c r="G15" i="55"/>
  <c r="F15" i="55"/>
  <c r="E15" i="55"/>
  <c r="D15" i="55"/>
  <c r="C15" i="55"/>
  <c r="B15" i="55"/>
  <c r="P14" i="55"/>
  <c r="O14" i="55"/>
  <c r="N14" i="55"/>
  <c r="M14" i="55"/>
  <c r="L14" i="55"/>
  <c r="K14" i="55"/>
  <c r="J14" i="55"/>
  <c r="I14" i="55"/>
  <c r="H14" i="55"/>
  <c r="G14" i="55"/>
  <c r="F14" i="55"/>
  <c r="E14" i="55"/>
  <c r="D14" i="55"/>
  <c r="C14" i="55"/>
  <c r="B14" i="55"/>
  <c r="P13" i="55"/>
  <c r="O13" i="55"/>
  <c r="N13" i="55"/>
  <c r="M13" i="55"/>
  <c r="L13" i="55"/>
  <c r="K13" i="55"/>
  <c r="J13" i="55"/>
  <c r="I13" i="55"/>
  <c r="H13" i="55"/>
  <c r="G13" i="55"/>
  <c r="F13" i="55"/>
  <c r="E13" i="55"/>
  <c r="D13" i="55"/>
  <c r="C13" i="55"/>
  <c r="B13" i="55"/>
  <c r="P12" i="55"/>
  <c r="O12" i="55"/>
  <c r="N12" i="55"/>
  <c r="M12" i="55"/>
  <c r="L12" i="55"/>
  <c r="K12" i="55"/>
  <c r="J12" i="55"/>
  <c r="I12" i="55"/>
  <c r="H12" i="55"/>
  <c r="G12" i="55"/>
  <c r="F12" i="55"/>
  <c r="E12" i="55"/>
  <c r="D12" i="55"/>
  <c r="C12" i="55"/>
  <c r="B12" i="55"/>
  <c r="P11" i="55"/>
  <c r="O11" i="55"/>
  <c r="N11" i="55"/>
  <c r="M11" i="55"/>
  <c r="L11" i="55"/>
  <c r="K11" i="55"/>
  <c r="J11" i="55"/>
  <c r="I11" i="55"/>
  <c r="H11" i="55"/>
  <c r="G11" i="55"/>
  <c r="F11" i="55"/>
  <c r="E11" i="55"/>
  <c r="D11" i="55"/>
  <c r="C11" i="55"/>
  <c r="B11" i="55"/>
  <c r="P10" i="55"/>
  <c r="O10" i="55"/>
  <c r="N10" i="55"/>
  <c r="M10" i="55"/>
  <c r="L10" i="55"/>
  <c r="K10" i="55"/>
  <c r="J10" i="55"/>
  <c r="I10" i="55"/>
  <c r="H10" i="55"/>
  <c r="G10" i="55"/>
  <c r="F10" i="55"/>
  <c r="D10" i="55"/>
  <c r="B10" i="55"/>
  <c r="P9" i="55"/>
  <c r="O9" i="55"/>
  <c r="N9" i="55"/>
  <c r="M9" i="55"/>
  <c r="L9" i="55"/>
  <c r="K9" i="55"/>
  <c r="J9" i="55"/>
  <c r="I9" i="55"/>
  <c r="H9" i="55"/>
  <c r="G9" i="55"/>
  <c r="F9" i="55"/>
  <c r="E9" i="55"/>
  <c r="D9" i="55"/>
  <c r="C9" i="55"/>
  <c r="B9" i="55"/>
  <c r="P8" i="55"/>
  <c r="O8" i="55"/>
  <c r="N8" i="55"/>
  <c r="M8" i="55"/>
  <c r="L8" i="55"/>
  <c r="K8" i="55"/>
  <c r="J8" i="55"/>
  <c r="I8" i="55"/>
  <c r="H8" i="55"/>
  <c r="G8" i="55"/>
  <c r="F8" i="55"/>
  <c r="E8" i="55"/>
  <c r="D8" i="55"/>
  <c r="C8" i="55"/>
  <c r="A3" i="55"/>
  <c r="B8" i="55"/>
  <c r="F22" i="55" l="1"/>
  <c r="N22" i="55"/>
  <c r="B22" i="55"/>
  <c r="L22" i="55"/>
  <c r="O22" i="55"/>
  <c r="D22" i="55"/>
  <c r="H22" i="55"/>
  <c r="P22" i="55"/>
  <c r="J22" i="55"/>
  <c r="A24" i="52"/>
  <c r="A7" i="52"/>
  <c r="A8" i="52"/>
  <c r="A9" i="52"/>
  <c r="A10" i="52"/>
  <c r="A11" i="52"/>
  <c r="A12" i="52"/>
  <c r="A13" i="52"/>
  <c r="A14" i="52"/>
  <c r="A15" i="52"/>
  <c r="A16" i="52"/>
  <c r="A17" i="52"/>
  <c r="A18" i="52"/>
  <c r="A19" i="52"/>
  <c r="A20" i="52"/>
  <c r="A21" i="52"/>
  <c r="A22" i="52"/>
  <c r="A6" i="52"/>
  <c r="H39" i="52" l="1"/>
  <c r="G39" i="52"/>
  <c r="F39" i="52"/>
  <c r="E39" i="52"/>
  <c r="D39" i="52"/>
  <c r="C39" i="52"/>
  <c r="A39" i="52"/>
  <c r="H38" i="52"/>
  <c r="G38" i="52"/>
  <c r="F38" i="52"/>
  <c r="E38" i="52"/>
  <c r="D38" i="52"/>
  <c r="C38" i="52"/>
  <c r="H37" i="52"/>
  <c r="G37" i="52"/>
  <c r="F37" i="52"/>
  <c r="E37" i="52"/>
  <c r="D37" i="52"/>
  <c r="C37" i="52"/>
  <c r="A37" i="52"/>
  <c r="H36" i="52"/>
  <c r="G36" i="52"/>
  <c r="F36" i="52"/>
  <c r="E36" i="52"/>
  <c r="D36" i="52"/>
  <c r="C36" i="52"/>
  <c r="A36" i="52"/>
  <c r="H35" i="52"/>
  <c r="G35" i="52"/>
  <c r="F35" i="52"/>
  <c r="E35" i="52"/>
  <c r="D35" i="52"/>
  <c r="C35" i="52"/>
  <c r="A35" i="52"/>
  <c r="H34" i="52"/>
  <c r="G34" i="52"/>
  <c r="F34" i="52"/>
  <c r="E34" i="52"/>
  <c r="D34" i="52"/>
  <c r="C34" i="52"/>
  <c r="H33" i="52"/>
  <c r="G33" i="52"/>
  <c r="F33" i="52"/>
  <c r="E33" i="52"/>
  <c r="D33" i="52"/>
  <c r="C33" i="52"/>
  <c r="A33" i="52"/>
  <c r="E24" i="52"/>
  <c r="D24" i="52"/>
  <c r="C24" i="52"/>
  <c r="E23" i="52"/>
  <c r="D23" i="52"/>
  <c r="C23" i="52"/>
  <c r="E22" i="52"/>
  <c r="D22" i="52"/>
  <c r="C22" i="52"/>
  <c r="E21" i="52"/>
  <c r="D21" i="52"/>
  <c r="C21" i="52"/>
  <c r="E20" i="52"/>
  <c r="D20" i="52"/>
  <c r="C20" i="52"/>
  <c r="E19" i="52"/>
  <c r="D19" i="52"/>
  <c r="C19" i="52"/>
  <c r="E18" i="52"/>
  <c r="D18" i="52"/>
  <c r="C18" i="52"/>
  <c r="E17" i="52"/>
  <c r="D17" i="52"/>
  <c r="C17" i="52"/>
  <c r="E16" i="52"/>
  <c r="D16" i="52"/>
  <c r="C16" i="52"/>
  <c r="E15" i="52"/>
  <c r="D15" i="52"/>
  <c r="C15" i="52"/>
  <c r="E14" i="52"/>
  <c r="D14" i="52"/>
  <c r="C14" i="52"/>
  <c r="E13" i="52"/>
  <c r="D13" i="52"/>
  <c r="C13" i="52"/>
  <c r="E12" i="52"/>
  <c r="D12" i="52"/>
  <c r="C12" i="52"/>
  <c r="E11" i="52"/>
  <c r="D11" i="52"/>
  <c r="C11" i="52"/>
  <c r="E10" i="52"/>
  <c r="D10" i="52"/>
  <c r="C10" i="52"/>
  <c r="E9" i="52"/>
  <c r="D9" i="52"/>
  <c r="C9" i="52"/>
  <c r="E8" i="52"/>
  <c r="D8" i="52"/>
  <c r="C8" i="52"/>
  <c r="E7" i="52"/>
  <c r="D7" i="52"/>
  <c r="C7" i="52"/>
  <c r="E6" i="52"/>
  <c r="D6" i="52"/>
  <c r="C6" i="52"/>
  <c r="A3" i="52"/>
  <c r="Q51" i="49"/>
  <c r="P51" i="49"/>
  <c r="O51" i="49"/>
  <c r="N51" i="49"/>
  <c r="M51" i="49"/>
  <c r="L51" i="49"/>
  <c r="K51" i="49"/>
  <c r="J51" i="49"/>
  <c r="I51" i="49"/>
  <c r="H51" i="49"/>
  <c r="G51" i="49"/>
  <c r="F51" i="49"/>
  <c r="E51" i="49"/>
  <c r="D51" i="49"/>
  <c r="Q50" i="49"/>
  <c r="P50" i="49"/>
  <c r="O50" i="49"/>
  <c r="N50" i="49"/>
  <c r="M50" i="49"/>
  <c r="L50" i="49"/>
  <c r="K50" i="49"/>
  <c r="J50" i="49"/>
  <c r="I50" i="49"/>
  <c r="H50" i="49"/>
  <c r="G50" i="49"/>
  <c r="F50" i="49"/>
  <c r="E50" i="49"/>
  <c r="D50" i="49"/>
  <c r="Q49" i="49"/>
  <c r="P49" i="49"/>
  <c r="O49" i="49"/>
  <c r="N49" i="49"/>
  <c r="M49" i="49"/>
  <c r="L49" i="49"/>
  <c r="K49" i="49"/>
  <c r="J49" i="49"/>
  <c r="I49" i="49"/>
  <c r="H49" i="49"/>
  <c r="G49" i="49"/>
  <c r="F49" i="49"/>
  <c r="E49" i="49"/>
  <c r="D49" i="49"/>
  <c r="Q48" i="49"/>
  <c r="P48" i="49"/>
  <c r="O48" i="49"/>
  <c r="N48" i="49"/>
  <c r="M48" i="49"/>
  <c r="L48" i="49"/>
  <c r="K48" i="49"/>
  <c r="J48" i="49"/>
  <c r="I48" i="49"/>
  <c r="H48" i="49"/>
  <c r="G48" i="49"/>
  <c r="F48" i="49"/>
  <c r="E48" i="49"/>
  <c r="D48" i="49"/>
  <c r="Q47" i="49"/>
  <c r="P47" i="49"/>
  <c r="O47" i="49"/>
  <c r="N47" i="49"/>
  <c r="M47" i="49"/>
  <c r="L47" i="49"/>
  <c r="K47" i="49"/>
  <c r="J47" i="49"/>
  <c r="I47" i="49"/>
  <c r="H47" i="49"/>
  <c r="G47" i="49"/>
  <c r="F47" i="49"/>
  <c r="E47" i="49"/>
  <c r="D47" i="49"/>
  <c r="Q46" i="49"/>
  <c r="P46" i="49"/>
  <c r="O46" i="49"/>
  <c r="N46" i="49"/>
  <c r="M46" i="49"/>
  <c r="L46" i="49"/>
  <c r="K46" i="49"/>
  <c r="J46" i="49"/>
  <c r="I46" i="49"/>
  <c r="H46" i="49"/>
  <c r="G46" i="49"/>
  <c r="F46" i="49"/>
  <c r="E46" i="49"/>
  <c r="D46" i="49"/>
  <c r="Q45" i="49"/>
  <c r="P45" i="49"/>
  <c r="O45" i="49"/>
  <c r="N45" i="49"/>
  <c r="M45" i="49"/>
  <c r="L45" i="49"/>
  <c r="K45" i="49"/>
  <c r="J45" i="49"/>
  <c r="I45" i="49"/>
  <c r="H45" i="49"/>
  <c r="G45" i="49"/>
  <c r="F45" i="49"/>
  <c r="E45" i="49"/>
  <c r="D45" i="49"/>
  <c r="Q44" i="49"/>
  <c r="P44" i="49"/>
  <c r="O44" i="49"/>
  <c r="N44" i="49"/>
  <c r="M44" i="49"/>
  <c r="L44" i="49"/>
  <c r="K44" i="49"/>
  <c r="J44" i="49"/>
  <c r="I44" i="49"/>
  <c r="H44" i="49"/>
  <c r="G44" i="49"/>
  <c r="F44" i="49"/>
  <c r="E44" i="49"/>
  <c r="D44" i="49"/>
  <c r="Q43" i="49"/>
  <c r="P43" i="49"/>
  <c r="O43" i="49"/>
  <c r="N43" i="49"/>
  <c r="M43" i="49"/>
  <c r="L43" i="49"/>
  <c r="K43" i="49"/>
  <c r="J43" i="49"/>
  <c r="I43" i="49"/>
  <c r="H43" i="49"/>
  <c r="G43" i="49"/>
  <c r="F43" i="49"/>
  <c r="E43" i="49"/>
  <c r="D43" i="49"/>
  <c r="Q42" i="49"/>
  <c r="P42" i="49"/>
  <c r="O42" i="49"/>
  <c r="N42" i="49"/>
  <c r="M42" i="49"/>
  <c r="L42" i="49"/>
  <c r="K42" i="49"/>
  <c r="J42" i="49"/>
  <c r="I42" i="49"/>
  <c r="H42" i="49"/>
  <c r="G42" i="49"/>
  <c r="F42" i="49"/>
  <c r="E42" i="49"/>
  <c r="D42" i="49"/>
  <c r="Q41" i="49"/>
  <c r="P41" i="49"/>
  <c r="O41" i="49"/>
  <c r="N41" i="49"/>
  <c r="M41" i="49"/>
  <c r="L41" i="49"/>
  <c r="K41" i="49"/>
  <c r="J41" i="49"/>
  <c r="I41" i="49"/>
  <c r="H41" i="49"/>
  <c r="G41" i="49"/>
  <c r="F41" i="49"/>
  <c r="E41" i="49"/>
  <c r="D41" i="49"/>
  <c r="Q40" i="49"/>
  <c r="P40" i="49"/>
  <c r="O40" i="49"/>
  <c r="N40" i="49"/>
  <c r="M40" i="49"/>
  <c r="L40" i="49"/>
  <c r="K40" i="49"/>
  <c r="J40" i="49"/>
  <c r="I40" i="49"/>
  <c r="H40" i="49"/>
  <c r="G40" i="49"/>
  <c r="F40" i="49"/>
  <c r="E40" i="49"/>
  <c r="D40" i="49"/>
  <c r="Q39" i="49"/>
  <c r="P39" i="49"/>
  <c r="O39" i="49"/>
  <c r="N39" i="49"/>
  <c r="M39" i="49"/>
  <c r="L39" i="49"/>
  <c r="K39" i="49"/>
  <c r="J39" i="49"/>
  <c r="I39" i="49"/>
  <c r="H39" i="49"/>
  <c r="G39" i="49"/>
  <c r="F39" i="49"/>
  <c r="E39" i="49"/>
  <c r="D39" i="49"/>
  <c r="Q38" i="49"/>
  <c r="P38" i="49"/>
  <c r="O38" i="49"/>
  <c r="N38" i="49"/>
  <c r="M38" i="49"/>
  <c r="L38" i="49"/>
  <c r="K38" i="49"/>
  <c r="J38" i="49"/>
  <c r="I38" i="49"/>
  <c r="H38" i="49"/>
  <c r="G38" i="49"/>
  <c r="F38" i="49"/>
  <c r="E38" i="49"/>
  <c r="D38" i="49"/>
  <c r="Q37" i="49"/>
  <c r="P37" i="49"/>
  <c r="O37" i="49"/>
  <c r="N37" i="49"/>
  <c r="M37" i="49"/>
  <c r="L37" i="49"/>
  <c r="K37" i="49"/>
  <c r="J37" i="49"/>
  <c r="I37" i="49"/>
  <c r="H37" i="49"/>
  <c r="G37" i="49"/>
  <c r="F37" i="49"/>
  <c r="E37" i="49"/>
  <c r="D37" i="49"/>
  <c r="Q36" i="49"/>
  <c r="P36" i="49"/>
  <c r="O36" i="49"/>
  <c r="N36" i="49"/>
  <c r="M36" i="49"/>
  <c r="L36" i="49"/>
  <c r="K36" i="49"/>
  <c r="J36" i="49"/>
  <c r="I36" i="49"/>
  <c r="H36" i="49"/>
  <c r="G36" i="49"/>
  <c r="F36" i="49"/>
  <c r="E36" i="49"/>
  <c r="D36" i="49"/>
  <c r="Q35" i="49"/>
  <c r="P35" i="49"/>
  <c r="O35" i="49"/>
  <c r="N35" i="49"/>
  <c r="M35" i="49"/>
  <c r="L35" i="49"/>
  <c r="K35" i="49"/>
  <c r="J35" i="49"/>
  <c r="I35" i="49"/>
  <c r="H35" i="49"/>
  <c r="G35" i="49"/>
  <c r="F35" i="49"/>
  <c r="E35" i="49"/>
  <c r="D35" i="49"/>
  <c r="Q34" i="49"/>
  <c r="P34" i="49"/>
  <c r="O34" i="49"/>
  <c r="N34" i="49"/>
  <c r="M34" i="49"/>
  <c r="L34" i="49"/>
  <c r="K34" i="49"/>
  <c r="J34" i="49"/>
  <c r="I34" i="49"/>
  <c r="H34" i="49"/>
  <c r="G34" i="49"/>
  <c r="F34" i="49"/>
  <c r="E34" i="49"/>
  <c r="D34" i="49"/>
  <c r="Q33" i="49"/>
  <c r="P33" i="49"/>
  <c r="O33" i="49"/>
  <c r="N33" i="49"/>
  <c r="M33" i="49"/>
  <c r="L33" i="49"/>
  <c r="K33" i="49"/>
  <c r="J33" i="49"/>
  <c r="I33" i="49"/>
  <c r="H33" i="49"/>
  <c r="G33" i="49"/>
  <c r="F33" i="49"/>
  <c r="E33" i="49"/>
  <c r="D33" i="49"/>
  <c r="Q32" i="49"/>
  <c r="P32" i="49"/>
  <c r="O32" i="49"/>
  <c r="N32" i="49"/>
  <c r="M32" i="49"/>
  <c r="L32" i="49"/>
  <c r="K32" i="49"/>
  <c r="J32" i="49"/>
  <c r="I32" i="49"/>
  <c r="H32" i="49"/>
  <c r="G32" i="49"/>
  <c r="F32" i="49"/>
  <c r="E32" i="49"/>
  <c r="D32" i="49"/>
  <c r="Q31" i="49"/>
  <c r="P31" i="49"/>
  <c r="O31" i="49"/>
  <c r="N31" i="49"/>
  <c r="M31" i="49"/>
  <c r="L31" i="49"/>
  <c r="K31" i="49"/>
  <c r="J31" i="49"/>
  <c r="I31" i="49"/>
  <c r="H31" i="49"/>
  <c r="G31" i="49"/>
  <c r="F31" i="49"/>
  <c r="E31" i="49"/>
  <c r="D31" i="49"/>
  <c r="Q30" i="49"/>
  <c r="P30" i="49"/>
  <c r="O30" i="49"/>
  <c r="N30" i="49"/>
  <c r="M30" i="49"/>
  <c r="L30" i="49"/>
  <c r="K30" i="49"/>
  <c r="J30" i="49"/>
  <c r="I30" i="49"/>
  <c r="H30" i="49"/>
  <c r="G30" i="49"/>
  <c r="F30" i="49"/>
  <c r="E30" i="49"/>
  <c r="D30" i="49"/>
  <c r="Q29" i="49"/>
  <c r="P29" i="49"/>
  <c r="O29" i="49"/>
  <c r="N29" i="49"/>
  <c r="M29" i="49"/>
  <c r="L29" i="49"/>
  <c r="K29" i="49"/>
  <c r="J29" i="49"/>
  <c r="I29" i="49"/>
  <c r="H29" i="49"/>
  <c r="G29" i="49"/>
  <c r="F29" i="49"/>
  <c r="E29" i="49"/>
  <c r="D29" i="49"/>
  <c r="Q28" i="49"/>
  <c r="P28" i="49"/>
  <c r="O28" i="49"/>
  <c r="N28" i="49"/>
  <c r="M28" i="49"/>
  <c r="L28" i="49"/>
  <c r="K28" i="49"/>
  <c r="J28" i="49"/>
  <c r="I28" i="49"/>
  <c r="H28" i="49"/>
  <c r="G28" i="49"/>
  <c r="F28" i="49"/>
  <c r="E28" i="49"/>
  <c r="D28" i="49"/>
  <c r="Q27" i="49"/>
  <c r="P27" i="49"/>
  <c r="O27" i="49"/>
  <c r="N27" i="49"/>
  <c r="M27" i="49"/>
  <c r="L27" i="49"/>
  <c r="K27" i="49"/>
  <c r="J27" i="49"/>
  <c r="I27" i="49"/>
  <c r="H27" i="49"/>
  <c r="G27" i="49"/>
  <c r="F27" i="49"/>
  <c r="E27" i="49"/>
  <c r="D27" i="49"/>
  <c r="Q26" i="49"/>
  <c r="P26" i="49"/>
  <c r="O26" i="49"/>
  <c r="N26" i="49"/>
  <c r="M26" i="49"/>
  <c r="L26" i="49"/>
  <c r="K26" i="49"/>
  <c r="J26" i="49"/>
  <c r="I26" i="49"/>
  <c r="H26" i="49"/>
  <c r="G26" i="49"/>
  <c r="F26" i="49"/>
  <c r="E26" i="49"/>
  <c r="D26" i="49"/>
  <c r="Q25" i="49"/>
  <c r="P25" i="49"/>
  <c r="O25" i="49"/>
  <c r="N25" i="49"/>
  <c r="M25" i="49"/>
  <c r="L25" i="49"/>
  <c r="K25" i="49"/>
  <c r="J25" i="49"/>
  <c r="I25" i="49"/>
  <c r="H25" i="49"/>
  <c r="G25" i="49"/>
  <c r="F25" i="49"/>
  <c r="E25" i="49"/>
  <c r="D25" i="49"/>
  <c r="Q23" i="49"/>
  <c r="P23" i="49"/>
  <c r="O23" i="49"/>
  <c r="N23" i="49"/>
  <c r="M23" i="49"/>
  <c r="L23" i="49"/>
  <c r="K23" i="49"/>
  <c r="J23" i="49"/>
  <c r="I23" i="49"/>
  <c r="H23" i="49"/>
  <c r="G23" i="49"/>
  <c r="F23" i="49"/>
  <c r="E23" i="49"/>
  <c r="D23" i="49"/>
  <c r="Q22" i="49"/>
  <c r="P22" i="49"/>
  <c r="O22" i="49"/>
  <c r="N22" i="49"/>
  <c r="M22" i="49"/>
  <c r="L22" i="49"/>
  <c r="K22" i="49"/>
  <c r="J22" i="49"/>
  <c r="I22" i="49"/>
  <c r="H22" i="49"/>
  <c r="G22" i="49"/>
  <c r="F22" i="49"/>
  <c r="E22" i="49"/>
  <c r="D22" i="49"/>
  <c r="Q21" i="49"/>
  <c r="P21" i="49"/>
  <c r="O21" i="49"/>
  <c r="N21" i="49"/>
  <c r="M21" i="49"/>
  <c r="L21" i="49"/>
  <c r="K21" i="49"/>
  <c r="J21" i="49"/>
  <c r="I21" i="49"/>
  <c r="H21" i="49"/>
  <c r="G21" i="49"/>
  <c r="F21" i="49"/>
  <c r="E21" i="49"/>
  <c r="D21" i="49"/>
  <c r="Q20" i="49"/>
  <c r="P20" i="49"/>
  <c r="O20" i="49"/>
  <c r="N20" i="49"/>
  <c r="M20" i="49"/>
  <c r="L20" i="49"/>
  <c r="K20" i="49"/>
  <c r="J20" i="49"/>
  <c r="I20" i="49"/>
  <c r="H20" i="49"/>
  <c r="G20" i="49"/>
  <c r="F20" i="49"/>
  <c r="E20" i="49"/>
  <c r="D20" i="49"/>
  <c r="Q19" i="49"/>
  <c r="P19" i="49"/>
  <c r="O19" i="49"/>
  <c r="N19" i="49"/>
  <c r="M19" i="49"/>
  <c r="L19" i="49"/>
  <c r="K19" i="49"/>
  <c r="J19" i="49"/>
  <c r="I19" i="49"/>
  <c r="H19" i="49"/>
  <c r="G19" i="49"/>
  <c r="F19" i="49"/>
  <c r="E19" i="49"/>
  <c r="D19" i="49"/>
  <c r="Q18" i="49"/>
  <c r="P18" i="49"/>
  <c r="O18" i="49"/>
  <c r="N18" i="49"/>
  <c r="M18" i="49"/>
  <c r="L18" i="49"/>
  <c r="K18" i="49"/>
  <c r="J18" i="49"/>
  <c r="I18" i="49"/>
  <c r="H18" i="49"/>
  <c r="G18" i="49"/>
  <c r="F18" i="49"/>
  <c r="E18" i="49"/>
  <c r="D18" i="49"/>
  <c r="Q16" i="49"/>
  <c r="P16" i="49"/>
  <c r="O16" i="49"/>
  <c r="N16" i="49"/>
  <c r="M16" i="49"/>
  <c r="L16" i="49"/>
  <c r="K16" i="49"/>
  <c r="J16" i="49"/>
  <c r="I16" i="49"/>
  <c r="H16" i="49"/>
  <c r="G16" i="49"/>
  <c r="F16" i="49"/>
  <c r="E16" i="49"/>
  <c r="D16" i="49"/>
  <c r="Q15" i="49"/>
  <c r="P15" i="49"/>
  <c r="O15" i="49"/>
  <c r="N15" i="49"/>
  <c r="M15" i="49"/>
  <c r="L15" i="49"/>
  <c r="K15" i="49"/>
  <c r="J15" i="49"/>
  <c r="I15" i="49"/>
  <c r="H15" i="49"/>
  <c r="G15" i="49"/>
  <c r="F15" i="49"/>
  <c r="E15" i="49"/>
  <c r="D15" i="49"/>
  <c r="Q14" i="49"/>
  <c r="P14" i="49"/>
  <c r="O14" i="49"/>
  <c r="N14" i="49"/>
  <c r="M14" i="49"/>
  <c r="L14" i="49"/>
  <c r="K14" i="49"/>
  <c r="J14" i="49"/>
  <c r="I14" i="49"/>
  <c r="H14" i="49"/>
  <c r="G14" i="49"/>
  <c r="F14" i="49"/>
  <c r="E14" i="49"/>
  <c r="D14" i="49"/>
  <c r="Q13" i="49"/>
  <c r="P13" i="49"/>
  <c r="O13" i="49"/>
  <c r="N13" i="49"/>
  <c r="M13" i="49"/>
  <c r="L13" i="49"/>
  <c r="K13" i="49"/>
  <c r="J13" i="49"/>
  <c r="I13" i="49"/>
  <c r="H13" i="49"/>
  <c r="G13" i="49"/>
  <c r="F13" i="49"/>
  <c r="E13" i="49"/>
  <c r="D13" i="49"/>
  <c r="Q12" i="49"/>
  <c r="P12" i="49"/>
  <c r="O12" i="49"/>
  <c r="N12" i="49"/>
  <c r="M12" i="49"/>
  <c r="L12" i="49"/>
  <c r="K12" i="49"/>
  <c r="J12" i="49"/>
  <c r="I12" i="49"/>
  <c r="H12" i="49"/>
  <c r="G12" i="49"/>
  <c r="F12" i="49"/>
  <c r="E12" i="49"/>
  <c r="D12" i="49"/>
  <c r="Q11" i="49"/>
  <c r="P11" i="49"/>
  <c r="O11" i="49"/>
  <c r="N11" i="49"/>
  <c r="M11" i="49"/>
  <c r="L11" i="49"/>
  <c r="K11" i="49"/>
  <c r="J11" i="49"/>
  <c r="I11" i="49"/>
  <c r="H11" i="49"/>
  <c r="G11" i="49"/>
  <c r="F11" i="49"/>
  <c r="E11" i="49"/>
  <c r="D11" i="49"/>
  <c r="Q10" i="49"/>
  <c r="P10" i="49"/>
  <c r="O10" i="49"/>
  <c r="N10" i="49"/>
  <c r="M10" i="49"/>
  <c r="L10" i="49"/>
  <c r="K10" i="49"/>
  <c r="J10" i="49"/>
  <c r="I10" i="49"/>
  <c r="H10" i="49"/>
  <c r="G10" i="49"/>
  <c r="F10" i="49"/>
  <c r="E10" i="49"/>
  <c r="D10" i="49"/>
  <c r="Q9" i="49"/>
  <c r="P9" i="49"/>
  <c r="O9" i="49"/>
  <c r="N9" i="49"/>
  <c r="M9" i="49"/>
  <c r="L9" i="49"/>
  <c r="K9" i="49"/>
  <c r="J9" i="49"/>
  <c r="I9" i="49"/>
  <c r="H9" i="49"/>
  <c r="G9" i="49"/>
  <c r="F9" i="49"/>
  <c r="E9" i="49"/>
  <c r="D9" i="49"/>
  <c r="A3" i="49"/>
  <c r="P32" i="47"/>
  <c r="O32" i="47"/>
  <c r="N32" i="47"/>
  <c r="M32" i="47"/>
  <c r="L32" i="47"/>
  <c r="K32" i="47"/>
  <c r="J32" i="47"/>
  <c r="I32" i="47"/>
  <c r="H32" i="47"/>
  <c r="G32" i="47"/>
  <c r="F32" i="47"/>
  <c r="E32" i="47"/>
  <c r="D32" i="47"/>
  <c r="C32" i="47"/>
  <c r="B32" i="47"/>
  <c r="P30" i="47"/>
  <c r="O30" i="47"/>
  <c r="N30" i="47"/>
  <c r="M30" i="47"/>
  <c r="L30" i="47"/>
  <c r="K30" i="47"/>
  <c r="J30" i="47"/>
  <c r="I30" i="47"/>
  <c r="H30" i="47"/>
  <c r="G30" i="47"/>
  <c r="F30" i="47"/>
  <c r="E30" i="47"/>
  <c r="D30" i="47"/>
  <c r="C30" i="47"/>
  <c r="B30" i="47"/>
  <c r="P29" i="47"/>
  <c r="O29" i="47"/>
  <c r="N29" i="47"/>
  <c r="M29" i="47"/>
  <c r="L29" i="47"/>
  <c r="K29" i="47"/>
  <c r="J29" i="47"/>
  <c r="I29" i="47"/>
  <c r="H29" i="47"/>
  <c r="G29" i="47"/>
  <c r="F29" i="47"/>
  <c r="E29" i="47"/>
  <c r="D29" i="47"/>
  <c r="C29" i="47"/>
  <c r="B29" i="47"/>
  <c r="P28" i="47"/>
  <c r="O28" i="47"/>
  <c r="N28" i="47"/>
  <c r="M28" i="47"/>
  <c r="L28" i="47"/>
  <c r="K28" i="47"/>
  <c r="J28" i="47"/>
  <c r="I28" i="47"/>
  <c r="H28" i="47"/>
  <c r="G28" i="47"/>
  <c r="F28" i="47"/>
  <c r="E28" i="47"/>
  <c r="D28" i="47"/>
  <c r="C28" i="47"/>
  <c r="B28" i="47"/>
  <c r="P27" i="47"/>
  <c r="O27" i="47"/>
  <c r="N27" i="47"/>
  <c r="M27" i="47"/>
  <c r="L27" i="47"/>
  <c r="K27" i="47"/>
  <c r="J27" i="47"/>
  <c r="I27" i="47"/>
  <c r="H27" i="47"/>
  <c r="G27" i="47"/>
  <c r="F27" i="47"/>
  <c r="E27" i="47"/>
  <c r="D27" i="47"/>
  <c r="C27" i="47"/>
  <c r="B27" i="47"/>
  <c r="P26" i="47"/>
  <c r="O26" i="47"/>
  <c r="N26" i="47"/>
  <c r="M26" i="47"/>
  <c r="L26" i="47"/>
  <c r="K26" i="47"/>
  <c r="J26" i="47"/>
  <c r="I26" i="47"/>
  <c r="H26" i="47"/>
  <c r="G26" i="47"/>
  <c r="F26" i="47"/>
  <c r="E26" i="47"/>
  <c r="D26" i="47"/>
  <c r="C26" i="47"/>
  <c r="B26" i="47"/>
  <c r="P25" i="47"/>
  <c r="O25" i="47"/>
  <c r="N25" i="47"/>
  <c r="M25" i="47"/>
  <c r="L25" i="47"/>
  <c r="K25" i="47"/>
  <c r="J25" i="47"/>
  <c r="I25" i="47"/>
  <c r="H25" i="47"/>
  <c r="G25" i="47"/>
  <c r="F25" i="47"/>
  <c r="E25" i="47"/>
  <c r="D25" i="47"/>
  <c r="C25" i="47"/>
  <c r="B25" i="47"/>
  <c r="P24" i="47"/>
  <c r="O24" i="47"/>
  <c r="N24" i="47"/>
  <c r="M24" i="47"/>
  <c r="L24" i="47"/>
  <c r="K24" i="47"/>
  <c r="J24" i="47"/>
  <c r="I24" i="47"/>
  <c r="H24" i="47"/>
  <c r="G24" i="47"/>
  <c r="F24" i="47"/>
  <c r="E24" i="47"/>
  <c r="D24" i="47"/>
  <c r="C24" i="47"/>
  <c r="B24" i="47"/>
  <c r="P21" i="47"/>
  <c r="O21" i="47"/>
  <c r="N21" i="47"/>
  <c r="M21" i="47"/>
  <c r="L21" i="47"/>
  <c r="K21" i="47"/>
  <c r="J21" i="47"/>
  <c r="I21" i="47"/>
  <c r="H21" i="47"/>
  <c r="G21" i="47"/>
  <c r="F21" i="47"/>
  <c r="E21" i="47"/>
  <c r="D21" i="47"/>
  <c r="C21" i="47"/>
  <c r="B21" i="47"/>
  <c r="P20" i="47"/>
  <c r="O20" i="47"/>
  <c r="N20" i="47"/>
  <c r="M20" i="47"/>
  <c r="L20" i="47"/>
  <c r="K20" i="47"/>
  <c r="J20" i="47"/>
  <c r="I20" i="47"/>
  <c r="H20" i="47"/>
  <c r="G20" i="47"/>
  <c r="F20" i="47"/>
  <c r="E20" i="47"/>
  <c r="D20" i="47"/>
  <c r="C20" i="47"/>
  <c r="B20" i="47"/>
  <c r="P19" i="47"/>
  <c r="O19" i="47"/>
  <c r="N19" i="47"/>
  <c r="M19" i="47"/>
  <c r="L19" i="47"/>
  <c r="K19" i="47"/>
  <c r="J19" i="47"/>
  <c r="I19" i="47"/>
  <c r="H19" i="47"/>
  <c r="G19" i="47"/>
  <c r="F19" i="47"/>
  <c r="E19" i="47"/>
  <c r="D19" i="47"/>
  <c r="C19" i="47"/>
  <c r="B19" i="47"/>
  <c r="P17" i="47"/>
  <c r="O17" i="47"/>
  <c r="N17" i="47"/>
  <c r="M17" i="47"/>
  <c r="L17" i="47"/>
  <c r="K17" i="47"/>
  <c r="J17" i="47"/>
  <c r="I17" i="47"/>
  <c r="H17" i="47"/>
  <c r="G17" i="47"/>
  <c r="F17" i="47"/>
  <c r="E17" i="47"/>
  <c r="D17" i="47"/>
  <c r="C17" i="47"/>
  <c r="B17" i="47"/>
  <c r="P16" i="47"/>
  <c r="O16" i="47"/>
  <c r="N16" i="47"/>
  <c r="M16" i="47"/>
  <c r="L16" i="47"/>
  <c r="K16" i="47"/>
  <c r="J16" i="47"/>
  <c r="I16" i="47"/>
  <c r="H16" i="47"/>
  <c r="G16" i="47"/>
  <c r="F16" i="47"/>
  <c r="E16" i="47"/>
  <c r="D16" i="47"/>
  <c r="C16" i="47"/>
  <c r="B16" i="47"/>
  <c r="P15" i="47"/>
  <c r="O15" i="47"/>
  <c r="N15" i="47"/>
  <c r="M15" i="47"/>
  <c r="L15" i="47"/>
  <c r="K15" i="47"/>
  <c r="J15" i="47"/>
  <c r="I15" i="47"/>
  <c r="H15" i="47"/>
  <c r="G15" i="47"/>
  <c r="F15" i="47"/>
  <c r="E15" i="47"/>
  <c r="D15" i="47"/>
  <c r="C15" i="47"/>
  <c r="B15" i="47"/>
  <c r="P14" i="47"/>
  <c r="O14" i="47"/>
  <c r="N14" i="47"/>
  <c r="M14" i="47"/>
  <c r="L14" i="47"/>
  <c r="K14" i="47"/>
  <c r="J14" i="47"/>
  <c r="I14" i="47"/>
  <c r="H14" i="47"/>
  <c r="G14" i="47"/>
  <c r="F14" i="47"/>
  <c r="E14" i="47"/>
  <c r="D14" i="47"/>
  <c r="C14" i="47"/>
  <c r="B14" i="47"/>
  <c r="P13" i="47"/>
  <c r="O13" i="47"/>
  <c r="N13" i="47"/>
  <c r="M13" i="47"/>
  <c r="L13" i="47"/>
  <c r="K13" i="47"/>
  <c r="J13" i="47"/>
  <c r="I13" i="47"/>
  <c r="H13" i="47"/>
  <c r="G13" i="47"/>
  <c r="F13" i="47"/>
  <c r="E13" i="47"/>
  <c r="D13" i="47"/>
  <c r="C13" i="47"/>
  <c r="B13" i="47"/>
  <c r="P12" i="47"/>
  <c r="O12" i="47"/>
  <c r="N12" i="47"/>
  <c r="M12" i="47"/>
  <c r="L12" i="47"/>
  <c r="K12" i="47"/>
  <c r="J12" i="47"/>
  <c r="I12" i="47"/>
  <c r="H12" i="47"/>
  <c r="G12" i="47"/>
  <c r="F12" i="47"/>
  <c r="E12" i="47"/>
  <c r="D12" i="47"/>
  <c r="C12" i="47"/>
  <c r="B12" i="47"/>
  <c r="P11" i="47"/>
  <c r="O11" i="47"/>
  <c r="N11" i="47"/>
  <c r="M11" i="47"/>
  <c r="L11" i="47"/>
  <c r="K11" i="47"/>
  <c r="J11" i="47"/>
  <c r="I11" i="47"/>
  <c r="H11" i="47"/>
  <c r="G11" i="47"/>
  <c r="F11" i="47"/>
  <c r="E11" i="47"/>
  <c r="D11" i="47"/>
  <c r="C11" i="47"/>
  <c r="B11" i="47"/>
  <c r="P10" i="47"/>
  <c r="O10" i="47"/>
  <c r="N10" i="47"/>
  <c r="M10" i="47"/>
  <c r="L10" i="47"/>
  <c r="K10" i="47"/>
  <c r="J10" i="47"/>
  <c r="I10" i="47"/>
  <c r="H10" i="47"/>
  <c r="G10" i="47"/>
  <c r="F10" i="47"/>
  <c r="D10" i="47"/>
  <c r="B10" i="47"/>
  <c r="P9" i="47"/>
  <c r="O9" i="47"/>
  <c r="N9" i="47"/>
  <c r="M9" i="47"/>
  <c r="L9" i="47"/>
  <c r="K9" i="47"/>
  <c r="J9" i="47"/>
  <c r="I9" i="47"/>
  <c r="H9" i="47"/>
  <c r="G9" i="47"/>
  <c r="F9" i="47"/>
  <c r="E9" i="47"/>
  <c r="D9" i="47"/>
  <c r="C9" i="47"/>
  <c r="B9" i="47"/>
  <c r="P8" i="47"/>
  <c r="O8" i="47"/>
  <c r="N8" i="47"/>
  <c r="M8" i="47"/>
  <c r="L8" i="47"/>
  <c r="K8" i="47"/>
  <c r="J8" i="47"/>
  <c r="I8" i="47"/>
  <c r="H8" i="47"/>
  <c r="G8" i="47"/>
  <c r="F8" i="47"/>
  <c r="E8" i="47"/>
  <c r="D8" i="47"/>
  <c r="C8" i="47"/>
  <c r="B8" i="47"/>
  <c r="A3" i="47"/>
  <c r="H49" i="45"/>
  <c r="G49" i="45"/>
  <c r="F49" i="45"/>
  <c r="E49" i="45"/>
  <c r="D49" i="45"/>
  <c r="H48" i="45"/>
  <c r="G48" i="45"/>
  <c r="F48" i="45"/>
  <c r="E48" i="45"/>
  <c r="D48" i="45"/>
  <c r="H47" i="45"/>
  <c r="G47" i="45"/>
  <c r="F47" i="45"/>
  <c r="E47" i="45"/>
  <c r="D47" i="45"/>
  <c r="H46" i="45"/>
  <c r="G46" i="45"/>
  <c r="F46" i="45"/>
  <c r="E46" i="45"/>
  <c r="D46" i="45"/>
  <c r="H45" i="45"/>
  <c r="G45" i="45"/>
  <c r="F45" i="45"/>
  <c r="E45" i="45"/>
  <c r="D45" i="45"/>
  <c r="H44" i="45"/>
  <c r="G44" i="45"/>
  <c r="F44" i="45"/>
  <c r="E44" i="45"/>
  <c r="D44" i="45"/>
  <c r="H43" i="45"/>
  <c r="G43" i="45"/>
  <c r="F43" i="45"/>
  <c r="E43" i="45"/>
  <c r="D43" i="45"/>
  <c r="H42" i="45"/>
  <c r="G42" i="45"/>
  <c r="F42" i="45"/>
  <c r="E42" i="45"/>
  <c r="D42" i="45"/>
  <c r="H41" i="45"/>
  <c r="G41" i="45"/>
  <c r="F41" i="45"/>
  <c r="E41" i="45"/>
  <c r="D41" i="45"/>
  <c r="H40" i="45"/>
  <c r="G40" i="45"/>
  <c r="F40" i="45"/>
  <c r="E40" i="45"/>
  <c r="D40" i="45"/>
  <c r="H39" i="45"/>
  <c r="G39" i="45"/>
  <c r="F39" i="45"/>
  <c r="E39" i="45"/>
  <c r="D39" i="45"/>
  <c r="H38" i="45"/>
  <c r="G38" i="45"/>
  <c r="F38" i="45"/>
  <c r="E38" i="45"/>
  <c r="D38" i="45"/>
  <c r="H37" i="45"/>
  <c r="G37" i="45"/>
  <c r="F37" i="45"/>
  <c r="E37" i="45"/>
  <c r="D37" i="45"/>
  <c r="H36" i="45"/>
  <c r="G36" i="45"/>
  <c r="F36" i="45"/>
  <c r="E36" i="45"/>
  <c r="D36" i="45"/>
  <c r="H35" i="45"/>
  <c r="G35" i="45"/>
  <c r="F35" i="45"/>
  <c r="E35" i="45"/>
  <c r="D35" i="45"/>
  <c r="H34" i="45"/>
  <c r="G34" i="45"/>
  <c r="F34" i="45"/>
  <c r="E34" i="45"/>
  <c r="D34" i="45"/>
  <c r="H33" i="45"/>
  <c r="G33" i="45"/>
  <c r="F33" i="45"/>
  <c r="E33" i="45"/>
  <c r="D33" i="45"/>
  <c r="H32" i="45"/>
  <c r="G32" i="45"/>
  <c r="F32" i="45"/>
  <c r="E32" i="45"/>
  <c r="D32" i="45"/>
  <c r="H31" i="45"/>
  <c r="G31" i="45"/>
  <c r="F31" i="45"/>
  <c r="E31" i="45"/>
  <c r="D31" i="45"/>
  <c r="H30" i="45"/>
  <c r="G30" i="45"/>
  <c r="F30" i="45"/>
  <c r="E30" i="45"/>
  <c r="D30" i="45"/>
  <c r="H29" i="45"/>
  <c r="G29" i="45"/>
  <c r="F29" i="45"/>
  <c r="E29" i="45"/>
  <c r="D29" i="45"/>
  <c r="H28" i="45"/>
  <c r="G28" i="45"/>
  <c r="F28" i="45"/>
  <c r="E28" i="45"/>
  <c r="D28" i="45"/>
  <c r="H27" i="45"/>
  <c r="G27" i="45"/>
  <c r="F27" i="45"/>
  <c r="E27" i="45"/>
  <c r="D27" i="45"/>
  <c r="H26" i="45"/>
  <c r="G26" i="45"/>
  <c r="F26" i="45"/>
  <c r="E26" i="45"/>
  <c r="D26" i="45"/>
  <c r="H25" i="45"/>
  <c r="G25" i="45"/>
  <c r="F25" i="45"/>
  <c r="E25" i="45"/>
  <c r="D25" i="45"/>
  <c r="H24" i="45"/>
  <c r="G24" i="45"/>
  <c r="F24" i="45"/>
  <c r="E24" i="45"/>
  <c r="D24" i="45"/>
  <c r="H22" i="45"/>
  <c r="G22" i="45"/>
  <c r="F22" i="45"/>
  <c r="E22" i="45"/>
  <c r="D22" i="45"/>
  <c r="H21" i="45"/>
  <c r="G21" i="45"/>
  <c r="F21" i="45"/>
  <c r="E21" i="45"/>
  <c r="D21" i="45"/>
  <c r="H20" i="45"/>
  <c r="G20" i="45"/>
  <c r="F20" i="45"/>
  <c r="E20" i="45"/>
  <c r="D20" i="45"/>
  <c r="H19" i="45"/>
  <c r="G19" i="45"/>
  <c r="F19" i="45"/>
  <c r="E19" i="45"/>
  <c r="D19" i="45"/>
  <c r="H18" i="45"/>
  <c r="G18" i="45"/>
  <c r="F18" i="45"/>
  <c r="E18" i="45"/>
  <c r="D18" i="45"/>
  <c r="H17" i="45"/>
  <c r="G17" i="45"/>
  <c r="F17" i="45"/>
  <c r="E17" i="45"/>
  <c r="D17" i="45"/>
  <c r="H15" i="45"/>
  <c r="G15" i="45"/>
  <c r="F15" i="45"/>
  <c r="E15" i="45"/>
  <c r="D15" i="45"/>
  <c r="H14" i="45"/>
  <c r="G14" i="45"/>
  <c r="F14" i="45"/>
  <c r="E14" i="45"/>
  <c r="D14" i="45"/>
  <c r="H13" i="45"/>
  <c r="G13" i="45"/>
  <c r="F13" i="45"/>
  <c r="E13" i="45"/>
  <c r="D13" i="45"/>
  <c r="H12" i="45"/>
  <c r="G12" i="45"/>
  <c r="F12" i="45"/>
  <c r="E12" i="45"/>
  <c r="D12" i="45"/>
  <c r="H11" i="45"/>
  <c r="G11" i="45"/>
  <c r="F11" i="45"/>
  <c r="E11" i="45"/>
  <c r="D11" i="45"/>
  <c r="H10" i="45"/>
  <c r="G10" i="45"/>
  <c r="F10" i="45"/>
  <c r="E10" i="45"/>
  <c r="D10" i="45"/>
  <c r="H9" i="45"/>
  <c r="G9" i="45"/>
  <c r="F9" i="45"/>
  <c r="E9" i="45"/>
  <c r="D9" i="45"/>
  <c r="A3" i="45"/>
  <c r="F22" i="47" l="1"/>
  <c r="B22" i="47"/>
  <c r="P22" i="47"/>
  <c r="L22" i="47"/>
  <c r="N22" i="47"/>
  <c r="O22" i="47"/>
  <c r="H22" i="47"/>
  <c r="D22" i="47"/>
  <c r="J22" i="47"/>
</calcChain>
</file>

<file path=xl/sharedStrings.xml><?xml version="1.0" encoding="utf-8"?>
<sst xmlns="http://schemas.openxmlformats.org/spreadsheetml/2006/main" count="1280" uniqueCount="260">
  <si>
    <t>Portafoglio italiano - Lavoro diretto</t>
  </si>
  <si>
    <t>Importi in migliaia di EURO</t>
  </si>
  <si>
    <t>Infortuni</t>
  </si>
  <si>
    <t>Malattia</t>
  </si>
  <si>
    <t>Credito</t>
  </si>
  <si>
    <t>Cauzione</t>
  </si>
  <si>
    <t>Totale rami danni</t>
  </si>
  <si>
    <t>Agenzie con mandato</t>
  </si>
  <si>
    <t>Agenzie in economia e gerenze</t>
  </si>
  <si>
    <t>Sportelli bancari e postali</t>
  </si>
  <si>
    <t>Brokers</t>
  </si>
  <si>
    <t>TOTALE</t>
  </si>
  <si>
    <t>CATEGORIE</t>
  </si>
  <si>
    <t>Assicurazioni di capitali</t>
  </si>
  <si>
    <t>Assicurazioni di rendite</t>
  </si>
  <si>
    <t xml:space="preserve">Premi di tariffa </t>
  </si>
  <si>
    <t>Annui</t>
  </si>
  <si>
    <t>Unici</t>
  </si>
  <si>
    <t>Ricorrenti</t>
  </si>
  <si>
    <t>Totale</t>
  </si>
  <si>
    <t xml:space="preserve"> </t>
  </si>
  <si>
    <t>RAMO I:</t>
  </si>
  <si>
    <t>ASSICURAZIONI INDIVIDUALI</t>
  </si>
  <si>
    <t>rivalutabili</t>
  </si>
  <si>
    <t>ex art. 13, co.1, lett. b), d.lgs. 252/05</t>
  </si>
  <si>
    <t>temporanee di puro rischio</t>
  </si>
  <si>
    <t>altre</t>
  </si>
  <si>
    <t>TOTALE INDIVIDUALI</t>
  </si>
  <si>
    <t>deriv. da trasf. di posiz. previd. a contr. ex art. 13, co. 1, lett. b), d.lgs. 252/05</t>
  </si>
  <si>
    <t>ASSICURAZIONI COLLETTIVE</t>
  </si>
  <si>
    <t>T.F.R. di legge</t>
  </si>
  <si>
    <t>temporanee di gruppo e altre di rischio</t>
  </si>
  <si>
    <t>previdenziali</t>
  </si>
  <si>
    <t>TOTALE COLLETTIVE</t>
  </si>
  <si>
    <t xml:space="preserve">TOTALE RAMO I </t>
  </si>
  <si>
    <t xml:space="preserve">TOTALE RAMO II </t>
  </si>
  <si>
    <t>RAMO III:</t>
  </si>
  <si>
    <t>connesse con fondi interni</t>
  </si>
  <si>
    <t>connesse con fondi esterni</t>
  </si>
  <si>
    <t>connesse con indice azionario</t>
  </si>
  <si>
    <t>connesse con altro valore di riferimento</t>
  </si>
  <si>
    <t>TOTALE RAMO III</t>
  </si>
  <si>
    <t>TOTALE RAMO IV</t>
  </si>
  <si>
    <t>RAMO V:</t>
  </si>
  <si>
    <t>OPER. DI CAPITALIZZ. INDIVIDUALI</t>
  </si>
  <si>
    <t>connessi con fondi interni</t>
  </si>
  <si>
    <t>connessi con fondi esterni</t>
  </si>
  <si>
    <t>connessi con indice azionario</t>
  </si>
  <si>
    <t>connessi con altro valore di riferimento</t>
  </si>
  <si>
    <t>OPER. DI CAPITALIZZ. COLLETTIVE</t>
  </si>
  <si>
    <t>TOTALE RAMO V</t>
  </si>
  <si>
    <t>TOTALE RAMO VI</t>
  </si>
  <si>
    <t>ASSICURAZIONI COMPLEMENTARI</t>
  </si>
  <si>
    <t>ramo III</t>
  </si>
  <si>
    <t>ramo V</t>
  </si>
  <si>
    <t>ramo VI</t>
  </si>
  <si>
    <t>SETTORE INDIVIDUALI</t>
  </si>
  <si>
    <t xml:space="preserve"> RAMO I</t>
  </si>
  <si>
    <t>di cui art. 13, c. 1, lett. b) d.lgs. 252/05</t>
  </si>
  <si>
    <t xml:space="preserve"> RAMO II</t>
  </si>
  <si>
    <t xml:space="preserve"> RAMO III</t>
  </si>
  <si>
    <t xml:space="preserve"> RAMO IV</t>
  </si>
  <si>
    <t xml:space="preserve"> RAMO V</t>
  </si>
  <si>
    <t>di cui art. 41 d.lgs. 209/05</t>
  </si>
  <si>
    <t xml:space="preserve"> RAMO VI</t>
  </si>
  <si>
    <t xml:space="preserve"> TOTALE INDIVIDUALI   </t>
  </si>
  <si>
    <t>di cui:</t>
  </si>
  <si>
    <t>premi annui</t>
  </si>
  <si>
    <t>premi unici</t>
  </si>
  <si>
    <t>premi ricorrenti</t>
  </si>
  <si>
    <t>SETTORE COLLETTIVE</t>
  </si>
  <si>
    <t xml:space="preserve"> TOTALE COLLETTIVE   </t>
  </si>
  <si>
    <t>NOTA:  sono esclusi i premi relativi alle assicurazioni complementari.</t>
  </si>
  <si>
    <t>Premi e rate di premi</t>
  </si>
  <si>
    <t xml:space="preserve">Annui </t>
  </si>
  <si>
    <t>popolari, adeguabili e indicizzate</t>
  </si>
  <si>
    <t>TOTALE RAMO II</t>
  </si>
  <si>
    <t>Lavoro diretto</t>
  </si>
  <si>
    <t>(b) Il concetto di nuova produzione emessa comporta che, per le polizze che prevedono una rateazione del premio, venga indicato l'intero importo di tariffa su base annua, comprensivo di eventuali sovrappremi e garanzie accessorie.</t>
  </si>
  <si>
    <t>ASSICURAZIONI VITA</t>
  </si>
  <si>
    <t>ASSICURAZIONI DANNI</t>
  </si>
  <si>
    <t>art. 13, co. 1, lett. b), d.lgs. 252/05</t>
  </si>
  <si>
    <t>ramo I</t>
  </si>
  <si>
    <t xml:space="preserve">Nuove teste assicurate su convenzioni in corso al 1° gennaio per polizze collettive </t>
  </si>
  <si>
    <t>di cui</t>
  </si>
  <si>
    <t>contratti ex art. 41 d.lgs. 209/05</t>
  </si>
  <si>
    <t>polizze in valuta</t>
  </si>
  <si>
    <t>derivanti da trasformazione</t>
  </si>
  <si>
    <t>ex art. 13, co. 1, lett. b), d. lgs. 252/05</t>
  </si>
  <si>
    <t>contratti art. 41 d.lgs. 209/05</t>
  </si>
  <si>
    <t>RAPPRESENTANZE SEE (B)**</t>
  </si>
  <si>
    <t>Consulenti finanziari</t>
  </si>
  <si>
    <t>ASSICURAZIONI VITA: RAPPRESENTANZE DI IMPRESE SEE (a)</t>
  </si>
  <si>
    <t>(b) I premi di prima annualità sono riferiti ai soli premi annui e ricorrenti (col. 1 e 3).</t>
  </si>
  <si>
    <t>ASSICURAZIONI DANNI: RAPPRESENTANZE DI IMPRESE S.E.E. (a)</t>
  </si>
  <si>
    <t>POSIZ</t>
  </si>
  <si>
    <t>NOME</t>
  </si>
  <si>
    <t>RAMO I - ASSICURAZIONI INDIVIDUALI - popolari, adeguabili e indicizzate</t>
  </si>
  <si>
    <t>RAMO I - ASSICURAZIONI INDIVIDUALI - rivalutabili</t>
  </si>
  <si>
    <t>RAMO I - ASSICURAZIONI INDIVIDUALI - rivalutabili - di cui: polizze in valuta</t>
  </si>
  <si>
    <t>RAMO I - ASSICURAZIONI INDIVIDUALI - rivalutabili - di cui: contratti ex art. 13, comma 1, lett. b) d.lgs. 252/05</t>
  </si>
  <si>
    <t>RAMO I - ASSICURAZIONI INDIVIDUALI - temporanee di puro rischio</t>
  </si>
  <si>
    <t>RAMO I - ASSICURAZIONI INDIVIDUALI - altre</t>
  </si>
  <si>
    <t>RAMO I - ASSICURAZIONI INDIVIDUALI - TOTALE INDIVIDUALI</t>
  </si>
  <si>
    <t>RAMO I - ASSICURAZIONI COLLETTIVE - T.F.R. di legge</t>
  </si>
  <si>
    <t>RAMO I - ASSICURAZIONI COLLETTIVE - tempor. di gruppo e altre di rischio</t>
  </si>
  <si>
    <t>RAMO I - ASSICURAZIONI COLLETTIVE - previdenziali</t>
  </si>
  <si>
    <t>RAMO I - TOTALE COLLETTIVE</t>
  </si>
  <si>
    <t>TOTALE RAMO I</t>
  </si>
  <si>
    <t>RAMO III - ASSICURAZIONI INDIVIDUALI - connesse con fondi interni</t>
  </si>
  <si>
    <t>RAMO III - ASSICURAZIONI INDIVIDUALI - connesse con fondi interni - di cui: contratti ex art. 13, comma 1, lett. b) d.lgs. 252/05</t>
  </si>
  <si>
    <t>RAMO III - ASSICURAZIONI INDIVIDUALI - connesse con quote di OICR</t>
  </si>
  <si>
    <t>RAMO III - ASSICURAZIONI INDIVIDUALI - connesse con quote di OICR - di cui: contratti ex art. 13, comma 1, lett. b) d.lgs. 252/05</t>
  </si>
  <si>
    <t>RAMO III - ASSICURAZIONI INDIVIDUALI - connesse con indice azionario</t>
  </si>
  <si>
    <t>RAMO III - ASSICURAZIONI INDIVIDUALI - connesse con altro valore di riferimento</t>
  </si>
  <si>
    <t>RAMO III - ASSICURAZIONI INDIVIDUALI - TOTALE INDIVIDUALI</t>
  </si>
  <si>
    <t>RAMO III - ASSICURAZIONI COLLETTIVE</t>
  </si>
  <si>
    <t>RAMO V - OPER.DI CAPITALIZZAZIONE INDIVIDUALI</t>
  </si>
  <si>
    <t>RAMO V - OPER.DI CAPITALIZZAZIONE INDIVIDUALI - di cui: contratti ex art. 41 d.lgs. 209/05</t>
  </si>
  <si>
    <t>RAMO V - OPER.DI CAPITALIZZAZIONE INDIVIDUALI - di cui: connessi con fondi interni</t>
  </si>
  <si>
    <t>RAMO V - OPER.DI CAPITALIZZAZIONE COLLETTIVE</t>
  </si>
  <si>
    <t>RAMO V - OPER.DI CAPITALIZZAZIONE COLLETTIVE - di cui: T.F.R. di legge</t>
  </si>
  <si>
    <t>ASSICURAZIONI COMPLEMENTARI - di cui: ramo I</t>
  </si>
  <si>
    <t>ASSICURAZIONI COMPLEMENTARI - di cui: ramo III</t>
  </si>
  <si>
    <t>ASSICURAZIONI COMPLEMENTARI - di cui: ramo V</t>
  </si>
  <si>
    <t>ASSICURAZIONI COMPLEMENTARI - di cui: ramo VI</t>
  </si>
  <si>
    <t>Corpi di Veicoli Terrestri</t>
  </si>
  <si>
    <t>Corpi di veicoli Ferroviari</t>
  </si>
  <si>
    <t>Corpi di Veicoli Aerei</t>
  </si>
  <si>
    <t>Corpi di Veicoli Marittimi,Lacustri e Fluviali</t>
  </si>
  <si>
    <t>Merci Trasportate</t>
  </si>
  <si>
    <t>Incendio Ed Elementi Naturali</t>
  </si>
  <si>
    <t>Altri Danni Ai Beni</t>
  </si>
  <si>
    <t>R.C. Autoveicoli Terrestri</t>
  </si>
  <si>
    <t>R.C. Aeromobili</t>
  </si>
  <si>
    <t>R.C. Veicoli Marittimi, Lacustri E Fluviali</t>
  </si>
  <si>
    <t>R.C. Generale</t>
  </si>
  <si>
    <t>Perdite Pecuniarie Di Vario Genere</t>
  </si>
  <si>
    <t>Tutela Legale</t>
  </si>
  <si>
    <t>ASSISTENZA</t>
  </si>
  <si>
    <t>Altre forme di vendita diretta</t>
  </si>
  <si>
    <t>RAMO I - ASSICURAZIONI INDIVIDUALI - rivalutabili - di cui: Polizze in valuta </t>
  </si>
  <si>
    <t>RAMO I - ASSICURAZIONI INDIVIDUALI - altre</t>
  </si>
  <si>
    <t>RAMO I - ASSICURAZIONI INDIVIDUALI - TOTALE INDIVIDUALI - di cui: deriv. da trasformazione</t>
  </si>
  <si>
    <t>RAMO I - ASSICURAZIONI INDIVIDUALI - TOTALE INDIVIDUALI - di cui: deriv. da trasferimenti di posiz. previd. a contratti ex art. 13, co. 1, lett. b), d.lgs. 252/05</t>
  </si>
  <si>
    <t>RAMO I - ASSICURAZIONI COLLETTIVE - TOTALE COLLETTIVE</t>
  </si>
  <si>
    <t>RAMO III - ASSICURAZIONI INDIVIDUALI - connesse con fondi interni - di cui: art. 13, comma 1, lett. b) d.lgs. 252/05</t>
  </si>
  <si>
    <t>RAMO III - ASSICURAZIONI INDIVIDUALI - connesse con quote di OICR - di cui: art. 13, comma 1, lett. b) d.lgs. 252/05</t>
  </si>
  <si>
    <t>RAMO III - TOTALE INDIVIDUALI</t>
  </si>
  <si>
    <t>RAMO III - TOTALE INDIVIDUALI - ASSICURAZIONI INDIVIDUALI - di cui: deriv. da trasferimenti di posiz. previd. a contratti ex art. 9-ter d.lgs. 124/93</t>
  </si>
  <si>
    <t>RAMO V - OPER.DI CAPITALIZZAZIONE COLLETTIVE - di cui: T.F.R. di legge</t>
  </si>
  <si>
    <t>ASSICURAZIONI ED OPERAZIONI DI CAPITALIZZAZIONE COLLETTIVE - a tutto il trimestre:</t>
  </si>
  <si>
    <t>ASSICURAZIONI ED OPERAZIONI DI CAPITALIZZAZIONE COLLETTIVE - 1° gennaio (valori complessivi):</t>
  </si>
  <si>
    <t>SETTORE INDIVIDUALI - RAMO I</t>
  </si>
  <si>
    <t>SETTORE INDIVIDUALI - RAMO I - di cui contratti ex art. 13, comma 1, lett. b) d.lgs. 252/05</t>
  </si>
  <si>
    <t>SETTORE INDIVIDUALI - RAMO III</t>
  </si>
  <si>
    <t>SETTORE INDIVIDUALI - RAMO III - di cui contratti ex art. 13, comma 1, lett. b) d.lgs. 252/05</t>
  </si>
  <si>
    <t>SETTORE INDIVIDUALI - RAMO IV</t>
  </si>
  <si>
    <t>SETTORE INDIVIDUALI - RAMO V</t>
  </si>
  <si>
    <t>SETTORE INDIVIDUALI - RAMO V - di cui contratti ex art. 41 d.lgs. 209/05</t>
  </si>
  <si>
    <t>SETTORE INDIVIDUALI - RAMO VI</t>
  </si>
  <si>
    <t>TOTALE INDIVIDUALI - di cui : premi annui</t>
  </si>
  <si>
    <t>TOTALE INDIVIDUALI - di cui : premi unici</t>
  </si>
  <si>
    <t>TOTALE INDIVIDUALI - di cui : premi ricorrenti</t>
  </si>
  <si>
    <t>SETTORE COLLETTIVE - RAMO I</t>
  </si>
  <si>
    <t>SETTORE COLLETTIVE - RAMO III</t>
  </si>
  <si>
    <t>SETTORE COLLETTIVE - RAMO IV</t>
  </si>
  <si>
    <t>SETTORE COLLETTIVE - RAMO V</t>
  </si>
  <si>
    <t>SETTORE COLLETTIVE - RAMO VI</t>
  </si>
  <si>
    <t>T O T A L E</t>
  </si>
  <si>
    <t>varAnnua01</t>
  </si>
  <si>
    <t>incidenza01</t>
  </si>
  <si>
    <t>varAnnua02</t>
  </si>
  <si>
    <t>incidenza02</t>
  </si>
  <si>
    <t>varAnnua03</t>
  </si>
  <si>
    <t>varAnnua04</t>
  </si>
  <si>
    <t>varAnnua08</t>
  </si>
  <si>
    <t>incidenza08</t>
  </si>
  <si>
    <t>incidenza04</t>
  </si>
  <si>
    <t>varAnnua05</t>
  </si>
  <si>
    <t>varAnnua06</t>
  </si>
  <si>
    <t>varAnnua07</t>
  </si>
  <si>
    <t>incidenza07</t>
  </si>
  <si>
    <t>ASSICURAZIONI VITA: TOTALE IMPRESE VIGILATE IVASS e RAPPRESENTANZE SEE (a)</t>
  </si>
  <si>
    <t xml:space="preserve">Di cui  di prima annualità (b) </t>
  </si>
  <si>
    <t xml:space="preserve">
variazione - anno precedente</t>
  </si>
  <si>
    <t>incidenza</t>
  </si>
  <si>
    <t xml:space="preserve">-   </t>
  </si>
  <si>
    <t>ASSICURAZIONI VITA:  TOTALE IMPRESE VIGILATE IVASS e RAPPRESENTANZE SEE (a)</t>
  </si>
  <si>
    <t>raccolta</t>
  </si>
  <si>
    <t>variazione - anno prec.</t>
  </si>
  <si>
    <t>variazione - anno precedente</t>
  </si>
  <si>
    <t>TOTALE IMPRESE NAZIONALI E RAPPR. DI IMPRESE EXTRA S.E.E. E S.E.E. (a)</t>
  </si>
  <si>
    <t xml:space="preserve"> Lavoro diretto</t>
  </si>
  <si>
    <t>Numero polizze/teste</t>
  </si>
  <si>
    <t>Somme assicurate</t>
  </si>
  <si>
    <t xml:space="preserve">di cui: </t>
  </si>
  <si>
    <t>ASSICURAZIONI DANNI: TOTALE IMPRESE VIGILATE IVASS e RAPPRESENTANZE SEE (a)</t>
  </si>
  <si>
    <t>variazione - anno precendente</t>
  </si>
  <si>
    <t xml:space="preserve">incidenza </t>
  </si>
  <si>
    <t>R.c.autoveicoli terrestri</t>
  </si>
  <si>
    <t>ASSICURAZIONI VITA: IMPRESE VIGILATE IVASS</t>
  </si>
  <si>
    <t>ASSICURAZIONI DANNI: IMPRESE VIGILATE IVASS</t>
  </si>
  <si>
    <t>(a) I premi di prima annualità sono riferiti ai soli premi annui e ricorrenti (col. 1 e 3).</t>
  </si>
  <si>
    <t xml:space="preserve">Di cui  di prima annualità (a) </t>
  </si>
  <si>
    <t>(a) Il concetto di nuova produzione emessa comporta che, per le polizze che prevedono una rateazione del premio, venga indicato l'intero importo di tariffa su base annua, comprensivo di eventuali sovrappremi e garanzie accessorie.</t>
  </si>
  <si>
    <t>(a) Il dato comprende anche i premi acquisiti attraverso il canale telefonico e il canale internet</t>
  </si>
  <si>
    <t>(b) Il dato comprende anche i premi acquisiti attraverso il canale telefonico e il canale internet</t>
  </si>
  <si>
    <t>ASSICURAZIONI VITA: TOTALE IMPRESE VIGILATE IVASS</t>
  </si>
  <si>
    <t>varAnnuaOmog01</t>
  </si>
  <si>
    <t>variazione a perim. omogeneo - anno precedente</t>
  </si>
  <si>
    <t>varAnnuaOmog04</t>
  </si>
  <si>
    <t>numero</t>
  </si>
  <si>
    <t>importo</t>
  </si>
  <si>
    <t>RAMO V - OPER.DI CAPITALIZZAZIONE INDIVIDUALI - di cui: connessi con quote di OICR</t>
  </si>
  <si>
    <t>RAMO V - OPER.DI CAPITALIZZAZIONE INDIVIDUALI - di cui: connessi con indice azionario</t>
  </si>
  <si>
    <t>RAMO V - OPER.DI CAPITALIZZAZIONE INDIVIDUALI - di cui: connessi con altro valore di riferimento</t>
  </si>
  <si>
    <t>SETTORE INDIVIDUALI - RAMO II</t>
  </si>
  <si>
    <t>SETTORE COLLETTIVE - RAMO II</t>
  </si>
  <si>
    <t>RAMO V - OPER.DI CAPITALIZZAZIONE INDIVIDUALI - di cui: connessi con quote di OICR</t>
  </si>
  <si>
    <t>RAMO V - OPER.DI CAPITALIZZAZIONE INDIVIDUALI - di cui: connessi con indice azionario</t>
  </si>
  <si>
    <t>RAMO V - OPER.DI CAPITALIZZAZIONE INDIVIDUALI - di cui: connessi con altro valore di riferimento</t>
  </si>
  <si>
    <t>Promotori finanziari</t>
  </si>
  <si>
    <t>Assistenza</t>
  </si>
  <si>
    <t>PRODUZIONE AL I° TRIMESTRE 2025</t>
  </si>
  <si>
    <t>Nuova produzione emessa a tutto il I° trimestre 2025</t>
  </si>
  <si>
    <t>Premi lordi contabilizzati a tutto il I° trimestre 2025</t>
  </si>
  <si>
    <t xml:space="preserve">(a) Il totale contiene anche i premi raccolti in Italia da rappresentanze di imprese dello Spazio Economico Europeo (il cui controllo è esercitato dalle Autorità di Vigilanza dei Paesi di origine) che hanno partecipato alla rilevazione. </t>
  </si>
  <si>
    <t>(a) Il totale comprende quindi anche i premi raccolti in Italia dalle rappresentanze di imprese dello Spazio Economico Europeo (il cui controllo è esercitato dalle Autorità di vigilanza dei Paesi di origine) che hanno partecipato alla rilevazione.</t>
  </si>
  <si>
    <t>(a) Il totale comprende quindi anche i dati relativi alle rappresentanze di imprese dello Spazio Economico Europeo (il cui controllo è esercitato dalle Autorità di vigilanza dei Paesi di origine) operanti in Italia, che hanno partecipato alla rilevazione.</t>
  </si>
  <si>
    <t>(a) Il totale comprende quindi anche i premi raccolti in Italia da rappresentanze di imprese dello Spazio Economico Europeo (il cui controllo  è esercitato dalle Autorità di Vigilanza dei Paesi di origine) che hanno partecipato alla rilevazione.</t>
  </si>
  <si>
    <t>(a) Premi raccolti in Italia da rappresentanze di imprese dello Spazio Economico Europeo (il cui controllo è esercitato dalle Autorità di Vigilanza dei Paesi di origine) che hanno partecipato alla rilevazione.</t>
  </si>
  <si>
    <t>20250331_01 - Premi lordi contabilizzati - Annui</t>
  </si>
  <si>
    <t>20250331_02 - Premi lordi contabilizzati - Unici</t>
  </si>
  <si>
    <t>20250331_03 - Premi lordi contabilizzati - Ricorrenti</t>
  </si>
  <si>
    <t>20250331_04 - Premi lordi contabilizzati - Totale</t>
  </si>
  <si>
    <t>20250331_05 - Premi lordi contabilizzati - Di cui(**) di prima annualità</t>
  </si>
  <si>
    <t>20250331_01 - Agenzie con mandato</t>
  </si>
  <si>
    <t>20250331_02 - Promotori finanziari</t>
  </si>
  <si>
    <t>20250331_03 - Sportelli bancari e postali</t>
  </si>
  <si>
    <t>20250331_04 - Brokers</t>
  </si>
  <si>
    <t>20250331_05 - Agenzie in economia e gerenze</t>
  </si>
  <si>
    <t>20250331_06 - Altre forme di vendita diretta</t>
  </si>
  <si>
    <t>20250331_07 - Totale</t>
  </si>
  <si>
    <t>20250331_01 - Assicurazioni di capitali - Numero polizze/teste</t>
  </si>
  <si>
    <t>20250331_02 - Assicurazioni di capitali - Somme assicurate</t>
  </si>
  <si>
    <t>20250331_03 - Assicurazioni di rendite - Numero polizze/teste</t>
  </si>
  <si>
    <t>20250331_04 - Assicurazioni di tendite - Somme assicurate</t>
  </si>
  <si>
    <t>20250331_05 - Premi di tariffa - Annui</t>
  </si>
  <si>
    <t>20250331_06 - Premi di tariffa - Unici</t>
  </si>
  <si>
    <t>20250331_07 - Premi di tariffa - Ricorrenti</t>
  </si>
  <si>
    <t>20250331_08 - Premi di tariffa - Totale</t>
  </si>
  <si>
    <t>20250331_01 - PREMI</t>
  </si>
  <si>
    <t>20250331_01 - Totale rami danni</t>
  </si>
  <si>
    <t>20250331_02 - di: R.C. Autoveicoli terrestri</t>
  </si>
  <si>
    <t>Ripartizione per canale distributivo dei premi lordi contabilizzati a tutto il I° trimestre 2025</t>
  </si>
  <si>
    <t>TOTALE IMPRESE VIGILATE IVASS e RAPPRESENTANZE SEE (TOT)</t>
  </si>
  <si>
    <t>IMPRESE VIGILATE IVASS (A)*</t>
  </si>
  <si>
    <t>* Imprese di assicurazione nazionali e dalle Rappresentanze per l’Italia delle imprese di assicurazione extra S.E.E. (partecipanti: tutte le 86 imprese autorizzate)</t>
  </si>
  <si>
    <t>** Rappresentanze per l’Italia delle imprese di assicurazione S.E.E. (partecipanti: 80 delle 84 imprese autorizzate)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</si>
</sst>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\ \ "/>
    <numFmt numFmtId="165" formatCode="&quot;L.&quot;\ #,##0;[Red]\-&quot;L.&quot;\ #,##0"/>
    <numFmt numFmtId="166" formatCode="_-\ #,##0_-;\-\ #,##0_-;_-\ &quot;-&quot;??_-;_-@_-"/>
    <numFmt numFmtId="167" formatCode="0.0%"/>
    <numFmt numFmtId="168" formatCode="_-\ #,##0.0_-;\-\ #,##0.0_-;_-\ &quot;-&quot;??_-;_-@_-"/>
  </numFmts>
  <fonts count="38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.5"/>
      <name val="Arial"/>
      <family val="2"/>
    </font>
    <font>
      <b/>
      <sz val="8.5"/>
      <name val="Arial"/>
      <family val="2"/>
    </font>
    <font>
      <i/>
      <sz val="8.5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9"/>
      <color theme="0"/>
      <name val="Arial"/>
      <family val="2"/>
    </font>
    <font>
      <b/>
      <sz val="8.5"/>
      <color theme="0"/>
      <name val="Arial"/>
      <family val="2"/>
    </font>
    <font>
      <b/>
      <sz val="12"/>
      <color rgb="FF365F91"/>
      <name val="Arial"/>
      <family val="2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b/>
      <u/>
      <sz val="11"/>
      <color rgb="FF365F91"/>
      <name val="Arial"/>
      <family val="2"/>
    </font>
    <font>
      <sz val="11"/>
      <color rgb="FF365F91"/>
      <name val="Arial"/>
      <family val="2"/>
    </font>
    <font>
      <b/>
      <u/>
      <sz val="11"/>
      <color theme="0"/>
      <name val="Arial"/>
      <family val="2"/>
    </font>
    <font>
      <b/>
      <i/>
      <sz val="8.5"/>
      <name val="Arial"/>
      <family val="2"/>
    </font>
    <font>
      <sz val="11"/>
      <color rgb="FF00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65F9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5" tint="-0.24994659260841701"/>
      </right>
      <top style="thin">
        <color auto="1"/>
      </top>
      <bottom style="thin">
        <color auto="1"/>
      </bottom>
      <diagonal/>
    </border>
    <border>
      <left style="thin">
        <color theme="5" tint="-0.2499465926084170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/>
      <diagonal/>
    </border>
  </borders>
  <cellStyleXfs count="55">
    <xf numFmtId="0" fontId="0" fillId="0" borderId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1" fillId="22" borderId="16" applyNumberFormat="0" applyAlignment="0" applyProtection="0"/>
    <xf numFmtId="0" fontId="12" fillId="0" borderId="17" applyNumberFormat="0" applyFill="0" applyAlignment="0" applyProtection="0"/>
    <xf numFmtId="0" fontId="13" fillId="23" borderId="18" applyNumberFormat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4" fillId="30" borderId="16" applyNumberFormat="0" applyAlignment="0" applyProtection="0"/>
    <xf numFmtId="0" fontId="15" fillId="31" borderId="0" applyNumberFormat="0" applyBorder="0" applyAlignment="0" applyProtection="0"/>
    <xf numFmtId="0" fontId="9" fillId="0" borderId="0"/>
    <xf numFmtId="0" fontId="1" fillId="0" borderId="0"/>
    <xf numFmtId="0" fontId="1" fillId="0" borderId="0"/>
    <xf numFmtId="0" fontId="9" fillId="32" borderId="19" applyNumberFormat="0" applyFont="0" applyAlignment="0" applyProtection="0"/>
    <xf numFmtId="0" fontId="16" fillId="22" borderId="20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21" applyNumberFormat="0" applyFill="0" applyAlignment="0" applyProtection="0"/>
    <xf numFmtId="0" fontId="21" fillId="0" borderId="22" applyNumberFormat="0" applyFill="0" applyAlignment="0" applyProtection="0"/>
    <xf numFmtId="0" fontId="22" fillId="0" borderId="23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33" borderId="0" applyNumberFormat="0" applyBorder="0" applyAlignment="0" applyProtection="0"/>
    <xf numFmtId="0" fontId="25" fillId="34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0" fontId="4" fillId="0" borderId="0"/>
    <xf numFmtId="165" fontId="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7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10">
    <xf numFmtId="0" fontId="0" fillId="0" borderId="0" xfId="0"/>
    <xf numFmtId="0" fontId="30" fillId="0" borderId="0" xfId="0" applyFont="1"/>
    <xf numFmtId="0" fontId="30" fillId="0" borderId="0" xfId="0" applyFont="1" applyBorder="1"/>
    <xf numFmtId="0" fontId="30" fillId="0" borderId="0" xfId="0" applyFont="1" applyAlignment="1">
      <alignment horizontal="right"/>
    </xf>
    <xf numFmtId="0" fontId="28" fillId="0" borderId="0" xfId="0" applyFont="1" applyBorder="1" applyAlignment="1">
      <alignment horizontal="center" vertical="center" wrapText="1"/>
    </xf>
    <xf numFmtId="0" fontId="34" fillId="0" borderId="0" xfId="0" applyFont="1"/>
    <xf numFmtId="0" fontId="28" fillId="0" borderId="0" xfId="0" applyFont="1" applyBorder="1" applyAlignment="1">
      <alignment vertical="center" wrapText="1"/>
    </xf>
    <xf numFmtId="0" fontId="33" fillId="0" borderId="0" xfId="0" applyFont="1" applyBorder="1" applyAlignment="1">
      <alignment vertical="center"/>
    </xf>
    <xf numFmtId="0" fontId="28" fillId="0" borderId="9" xfId="0" applyFont="1" applyBorder="1" applyAlignment="1">
      <alignment horizontal="center" vertical="center" wrapText="1"/>
    </xf>
    <xf numFmtId="0" fontId="5" fillId="0" borderId="0" xfId="32" applyFont="1" applyAlignment="1">
      <alignment vertical="center"/>
    </xf>
    <xf numFmtId="0" fontId="5" fillId="0" borderId="0" xfId="32" applyFont="1" applyBorder="1" applyAlignment="1">
      <alignment vertical="center"/>
    </xf>
    <xf numFmtId="0" fontId="6" fillId="0" borderId="0" xfId="32" applyFont="1" applyAlignment="1">
      <alignment horizontal="right" vertical="center"/>
    </xf>
    <xf numFmtId="0" fontId="5" fillId="0" borderId="3" xfId="32" applyFont="1" applyBorder="1" applyAlignment="1">
      <alignment vertical="center"/>
    </xf>
    <xf numFmtId="0" fontId="5" fillId="0" borderId="6" xfId="32" applyFont="1" applyBorder="1" applyAlignment="1">
      <alignment vertical="center"/>
    </xf>
    <xf numFmtId="0" fontId="7" fillId="0" borderId="1" xfId="32" applyFont="1" applyFill="1" applyBorder="1" applyAlignment="1">
      <alignment horizontal="centerContinuous" vertical="center"/>
    </xf>
    <xf numFmtId="166" fontId="5" fillId="0" borderId="5" xfId="32" applyNumberFormat="1" applyFont="1" applyFill="1" applyBorder="1" applyAlignment="1">
      <alignment vertical="center"/>
    </xf>
    <xf numFmtId="166" fontId="6" fillId="0" borderId="5" xfId="32" applyNumberFormat="1" applyFont="1" applyFill="1" applyBorder="1" applyAlignment="1">
      <alignment vertical="center"/>
    </xf>
    <xf numFmtId="166" fontId="6" fillId="0" borderId="8" xfId="32" applyNumberFormat="1" applyFont="1" applyFill="1" applyBorder="1" applyAlignment="1">
      <alignment vertical="center"/>
    </xf>
    <xf numFmtId="166" fontId="5" fillId="0" borderId="29" xfId="32" applyNumberFormat="1" applyFont="1" applyFill="1" applyBorder="1" applyAlignment="1">
      <alignment vertical="center"/>
    </xf>
    <xf numFmtId="166" fontId="5" fillId="0" borderId="0" xfId="32" applyNumberFormat="1" applyFont="1" applyFill="1" applyBorder="1" applyAlignment="1">
      <alignment vertical="center"/>
    </xf>
    <xf numFmtId="166" fontId="6" fillId="0" borderId="0" xfId="32" applyNumberFormat="1" applyFont="1" applyFill="1" applyBorder="1" applyAlignment="1">
      <alignment vertical="center"/>
    </xf>
    <xf numFmtId="166" fontId="5" fillId="0" borderId="1" xfId="32" applyNumberFormat="1" applyFont="1" applyFill="1" applyBorder="1" applyAlignment="1">
      <alignment vertical="center"/>
    </xf>
    <xf numFmtId="166" fontId="6" fillId="0" borderId="1" xfId="32" applyNumberFormat="1" applyFont="1" applyFill="1" applyBorder="1" applyAlignment="1">
      <alignment vertical="center"/>
    </xf>
    <xf numFmtId="0" fontId="3" fillId="0" borderId="0" xfId="32" applyFont="1" applyAlignment="1">
      <alignment vertical="center"/>
    </xf>
    <xf numFmtId="0" fontId="27" fillId="35" borderId="0" xfId="32" applyFont="1" applyFill="1" applyAlignment="1">
      <alignment horizontal="centerContinuous" vertical="center"/>
    </xf>
    <xf numFmtId="0" fontId="27" fillId="35" borderId="0" xfId="32" applyFont="1" applyFill="1" applyBorder="1" applyAlignment="1">
      <alignment horizontal="centerContinuous" vertical="center"/>
    </xf>
    <xf numFmtId="0" fontId="6" fillId="0" borderId="0" xfId="32" applyFont="1" applyAlignment="1">
      <alignment vertical="center"/>
    </xf>
    <xf numFmtId="0" fontId="5" fillId="0" borderId="12" xfId="32" applyFont="1" applyBorder="1" applyAlignment="1">
      <alignment horizontal="centerContinuous" vertical="center"/>
    </xf>
    <xf numFmtId="0" fontId="5" fillId="0" borderId="13" xfId="32" applyFont="1" applyBorder="1" applyAlignment="1">
      <alignment horizontal="centerContinuous" vertical="center"/>
    </xf>
    <xf numFmtId="0" fontId="5" fillId="0" borderId="2" xfId="32" applyFont="1" applyBorder="1" applyAlignment="1">
      <alignment vertical="center"/>
    </xf>
    <xf numFmtId="0" fontId="5" fillId="0" borderId="4" xfId="32" applyFont="1" applyBorder="1" applyAlignment="1">
      <alignment vertical="center"/>
    </xf>
    <xf numFmtId="0" fontId="6" fillId="0" borderId="4" xfId="32" applyFont="1" applyBorder="1" applyAlignment="1">
      <alignment vertical="center"/>
    </xf>
    <xf numFmtId="0" fontId="5" fillId="0" borderId="5" xfId="32" quotePrefix="1" applyFont="1" applyBorder="1" applyAlignment="1">
      <alignment horizontal="center" vertical="center"/>
    </xf>
    <xf numFmtId="0" fontId="5" fillId="0" borderId="0" xfId="32" applyFont="1" applyBorder="1" applyAlignment="1">
      <alignment horizontal="left" vertical="center"/>
    </xf>
    <xf numFmtId="0" fontId="6" fillId="0" borderId="9" xfId="32" applyFont="1" applyBorder="1" applyAlignment="1">
      <alignment vertical="center"/>
    </xf>
    <xf numFmtId="0" fontId="6" fillId="0" borderId="12" xfId="32" applyFont="1" applyBorder="1" applyAlignment="1">
      <alignment vertical="center"/>
    </xf>
    <xf numFmtId="0" fontId="6" fillId="0" borderId="13" xfId="32" applyFont="1" applyBorder="1" applyAlignment="1">
      <alignment horizontal="right" vertical="center"/>
    </xf>
    <xf numFmtId="0" fontId="6" fillId="0" borderId="14" xfId="32" applyFont="1" applyBorder="1" applyAlignment="1">
      <alignment vertical="center"/>
    </xf>
    <xf numFmtId="0" fontId="6" fillId="0" borderId="28" xfId="32" applyFont="1" applyBorder="1" applyAlignment="1">
      <alignment horizontal="right" vertical="center"/>
    </xf>
    <xf numFmtId="0" fontId="6" fillId="0" borderId="13" xfId="32" applyFont="1" applyBorder="1" applyAlignment="1">
      <alignment vertical="center"/>
    </xf>
    <xf numFmtId="0" fontId="5" fillId="0" borderId="28" xfId="32" applyFont="1" applyBorder="1" applyAlignment="1">
      <alignment horizontal="center" vertical="center"/>
    </xf>
    <xf numFmtId="0" fontId="5" fillId="0" borderId="28" xfId="32" applyFont="1" applyBorder="1" applyAlignment="1">
      <alignment vertical="center"/>
    </xf>
    <xf numFmtId="164" fontId="5" fillId="0" borderId="0" xfId="32" applyNumberFormat="1" applyFont="1" applyBorder="1" applyAlignment="1">
      <alignment vertical="center"/>
    </xf>
    <xf numFmtId="164" fontId="6" fillId="0" borderId="0" xfId="32" applyNumberFormat="1" applyFont="1" applyBorder="1" applyAlignment="1">
      <alignment vertical="center"/>
    </xf>
    <xf numFmtId="0" fontId="8" fillId="0" borderId="0" xfId="32" applyFont="1" applyAlignment="1">
      <alignment vertical="center"/>
    </xf>
    <xf numFmtId="166" fontId="7" fillId="0" borderId="5" xfId="32" applyNumberFormat="1" applyFont="1" applyFill="1" applyBorder="1" applyAlignment="1">
      <alignment vertical="center"/>
    </xf>
    <xf numFmtId="166" fontId="36" fillId="0" borderId="5" xfId="32" applyNumberFormat="1" applyFont="1" applyFill="1" applyBorder="1" applyAlignment="1">
      <alignment vertical="center"/>
    </xf>
    <xf numFmtId="0" fontId="7" fillId="0" borderId="0" xfId="32" applyFont="1" applyAlignment="1">
      <alignment vertical="center"/>
    </xf>
    <xf numFmtId="166" fontId="7" fillId="0" borderId="5" xfId="32" applyNumberFormat="1" applyFont="1" applyBorder="1" applyAlignment="1">
      <alignment vertical="center"/>
    </xf>
    <xf numFmtId="166" fontId="36" fillId="0" borderId="5" xfId="32" applyNumberFormat="1" applyFont="1" applyBorder="1" applyAlignment="1">
      <alignment vertical="center"/>
    </xf>
    <xf numFmtId="166" fontId="7" fillId="0" borderId="8" xfId="32" applyNumberFormat="1" applyFont="1" applyFill="1" applyBorder="1" applyAlignment="1">
      <alignment vertical="center"/>
    </xf>
    <xf numFmtId="166" fontId="36" fillId="0" borderId="8" xfId="32" applyNumberFormat="1" applyFont="1" applyFill="1" applyBorder="1" applyAlignment="1">
      <alignment vertical="center"/>
    </xf>
    <xf numFmtId="0" fontId="7" fillId="0" borderId="5" xfId="32" quotePrefix="1" applyFont="1" applyBorder="1" applyAlignment="1">
      <alignment horizontal="center" vertical="center"/>
    </xf>
    <xf numFmtId="0" fontId="7" fillId="0" borderId="0" xfId="32" applyFont="1" applyBorder="1" applyAlignment="1">
      <alignment horizontal="left" vertical="center"/>
    </xf>
    <xf numFmtId="0" fontId="7" fillId="0" borderId="5" xfId="32" applyFont="1" applyBorder="1" applyAlignment="1">
      <alignment horizontal="center" vertical="center"/>
    </xf>
    <xf numFmtId="0" fontId="7" fillId="0" borderId="0" xfId="32" applyFont="1" applyAlignment="1">
      <alignment horizontal="right" vertical="center"/>
    </xf>
    <xf numFmtId="0" fontId="7" fillId="0" borderId="8" xfId="32" applyFont="1" applyBorder="1" applyAlignment="1">
      <alignment horizontal="center" vertical="center"/>
    </xf>
    <xf numFmtId="0" fontId="5" fillId="0" borderId="25" xfId="32" applyFont="1" applyBorder="1" applyAlignment="1">
      <alignment horizontal="centerContinuous" vertical="center"/>
    </xf>
    <xf numFmtId="0" fontId="5" fillId="0" borderId="26" xfId="32" applyFont="1" applyBorder="1" applyAlignment="1">
      <alignment horizontal="centerContinuous" vertical="center"/>
    </xf>
    <xf numFmtId="166" fontId="5" fillId="0" borderId="7" xfId="32" applyNumberFormat="1" applyFont="1" applyBorder="1" applyAlignment="1">
      <alignment vertical="center"/>
    </xf>
    <xf numFmtId="166" fontId="6" fillId="0" borderId="7" xfId="32" applyNumberFormat="1" applyFont="1" applyBorder="1" applyAlignment="1">
      <alignment vertical="center"/>
    </xf>
    <xf numFmtId="166" fontId="5" fillId="0" borderId="7" xfId="32" applyNumberFormat="1" applyFont="1" applyFill="1" applyBorder="1" applyAlignment="1">
      <alignment vertical="center"/>
    </xf>
    <xf numFmtId="166" fontId="5" fillId="2" borderId="7" xfId="32" applyNumberFormat="1" applyFont="1" applyFill="1" applyBorder="1" applyAlignment="1">
      <alignment vertical="center"/>
    </xf>
    <xf numFmtId="0" fontId="6" fillId="0" borderId="0" xfId="32" applyFont="1" applyBorder="1" applyAlignment="1">
      <alignment vertical="center"/>
    </xf>
    <xf numFmtId="166" fontId="6" fillId="0" borderId="11" xfId="32" applyNumberFormat="1" applyFont="1" applyBorder="1" applyAlignment="1">
      <alignment vertical="center"/>
    </xf>
    <xf numFmtId="166" fontId="6" fillId="0" borderId="11" xfId="32" applyNumberFormat="1" applyFont="1" applyFill="1" applyBorder="1" applyAlignment="1">
      <alignment vertical="center"/>
    </xf>
    <xf numFmtId="0" fontId="5" fillId="0" borderId="13" xfId="32" applyFont="1" applyBorder="1" applyAlignment="1">
      <alignment horizontal="right" vertical="center"/>
    </xf>
    <xf numFmtId="0" fontId="6" fillId="0" borderId="14" xfId="32" applyFont="1" applyBorder="1" applyAlignment="1">
      <alignment horizontal="left" vertical="center"/>
    </xf>
    <xf numFmtId="166" fontId="5" fillId="0" borderId="15" xfId="32" applyNumberFormat="1" applyFont="1" applyBorder="1" applyAlignment="1">
      <alignment vertical="center"/>
    </xf>
    <xf numFmtId="166" fontId="5" fillId="0" borderId="15" xfId="32" applyNumberFormat="1" applyFont="1" applyFill="1" applyBorder="1" applyAlignment="1">
      <alignment vertical="center"/>
    </xf>
    <xf numFmtId="166" fontId="6" fillId="0" borderId="15" xfId="32" applyNumberFormat="1" applyFont="1" applyBorder="1" applyAlignment="1">
      <alignment vertical="center"/>
    </xf>
    <xf numFmtId="0" fontId="5" fillId="0" borderId="0" xfId="32" applyFont="1" applyBorder="1" applyAlignment="1">
      <alignment horizontal="centerContinuous" vertical="center"/>
    </xf>
    <xf numFmtId="166" fontId="5" fillId="0" borderId="4" xfId="32" applyNumberFormat="1" applyFont="1" applyBorder="1" applyAlignment="1">
      <alignment vertical="center"/>
    </xf>
    <xf numFmtId="166" fontId="5" fillId="0" borderId="4" xfId="32" applyNumberFormat="1" applyFont="1" applyFill="1" applyBorder="1" applyAlignment="1">
      <alignment vertical="center"/>
    </xf>
    <xf numFmtId="166" fontId="6" fillId="0" borderId="4" xfId="32" applyNumberFormat="1" applyFont="1" applyBorder="1" applyAlignment="1">
      <alignment vertical="center"/>
    </xf>
    <xf numFmtId="166" fontId="6" fillId="0" borderId="15" xfId="32" applyNumberFormat="1" applyFont="1" applyFill="1" applyBorder="1" applyAlignment="1">
      <alignment vertical="center"/>
    </xf>
    <xf numFmtId="166" fontId="7" fillId="0" borderId="7" xfId="32" applyNumberFormat="1" applyFont="1" applyBorder="1" applyAlignment="1">
      <alignment vertical="center"/>
    </xf>
    <xf numFmtId="166" fontId="36" fillId="0" borderId="7" xfId="32" applyNumberFormat="1" applyFont="1" applyBorder="1" applyAlignment="1">
      <alignment vertical="center"/>
    </xf>
    <xf numFmtId="166" fontId="5" fillId="3" borderId="7" xfId="32" applyNumberFormat="1" applyFont="1" applyFill="1" applyBorder="1" applyAlignment="1">
      <alignment vertical="center"/>
    </xf>
    <xf numFmtId="166" fontId="7" fillId="3" borderId="7" xfId="32" applyNumberFormat="1" applyFont="1" applyFill="1" applyBorder="1" applyAlignment="1">
      <alignment vertical="center"/>
    </xf>
    <xf numFmtId="0" fontId="5" fillId="0" borderId="13" xfId="32" applyFont="1" applyBorder="1" applyAlignment="1">
      <alignment vertical="center"/>
    </xf>
    <xf numFmtId="0" fontId="7" fillId="0" borderId="0" xfId="32" applyFont="1" applyBorder="1" applyAlignment="1">
      <alignment vertical="center"/>
    </xf>
    <xf numFmtId="0" fontId="7" fillId="0" borderId="0" xfId="32" applyFont="1" applyBorder="1" applyAlignment="1">
      <alignment horizontal="right" vertical="center"/>
    </xf>
    <xf numFmtId="166" fontId="5" fillId="0" borderId="11" xfId="32" applyNumberFormat="1" applyFont="1" applyBorder="1" applyAlignment="1">
      <alignment vertical="center"/>
    </xf>
    <xf numFmtId="166" fontId="5" fillId="3" borderId="11" xfId="32" applyNumberFormat="1" applyFont="1" applyFill="1" applyBorder="1" applyAlignment="1">
      <alignment vertical="center"/>
    </xf>
    <xf numFmtId="164" fontId="5" fillId="0" borderId="0" xfId="32" applyNumberFormat="1" applyFont="1" applyAlignment="1">
      <alignment vertical="center"/>
    </xf>
    <xf numFmtId="0" fontId="6" fillId="0" borderId="15" xfId="32" applyFont="1" applyBorder="1" applyAlignment="1">
      <alignment horizontal="left" vertical="center"/>
    </xf>
    <xf numFmtId="0" fontId="5" fillId="0" borderId="14" xfId="32" applyFont="1" applyBorder="1" applyAlignment="1">
      <alignment vertical="center"/>
    </xf>
    <xf numFmtId="0" fontId="26" fillId="35" borderId="0" xfId="32" applyFont="1" applyFill="1" applyAlignment="1">
      <alignment horizontal="centerContinuous" vertical="center"/>
    </xf>
    <xf numFmtId="0" fontId="7" fillId="0" borderId="9" xfId="32" applyFont="1" applyBorder="1" applyAlignment="1">
      <alignment horizontal="left" vertical="center"/>
    </xf>
    <xf numFmtId="0" fontId="6" fillId="0" borderId="11" xfId="32" applyFont="1" applyBorder="1" applyAlignment="1">
      <alignment vertical="center"/>
    </xf>
    <xf numFmtId="0" fontId="6" fillId="0" borderId="15" xfId="32" applyFont="1" applyBorder="1" applyAlignment="1">
      <alignment vertical="center"/>
    </xf>
    <xf numFmtId="0" fontId="6" fillId="0" borderId="27" xfId="32" applyFont="1" applyBorder="1" applyAlignment="1">
      <alignment vertical="center"/>
    </xf>
    <xf numFmtId="0" fontId="5" fillId="0" borderId="7" xfId="32" applyFont="1" applyFill="1" applyBorder="1" applyAlignment="1">
      <alignment vertical="center"/>
    </xf>
    <xf numFmtId="0" fontId="7" fillId="0" borderId="7" xfId="32" applyFont="1" applyFill="1" applyBorder="1" applyAlignment="1">
      <alignment horizontal="left" vertical="center" indent="2"/>
    </xf>
    <xf numFmtId="0" fontId="7" fillId="0" borderId="11" xfId="32" applyFont="1" applyFill="1" applyBorder="1" applyAlignment="1">
      <alignment horizontal="left" vertical="center" indent="2"/>
    </xf>
    <xf numFmtId="0" fontId="5" fillId="0" borderId="5" xfId="32" applyFont="1" applyFill="1" applyBorder="1" applyAlignment="1">
      <alignment vertical="center"/>
    </xf>
    <xf numFmtId="0" fontId="5" fillId="0" borderId="4" xfId="32" applyFont="1" applyFill="1" applyBorder="1" applyAlignment="1">
      <alignment vertical="center"/>
    </xf>
    <xf numFmtId="0" fontId="6" fillId="0" borderId="11" xfId="32" applyFont="1" applyFill="1" applyBorder="1" applyAlignment="1">
      <alignment horizontal="left" vertical="center"/>
    </xf>
    <xf numFmtId="0" fontId="6" fillId="0" borderId="5" xfId="32" applyFont="1" applyBorder="1" applyAlignment="1">
      <alignment vertical="center"/>
    </xf>
    <xf numFmtId="166" fontId="6" fillId="0" borderId="0" xfId="32" applyNumberFormat="1" applyFont="1" applyAlignment="1">
      <alignment vertical="center"/>
    </xf>
    <xf numFmtId="0" fontId="34" fillId="0" borderId="0" xfId="0" applyFont="1" applyFill="1"/>
    <xf numFmtId="0" fontId="2" fillId="0" borderId="0" xfId="32" applyFont="1" applyBorder="1"/>
    <xf numFmtId="0" fontId="2" fillId="0" borderId="0" xfId="32" applyFont="1" applyBorder="1" applyAlignment="1"/>
    <xf numFmtId="0" fontId="37" fillId="0" borderId="0" xfId="50"/>
    <xf numFmtId="0" fontId="5" fillId="0" borderId="1" xfId="32" applyFont="1" applyBorder="1" applyAlignment="1">
      <alignment horizontal="center"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5" fillId="0" borderId="1" xfId="32" applyFont="1" applyBorder="1" applyAlignment="1">
      <alignment horizontal="center" vertical="center" wrapText="1"/>
    </xf>
    <xf numFmtId="0" fontId="7" fillId="0" borderId="0" xfId="32" applyFont="1" applyBorder="1" applyAlignment="1">
      <alignment horizontal="left" vertical="center" wrapText="1"/>
    </xf>
    <xf numFmtId="0" fontId="5" fillId="0" borderId="1" xfId="32" applyFont="1" applyBorder="1" applyAlignment="1">
      <alignment horizontal="left" vertical="center"/>
    </xf>
    <xf numFmtId="0" fontId="5" fillId="0" borderId="2" xfId="32" applyFont="1" applyBorder="1" applyAlignment="1">
      <alignment horizontal="left" vertical="center"/>
    </xf>
    <xf numFmtId="0" fontId="5" fillId="0" borderId="8" xfId="32" applyFont="1" applyBorder="1" applyAlignment="1">
      <alignment vertical="center"/>
    </xf>
    <xf numFmtId="0" fontId="5" fillId="0" borderId="10" xfId="32" applyFont="1" applyBorder="1" applyAlignment="1">
      <alignment vertical="center"/>
    </xf>
    <xf numFmtId="0" fontId="5" fillId="0" borderId="1" xfId="32" applyFont="1" applyBorder="1" applyAlignment="1">
      <alignment horizontal="left" vertical="center"/>
    </xf>
    <xf numFmtId="0" fontId="5" fillId="0" borderId="2" xfId="32" applyFont="1" applyBorder="1" applyAlignment="1">
      <alignment horizontal="left" vertical="center"/>
    </xf>
    <xf numFmtId="0" fontId="6" fillId="0" borderId="1" xfId="32" applyFont="1" applyBorder="1" applyAlignment="1">
      <alignment horizontal="center" vertical="center"/>
    </xf>
    <xf numFmtId="166" fontId="5" fillId="0" borderId="7" xfId="52" applyNumberFormat="1" applyFont="1" applyBorder="1" applyAlignment="1">
      <alignment vertical="center"/>
    </xf>
    <xf numFmtId="166" fontId="6" fillId="0" borderId="7" xfId="52" applyNumberFormat="1" applyFont="1" applyBorder="1" applyAlignment="1">
      <alignment vertical="center"/>
    </xf>
    <xf numFmtId="167" fontId="5" fillId="0" borderId="7" xfId="51" applyNumberFormat="1" applyFont="1" applyBorder="1" applyAlignment="1">
      <alignment vertical="center"/>
    </xf>
    <xf numFmtId="166" fontId="7" fillId="0" borderId="7" xfId="52" applyNumberFormat="1" applyFont="1" applyBorder="1" applyAlignment="1">
      <alignment vertical="center"/>
    </xf>
    <xf numFmtId="167" fontId="7" fillId="0" borderId="7" xfId="51" applyNumberFormat="1" applyFont="1" applyBorder="1" applyAlignment="1">
      <alignment vertical="center"/>
    </xf>
    <xf numFmtId="166" fontId="5" fillId="0" borderId="7" xfId="52" applyNumberFormat="1" applyFont="1" applyFill="1" applyBorder="1" applyAlignment="1">
      <alignment vertical="center"/>
    </xf>
    <xf numFmtId="166" fontId="6" fillId="0" borderId="7" xfId="52" applyNumberFormat="1" applyFont="1" applyFill="1" applyBorder="1" applyAlignment="1">
      <alignment vertical="center"/>
    </xf>
    <xf numFmtId="166" fontId="6" fillId="0" borderId="11" xfId="52" applyNumberFormat="1" applyFont="1" applyBorder="1" applyAlignment="1">
      <alignment vertical="center"/>
    </xf>
    <xf numFmtId="167" fontId="6" fillId="0" borderId="11" xfId="51" applyNumberFormat="1" applyFont="1" applyBorder="1" applyAlignment="1">
      <alignment vertical="center"/>
    </xf>
    <xf numFmtId="166" fontId="6" fillId="0" borderId="15" xfId="52" applyNumberFormat="1" applyFont="1" applyBorder="1" applyAlignment="1">
      <alignment vertical="center"/>
    </xf>
    <xf numFmtId="166" fontId="6" fillId="0" borderId="15" xfId="52" applyNumberFormat="1" applyFont="1" applyFill="1" applyBorder="1" applyAlignment="1">
      <alignment vertical="center"/>
    </xf>
    <xf numFmtId="167" fontId="6" fillId="0" borderId="15" xfId="51" quotePrefix="1" applyNumberFormat="1" applyFont="1" applyBorder="1" applyAlignment="1">
      <alignment horizontal="right" vertical="center"/>
    </xf>
    <xf numFmtId="166" fontId="5" fillId="0" borderId="4" xfId="52" applyNumberFormat="1" applyFont="1" applyBorder="1" applyAlignment="1">
      <alignment vertical="center"/>
    </xf>
    <xf numFmtId="166" fontId="6" fillId="0" borderId="4" xfId="52" applyNumberFormat="1" applyFont="1" applyBorder="1" applyAlignment="1">
      <alignment vertical="center"/>
    </xf>
    <xf numFmtId="167" fontId="5" fillId="0" borderId="4" xfId="51" applyNumberFormat="1" applyFont="1" applyBorder="1" applyAlignment="1">
      <alignment horizontal="right" vertical="center"/>
    </xf>
    <xf numFmtId="166" fontId="36" fillId="0" borderId="7" xfId="52" applyNumberFormat="1" applyFont="1" applyBorder="1" applyAlignment="1">
      <alignment vertical="center"/>
    </xf>
    <xf numFmtId="167" fontId="5" fillId="0" borderId="7" xfId="51" applyNumberFormat="1" applyFont="1" applyBorder="1" applyAlignment="1">
      <alignment horizontal="right" vertical="center"/>
    </xf>
    <xf numFmtId="0" fontId="6" fillId="0" borderId="0" xfId="32" applyFont="1" applyBorder="1" applyAlignment="1">
      <alignment horizontal="right" vertical="center"/>
    </xf>
    <xf numFmtId="167" fontId="6" fillId="0" borderId="15" xfId="51" applyNumberFormat="1" applyFont="1" applyBorder="1" applyAlignment="1">
      <alignment vertical="center"/>
    </xf>
    <xf numFmtId="167" fontId="5" fillId="0" borderId="4" xfId="51" applyNumberFormat="1" applyFont="1" applyBorder="1" applyAlignment="1">
      <alignment vertical="center"/>
    </xf>
    <xf numFmtId="166" fontId="7" fillId="0" borderId="7" xfId="52" applyNumberFormat="1" applyFont="1" applyBorder="1" applyAlignment="1">
      <alignment horizontal="right" vertical="center"/>
    </xf>
    <xf numFmtId="167" fontId="7" fillId="0" borderId="7" xfId="51" applyNumberFormat="1" applyFont="1" applyBorder="1" applyAlignment="1">
      <alignment horizontal="right" vertical="center"/>
    </xf>
    <xf numFmtId="0" fontId="7" fillId="0" borderId="0" xfId="32" applyFont="1" applyBorder="1" applyAlignment="1">
      <alignment horizontal="left" vertical="center" indent="4"/>
    </xf>
    <xf numFmtId="166" fontId="7" fillId="0" borderId="7" xfId="52" applyNumberFormat="1" applyFont="1" applyFill="1" applyBorder="1" applyAlignment="1">
      <alignment vertical="center"/>
    </xf>
    <xf numFmtId="0" fontId="7" fillId="0" borderId="0" xfId="32" applyFont="1" applyBorder="1" applyAlignment="1">
      <alignment horizontal="left" vertical="center" indent="5"/>
    </xf>
    <xf numFmtId="0" fontId="7" fillId="0" borderId="9" xfId="32" applyFont="1" applyBorder="1" applyAlignment="1">
      <alignment horizontal="left" vertical="center" indent="5"/>
    </xf>
    <xf numFmtId="166" fontId="7" fillId="0" borderId="11" xfId="52" applyNumberFormat="1" applyFont="1" applyBorder="1" applyAlignment="1">
      <alignment vertical="center"/>
    </xf>
    <xf numFmtId="166" fontId="36" fillId="0" borderId="11" xfId="52" applyNumberFormat="1" applyFont="1" applyBorder="1" applyAlignment="1">
      <alignment vertical="center"/>
    </xf>
    <xf numFmtId="167" fontId="7" fillId="0" borderId="11" xfId="51" applyNumberFormat="1" applyFont="1" applyBorder="1" applyAlignment="1">
      <alignment vertical="center"/>
    </xf>
    <xf numFmtId="167" fontId="5" fillId="0" borderId="1" xfId="53" applyNumberFormat="1" applyFont="1" applyBorder="1" applyAlignment="1">
      <alignment horizontal="center" vertical="center" wrapText="1"/>
    </xf>
    <xf numFmtId="167" fontId="5" fillId="0" borderId="1" xfId="51" applyNumberFormat="1" applyFont="1" applyBorder="1" applyAlignment="1">
      <alignment horizontal="center" vertical="center" wrapText="1"/>
    </xf>
    <xf numFmtId="0" fontId="5" fillId="0" borderId="15" xfId="32" applyFont="1" applyBorder="1" applyAlignment="1">
      <alignment horizontal="center" vertical="center"/>
    </xf>
    <xf numFmtId="167" fontId="7" fillId="0" borderId="1" xfId="53" applyNumberFormat="1" applyFont="1" applyFill="1" applyBorder="1" applyAlignment="1">
      <alignment horizontal="centerContinuous" vertical="center"/>
    </xf>
    <xf numFmtId="167" fontId="5" fillId="0" borderId="4" xfId="53" applyNumberFormat="1" applyFont="1" applyBorder="1" applyAlignment="1">
      <alignment vertical="center"/>
    </xf>
    <xf numFmtId="167" fontId="7" fillId="0" borderId="7" xfId="53" applyNumberFormat="1" applyFont="1" applyFill="1" applyBorder="1" applyAlignment="1">
      <alignment vertical="center"/>
    </xf>
    <xf numFmtId="167" fontId="5" fillId="0" borderId="5" xfId="53" applyNumberFormat="1" applyFont="1" applyFill="1" applyBorder="1" applyAlignment="1">
      <alignment vertical="center"/>
    </xf>
    <xf numFmtId="167" fontId="6" fillId="0" borderId="5" xfId="53" applyNumberFormat="1" applyFont="1" applyFill="1" applyBorder="1" applyAlignment="1">
      <alignment vertical="center"/>
    </xf>
    <xf numFmtId="167" fontId="5" fillId="0" borderId="7" xfId="53" applyNumberFormat="1" applyFont="1" applyBorder="1" applyAlignment="1">
      <alignment vertical="center"/>
    </xf>
    <xf numFmtId="0" fontId="7" fillId="0" borderId="7" xfId="32" applyFont="1" applyBorder="1" applyAlignment="1">
      <alignment horizontal="left" vertical="center" indent="2"/>
    </xf>
    <xf numFmtId="167" fontId="7" fillId="0" borderId="5" xfId="53" applyNumberFormat="1" applyFont="1" applyFill="1" applyBorder="1" applyAlignment="1">
      <alignment vertical="center"/>
    </xf>
    <xf numFmtId="167" fontId="36" fillId="0" borderId="5" xfId="53" applyNumberFormat="1" applyFont="1" applyFill="1" applyBorder="1" applyAlignment="1">
      <alignment vertical="center"/>
    </xf>
    <xf numFmtId="167" fontId="7" fillId="0" borderId="7" xfId="53" applyNumberFormat="1" applyFont="1" applyBorder="1" applyAlignment="1">
      <alignment vertical="center"/>
    </xf>
    <xf numFmtId="167" fontId="6" fillId="0" borderId="5" xfId="53" applyNumberFormat="1" applyFont="1" applyFill="1" applyBorder="1" applyAlignment="1">
      <alignment horizontal="right" vertical="center"/>
    </xf>
    <xf numFmtId="167" fontId="5" fillId="0" borderId="7" xfId="53" applyNumberFormat="1" applyFont="1" applyBorder="1" applyAlignment="1">
      <alignment horizontal="right" vertical="center"/>
    </xf>
    <xf numFmtId="0" fontId="6" fillId="0" borderId="7" xfId="32" applyFont="1" applyFill="1" applyBorder="1" applyAlignment="1">
      <alignment vertical="center"/>
    </xf>
    <xf numFmtId="0" fontId="7" fillId="0" borderId="7" xfId="32" applyFont="1" applyBorder="1" applyAlignment="1">
      <alignment vertical="center"/>
    </xf>
    <xf numFmtId="167" fontId="7" fillId="0" borderId="5" xfId="53" applyNumberFormat="1" applyFont="1" applyBorder="1" applyAlignment="1">
      <alignment vertical="center"/>
    </xf>
    <xf numFmtId="167" fontId="36" fillId="0" borderId="5" xfId="53" applyNumberFormat="1" applyFont="1" applyBorder="1" applyAlignment="1">
      <alignment vertical="center"/>
    </xf>
    <xf numFmtId="167" fontId="7" fillId="0" borderId="8" xfId="53" applyNumberFormat="1" applyFont="1" applyFill="1" applyBorder="1" applyAlignment="1">
      <alignment vertical="center"/>
    </xf>
    <xf numFmtId="167" fontId="36" fillId="0" borderId="8" xfId="53" applyNumberFormat="1" applyFont="1" applyFill="1" applyBorder="1" applyAlignment="1">
      <alignment vertical="center"/>
    </xf>
    <xf numFmtId="167" fontId="5" fillId="0" borderId="0" xfId="53" applyNumberFormat="1" applyFont="1" applyFill="1" applyBorder="1" applyAlignment="1">
      <alignment vertical="center"/>
    </xf>
    <xf numFmtId="167" fontId="5" fillId="0" borderId="29" xfId="53" applyNumberFormat="1" applyFont="1" applyFill="1" applyBorder="1" applyAlignment="1">
      <alignment vertical="center"/>
    </xf>
    <xf numFmtId="167" fontId="6" fillId="0" borderId="0" xfId="53" applyNumberFormat="1" applyFont="1" applyFill="1" applyBorder="1" applyAlignment="1">
      <alignment vertical="center"/>
    </xf>
    <xf numFmtId="167" fontId="5" fillId="0" borderId="1" xfId="53" applyNumberFormat="1" applyFont="1" applyFill="1" applyBorder="1" applyAlignment="1">
      <alignment vertical="center"/>
    </xf>
    <xf numFmtId="167" fontId="6" fillId="0" borderId="1" xfId="53" applyNumberFormat="1" applyFont="1" applyFill="1" applyBorder="1" applyAlignment="1">
      <alignment vertical="center"/>
    </xf>
    <xf numFmtId="167" fontId="6" fillId="0" borderId="5" xfId="53" quotePrefix="1" applyNumberFormat="1" applyFont="1" applyFill="1" applyBorder="1" applyAlignment="1">
      <alignment horizontal="right" vertical="center"/>
    </xf>
    <xf numFmtId="167" fontId="6" fillId="0" borderId="8" xfId="53" applyNumberFormat="1" applyFont="1" applyFill="1" applyBorder="1" applyAlignment="1">
      <alignment vertical="center"/>
    </xf>
    <xf numFmtId="167" fontId="5" fillId="0" borderId="11" xfId="53" applyNumberFormat="1" applyFont="1" applyBorder="1" applyAlignment="1">
      <alignment vertical="center"/>
    </xf>
    <xf numFmtId="0" fontId="5" fillId="0" borderId="0" xfId="32" applyFont="1" applyFill="1" applyBorder="1" applyAlignment="1">
      <alignment vertical="center"/>
    </xf>
    <xf numFmtId="164" fontId="5" fillId="0" borderId="0" xfId="32" applyNumberFormat="1" applyFont="1" applyFill="1" applyBorder="1" applyAlignment="1">
      <alignment vertical="center"/>
    </xf>
    <xf numFmtId="164" fontId="6" fillId="0" borderId="0" xfId="32" applyNumberFormat="1" applyFont="1" applyFill="1" applyBorder="1" applyAlignment="1">
      <alignment vertical="center"/>
    </xf>
    <xf numFmtId="0" fontId="5" fillId="0" borderId="0" xfId="32" applyFont="1" applyAlignment="1">
      <alignment vertical="center" wrapText="1"/>
    </xf>
    <xf numFmtId="167" fontId="5" fillId="0" borderId="0" xfId="53" applyNumberFormat="1" applyFont="1" applyAlignment="1">
      <alignment vertical="center"/>
    </xf>
    <xf numFmtId="167" fontId="5" fillId="0" borderId="13" xfId="53" applyNumberFormat="1" applyFont="1" applyBorder="1" applyAlignment="1">
      <alignment horizontal="centerContinuous" vertical="center"/>
    </xf>
    <xf numFmtId="167" fontId="5" fillId="0" borderId="11" xfId="53" applyNumberFormat="1" applyFont="1" applyBorder="1" applyAlignment="1">
      <alignment horizontal="center" vertical="center" wrapText="1"/>
    </xf>
    <xf numFmtId="167" fontId="6" fillId="0" borderId="4" xfId="53" applyNumberFormat="1" applyFont="1" applyBorder="1" applyAlignment="1">
      <alignment vertical="center"/>
    </xf>
    <xf numFmtId="167" fontId="6" fillId="0" borderId="7" xfId="53" applyNumberFormat="1" applyFont="1" applyBorder="1" applyAlignment="1">
      <alignment vertical="center"/>
    </xf>
    <xf numFmtId="167" fontId="36" fillId="0" borderId="7" xfId="53" applyNumberFormat="1" applyFont="1" applyBorder="1" applyAlignment="1">
      <alignment vertical="center"/>
    </xf>
    <xf numFmtId="0" fontId="7" fillId="0" borderId="0" xfId="32" applyFont="1" applyBorder="1" applyAlignment="1">
      <alignment vertical="center" wrapText="1"/>
    </xf>
    <xf numFmtId="167" fontId="6" fillId="0" borderId="11" xfId="53" applyNumberFormat="1" applyFont="1" applyBorder="1" applyAlignment="1">
      <alignment vertical="center"/>
    </xf>
    <xf numFmtId="167" fontId="5" fillId="0" borderId="15" xfId="53" applyNumberFormat="1" applyFont="1" applyBorder="1" applyAlignment="1">
      <alignment vertical="center"/>
    </xf>
    <xf numFmtId="167" fontId="6" fillId="0" borderId="15" xfId="53" applyNumberFormat="1" applyFont="1" applyBorder="1" applyAlignment="1">
      <alignment vertical="center"/>
    </xf>
    <xf numFmtId="0" fontId="7" fillId="0" borderId="0" xfId="32" applyFont="1" applyBorder="1" applyAlignment="1">
      <alignment horizontal="left" vertical="top"/>
    </xf>
    <xf numFmtId="0" fontId="7" fillId="0" borderId="0" xfId="32" applyFont="1" applyBorder="1" applyAlignment="1">
      <alignment horizontal="left" vertical="top" wrapText="1"/>
    </xf>
    <xf numFmtId="167" fontId="5" fillId="0" borderId="0" xfId="53" applyNumberFormat="1" applyFont="1" applyBorder="1" applyAlignment="1">
      <alignment vertical="center"/>
    </xf>
    <xf numFmtId="0" fontId="5" fillId="0" borderId="11" xfId="32" applyFont="1" applyBorder="1" applyAlignment="1">
      <alignment horizontal="center" vertical="center" wrapText="1"/>
    </xf>
    <xf numFmtId="4" fontId="5" fillId="0" borderId="0" xfId="32" applyNumberFormat="1" applyFont="1" applyBorder="1" applyAlignment="1">
      <alignment vertical="center"/>
    </xf>
    <xf numFmtId="0" fontId="5" fillId="0" borderId="0" xfId="32" applyFont="1" applyAlignment="1">
      <alignment horizontal="left" vertical="center"/>
    </xf>
    <xf numFmtId="0" fontId="5" fillId="0" borderId="1" xfId="32" applyFont="1" applyBorder="1" applyAlignment="1">
      <alignment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6" fillId="0" borderId="11" xfId="32" applyFont="1" applyBorder="1" applyAlignment="1">
      <alignment horizontal="center" vertical="center"/>
    </xf>
    <xf numFmtId="0" fontId="6" fillId="0" borderId="14" xfId="32" applyFont="1" applyBorder="1" applyAlignment="1">
      <alignment vertical="center" wrapText="1"/>
    </xf>
    <xf numFmtId="0" fontId="5" fillId="0" borderId="11" xfId="32" applyFont="1" applyBorder="1" applyAlignment="1">
      <alignment horizontal="center" vertical="center" wrapText="1"/>
    </xf>
    <xf numFmtId="0" fontId="6" fillId="0" borderId="11" xfId="32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5" fillId="0" borderId="1" xfId="32" applyFont="1" applyBorder="1" applyAlignment="1">
      <alignment horizontal="center" vertical="center" wrapText="1"/>
    </xf>
    <xf numFmtId="0" fontId="7" fillId="0" borderId="0" xfId="32" applyFont="1" applyBorder="1" applyAlignment="1">
      <alignment horizontal="left" vertical="center" wrapText="1"/>
    </xf>
    <xf numFmtId="0" fontId="5" fillId="0" borderId="14" xfId="32" applyFont="1" applyBorder="1" applyAlignment="1">
      <alignment horizontal="centerContinuous" vertical="center"/>
    </xf>
    <xf numFmtId="167" fontId="5" fillId="0" borderId="10" xfId="53" applyNumberFormat="1" applyFont="1" applyBorder="1" applyAlignment="1">
      <alignment horizontal="center" vertical="center"/>
    </xf>
    <xf numFmtId="0" fontId="6" fillId="0" borderId="7" xfId="32" applyFont="1" applyBorder="1" applyAlignment="1">
      <alignment vertical="center"/>
    </xf>
    <xf numFmtId="0" fontId="5" fillId="0" borderId="5" xfId="32" applyFont="1" applyBorder="1" applyAlignment="1">
      <alignment horizontal="left" vertical="center"/>
    </xf>
    <xf numFmtId="0" fontId="6" fillId="0" borderId="6" xfId="32" applyFont="1" applyBorder="1" applyAlignment="1">
      <alignment vertical="center"/>
    </xf>
    <xf numFmtId="166" fontId="5" fillId="0" borderId="1" xfId="32" applyNumberFormat="1" applyFont="1" applyBorder="1" applyAlignment="1">
      <alignment vertical="center"/>
    </xf>
    <xf numFmtId="166" fontId="5" fillId="0" borderId="3" xfId="32" applyNumberFormat="1" applyFont="1" applyBorder="1" applyAlignment="1">
      <alignment vertical="center"/>
    </xf>
    <xf numFmtId="166" fontId="5" fillId="0" borderId="5" xfId="32" applyNumberFormat="1" applyFont="1" applyBorder="1" applyAlignment="1">
      <alignment vertical="center"/>
    </xf>
    <xf numFmtId="166" fontId="5" fillId="0" borderId="8" xfId="32" applyNumberFormat="1" applyFont="1" applyBorder="1" applyAlignment="1">
      <alignment vertical="center"/>
    </xf>
    <xf numFmtId="166" fontId="5" fillId="0" borderId="12" xfId="32" applyNumberFormat="1" applyFont="1" applyBorder="1" applyAlignment="1">
      <alignment vertical="center"/>
    </xf>
    <xf numFmtId="0" fontId="5" fillId="0" borderId="15" xfId="32" applyFont="1" applyBorder="1" applyAlignment="1">
      <alignment horizontal="center" vertical="center" wrapText="1"/>
    </xf>
    <xf numFmtId="0" fontId="5" fillId="0" borderId="11" xfId="32" applyFont="1" applyBorder="1" applyAlignment="1">
      <alignment horizontal="center" vertical="center" wrapText="1"/>
    </xf>
    <xf numFmtId="0" fontId="5" fillId="0" borderId="1" xfId="32" applyFont="1" applyBorder="1" applyAlignment="1">
      <alignment horizontal="center"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6" fillId="0" borderId="11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5" fillId="0" borderId="1" xfId="32" applyFont="1" applyBorder="1" applyAlignment="1">
      <alignment horizontal="center" vertical="center" wrapText="1"/>
    </xf>
    <xf numFmtId="0" fontId="7" fillId="0" borderId="0" xfId="32" applyFont="1" applyBorder="1" applyAlignment="1">
      <alignment horizontal="left" vertical="center" wrapText="1"/>
    </xf>
    <xf numFmtId="167" fontId="6" fillId="0" borderId="4" xfId="51" applyNumberFormat="1" applyFont="1" applyBorder="1" applyAlignment="1">
      <alignment vertical="center"/>
    </xf>
    <xf numFmtId="167" fontId="6" fillId="0" borderId="7" xfId="51" applyNumberFormat="1" applyFont="1" applyBorder="1" applyAlignment="1">
      <alignment horizontal="right" vertical="center"/>
    </xf>
    <xf numFmtId="167" fontId="6" fillId="0" borderId="11" xfId="51" applyNumberFormat="1" applyFont="1" applyBorder="1" applyAlignment="1">
      <alignment horizontal="right" vertical="center"/>
    </xf>
    <xf numFmtId="168" fontId="6" fillId="0" borderId="15" xfId="52" applyNumberFormat="1" applyFont="1" applyBorder="1" applyAlignment="1">
      <alignment horizontal="right" vertical="center"/>
    </xf>
    <xf numFmtId="167" fontId="6" fillId="0" borderId="4" xfId="51" applyNumberFormat="1" applyFont="1" applyBorder="1" applyAlignment="1">
      <alignment horizontal="right" vertical="center"/>
    </xf>
    <xf numFmtId="167" fontId="6" fillId="0" borderId="15" xfId="51" applyNumberFormat="1" applyFont="1" applyBorder="1" applyAlignment="1">
      <alignment horizontal="right" vertical="center"/>
    </xf>
    <xf numFmtId="167" fontId="5" fillId="0" borderId="11" xfId="51" applyNumberFormat="1" applyFont="1" applyBorder="1" applyAlignment="1">
      <alignment horizontal="right" vertical="center"/>
    </xf>
    <xf numFmtId="164" fontId="5" fillId="0" borderId="15" xfId="32" applyNumberFormat="1" applyFont="1" applyBorder="1" applyAlignment="1">
      <alignment vertical="center"/>
    </xf>
    <xf numFmtId="0" fontId="5" fillId="0" borderId="12" xfId="32" applyFont="1" applyBorder="1" applyAlignment="1">
      <alignment vertical="center"/>
    </xf>
    <xf numFmtId="167" fontId="5" fillId="0" borderId="13" xfId="53" applyNumberFormat="1" applyFont="1" applyBorder="1" applyAlignment="1">
      <alignment vertical="center"/>
    </xf>
    <xf numFmtId="164" fontId="5" fillId="0" borderId="13" xfId="32" applyNumberFormat="1" applyFont="1" applyBorder="1" applyAlignment="1">
      <alignment vertical="center"/>
    </xf>
    <xf numFmtId="167" fontId="5" fillId="0" borderId="14" xfId="53" applyNumberFormat="1" applyFont="1" applyBorder="1" applyAlignment="1">
      <alignment vertical="center"/>
    </xf>
    <xf numFmtId="0" fontId="4" fillId="0" borderId="0" xfId="32" applyFont="1" applyAlignment="1">
      <alignment vertical="center"/>
    </xf>
    <xf numFmtId="0" fontId="5" fillId="0" borderId="11" xfId="32" applyFont="1" applyBorder="1" applyAlignment="1">
      <alignment horizontal="center" vertical="center"/>
    </xf>
    <xf numFmtId="3" fontId="5" fillId="0" borderId="0" xfId="32" applyNumberFormat="1" applyFont="1" applyAlignment="1">
      <alignment vertical="center"/>
    </xf>
    <xf numFmtId="167" fontId="5" fillId="0" borderId="0" xfId="54" applyNumberFormat="1" applyFont="1" applyAlignment="1">
      <alignment vertical="center"/>
    </xf>
    <xf numFmtId="0" fontId="5" fillId="35" borderId="0" xfId="32" applyFont="1" applyFill="1" applyAlignment="1">
      <alignment vertical="center"/>
    </xf>
    <xf numFmtId="166" fontId="5" fillId="0" borderId="0" xfId="32" applyNumberFormat="1" applyFont="1" applyAlignment="1">
      <alignment vertical="center"/>
    </xf>
    <xf numFmtId="166" fontId="5" fillId="0" borderId="0" xfId="32" applyNumberFormat="1" applyFont="1" applyBorder="1" applyAlignment="1">
      <alignment vertical="center"/>
    </xf>
    <xf numFmtId="166" fontId="6" fillId="0" borderId="12" xfId="32" applyNumberFormat="1" applyFont="1" applyBorder="1" applyAlignment="1">
      <alignment vertical="center"/>
    </xf>
    <xf numFmtId="0" fontId="32" fillId="0" borderId="0" xfId="49" applyFont="1" applyAlignment="1">
      <alignment wrapText="1"/>
    </xf>
    <xf numFmtId="0" fontId="32" fillId="0" borderId="0" xfId="49" applyFont="1" applyAlignment="1">
      <alignment horizontal="left" wrapText="1"/>
    </xf>
    <xf numFmtId="0" fontId="30" fillId="0" borderId="0" xfId="0" applyFont="1" applyAlignment="1">
      <alignment wrapText="1"/>
    </xf>
    <xf numFmtId="0" fontId="30" fillId="0" borderId="0" xfId="0" applyFont="1" applyAlignment="1">
      <alignment horizontal="left" wrapText="1"/>
    </xf>
    <xf numFmtId="0" fontId="35" fillId="37" borderId="0" xfId="0" applyFont="1" applyFill="1" applyBorder="1" applyAlignment="1">
      <alignment horizontal="center" vertical="center" wrapText="1"/>
    </xf>
    <xf numFmtId="0" fontId="35" fillId="38" borderId="0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35" fillId="36" borderId="0" xfId="0" applyFont="1" applyFill="1" applyBorder="1" applyAlignment="1">
      <alignment horizontal="center" vertical="center" wrapText="1"/>
    </xf>
    <xf numFmtId="0" fontId="5" fillId="0" borderId="7" xfId="32" applyFont="1" applyBorder="1" applyAlignment="1">
      <alignment horizontal="center" vertical="center"/>
    </xf>
    <xf numFmtId="0" fontId="5" fillId="0" borderId="11" xfId="32" applyFont="1" applyBorder="1" applyAlignment="1">
      <alignment horizontal="center" vertical="center"/>
    </xf>
    <xf numFmtId="0" fontId="6" fillId="0" borderId="12" xfId="32" applyFont="1" applyBorder="1" applyAlignment="1">
      <alignment horizontal="left" vertical="center" wrapText="1"/>
    </xf>
    <xf numFmtId="0" fontId="6" fillId="0" borderId="13" xfId="32" applyFont="1" applyBorder="1" applyAlignment="1">
      <alignment horizontal="left" vertical="center" wrapText="1"/>
    </xf>
    <xf numFmtId="0" fontId="6" fillId="0" borderId="14" xfId="32" applyFont="1" applyBorder="1" applyAlignment="1">
      <alignment horizontal="left" vertical="center" wrapText="1"/>
    </xf>
    <xf numFmtId="0" fontId="3" fillId="0" borderId="0" xfId="32" applyFont="1" applyFill="1" applyAlignment="1">
      <alignment horizontal="left" vertical="center" wrapText="1"/>
    </xf>
    <xf numFmtId="0" fontId="27" fillId="35" borderId="0" xfId="32" applyFont="1" applyFill="1" applyAlignment="1">
      <alignment horizontal="center" vertical="center"/>
    </xf>
    <xf numFmtId="0" fontId="5" fillId="0" borderId="4" xfId="32" applyFont="1" applyBorder="1" applyAlignment="1">
      <alignment horizontal="center" vertical="center" wrapText="1"/>
    </xf>
    <xf numFmtId="0" fontId="5" fillId="0" borderId="11" xfId="32" applyFont="1" applyBorder="1" applyAlignment="1">
      <alignment horizontal="center" vertical="center" wrapText="1"/>
    </xf>
    <xf numFmtId="0" fontId="6" fillId="0" borderId="7" xfId="32" applyFont="1" applyBorder="1" applyAlignment="1">
      <alignment horizontal="center" vertical="center"/>
    </xf>
    <xf numFmtId="0" fontId="6" fillId="0" borderId="11" xfId="32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5" fillId="0" borderId="2" xfId="32" applyFont="1" applyBorder="1" applyAlignment="1">
      <alignment horizontal="center" vertical="center"/>
    </xf>
    <xf numFmtId="0" fontId="5" fillId="0" borderId="5" xfId="32" applyFont="1" applyBorder="1" applyAlignment="1">
      <alignment horizontal="center" vertical="center"/>
    </xf>
    <xf numFmtId="0" fontId="5" fillId="0" borderId="0" xfId="32" applyFont="1" applyBorder="1" applyAlignment="1">
      <alignment horizontal="center" vertical="center"/>
    </xf>
    <xf numFmtId="0" fontId="5" fillId="0" borderId="8" xfId="32" applyFont="1" applyBorder="1" applyAlignment="1">
      <alignment horizontal="center" vertical="center"/>
    </xf>
    <xf numFmtId="0" fontId="5" fillId="0" borderId="9" xfId="32" applyFont="1" applyBorder="1" applyAlignment="1">
      <alignment horizontal="center" vertical="center"/>
    </xf>
    <xf numFmtId="0" fontId="5" fillId="0" borderId="12" xfId="32" applyFont="1" applyBorder="1" applyAlignment="1">
      <alignment horizontal="center" vertical="center"/>
    </xf>
    <xf numFmtId="0" fontId="5" fillId="0" borderId="13" xfId="32" applyFont="1" applyBorder="1" applyAlignment="1">
      <alignment horizontal="center" vertical="center"/>
    </xf>
    <xf numFmtId="0" fontId="5" fillId="0" borderId="0" xfId="32" applyFont="1" applyAlignment="1">
      <alignment horizontal="left" vertical="center" wrapText="1"/>
    </xf>
    <xf numFmtId="0" fontId="6" fillId="0" borderId="4" xfId="32" applyFont="1" applyFill="1" applyBorder="1" applyAlignment="1">
      <alignment horizontal="center" vertical="center" wrapText="1"/>
    </xf>
    <xf numFmtId="0" fontId="6" fillId="0" borderId="11" xfId="32" applyFont="1" applyFill="1" applyBorder="1" applyAlignment="1">
      <alignment horizontal="center" vertical="center" wrapText="1"/>
    </xf>
    <xf numFmtId="0" fontId="5" fillId="0" borderId="12" xfId="32" applyFont="1" applyBorder="1" applyAlignment="1">
      <alignment horizontal="center" vertical="center" wrapText="1"/>
    </xf>
    <xf numFmtId="0" fontId="5" fillId="0" borderId="14" xfId="32" applyFont="1" applyBorder="1" applyAlignment="1">
      <alignment horizontal="center" vertical="center" wrapText="1"/>
    </xf>
    <xf numFmtId="0" fontId="5" fillId="0" borderId="13" xfId="32" applyFont="1" applyBorder="1" applyAlignment="1">
      <alignment horizontal="center" vertical="center" wrapText="1"/>
    </xf>
    <xf numFmtId="0" fontId="5" fillId="0" borderId="12" xfId="32" applyFont="1" applyBorder="1" applyAlignment="1">
      <alignment horizontal="left" vertical="center" wrapText="1"/>
    </xf>
    <xf numFmtId="0" fontId="5" fillId="0" borderId="13" xfId="32" applyFont="1" applyBorder="1" applyAlignment="1">
      <alignment horizontal="left" vertical="center" wrapText="1"/>
    </xf>
    <xf numFmtId="0" fontId="5" fillId="0" borderId="14" xfId="32" applyFont="1" applyBorder="1" applyAlignment="1">
      <alignment horizontal="left" vertical="center" wrapText="1"/>
    </xf>
    <xf numFmtId="0" fontId="3" fillId="0" borderId="0" xfId="32" applyFont="1" applyBorder="1" applyAlignment="1">
      <alignment horizontal="left" vertical="center" wrapText="1"/>
    </xf>
    <xf numFmtId="0" fontId="3" fillId="0" borderId="0" xfId="32" applyFont="1" applyBorder="1" applyAlignment="1">
      <alignment horizontal="justify" vertical="center" wrapText="1"/>
    </xf>
    <xf numFmtId="0" fontId="3" fillId="0" borderId="0" xfId="32" applyFont="1" applyAlignment="1">
      <alignment horizontal="justify" vertical="center" wrapText="1"/>
    </xf>
    <xf numFmtId="0" fontId="5" fillId="0" borderId="3" xfId="32" applyFont="1" applyBorder="1" applyAlignment="1">
      <alignment horizontal="center" vertical="center"/>
    </xf>
    <xf numFmtId="0" fontId="5" fillId="0" borderId="6" xfId="32" applyFont="1" applyBorder="1" applyAlignment="1">
      <alignment horizontal="center" vertical="center"/>
    </xf>
    <xf numFmtId="0" fontId="5" fillId="0" borderId="10" xfId="32" applyFont="1" applyBorder="1" applyAlignment="1">
      <alignment horizontal="center" vertical="center"/>
    </xf>
    <xf numFmtId="0" fontId="5" fillId="0" borderId="14" xfId="32" applyFont="1" applyBorder="1" applyAlignment="1">
      <alignment horizontal="center" vertical="center"/>
    </xf>
    <xf numFmtId="0" fontId="6" fillId="0" borderId="12" xfId="32" applyFont="1" applyBorder="1" applyAlignment="1">
      <alignment horizontal="center" vertical="center"/>
    </xf>
    <xf numFmtId="0" fontId="6" fillId="0" borderId="13" xfId="32" applyFont="1" applyBorder="1" applyAlignment="1">
      <alignment horizontal="center" vertical="center"/>
    </xf>
    <xf numFmtId="0" fontId="6" fillId="0" borderId="14" xfId="32" applyFont="1" applyBorder="1" applyAlignment="1">
      <alignment horizontal="center" vertical="center"/>
    </xf>
    <xf numFmtId="0" fontId="5" fillId="0" borderId="15" xfId="32" applyFont="1" applyBorder="1" applyAlignment="1">
      <alignment horizontal="left" vertical="center" wrapText="1"/>
    </xf>
    <xf numFmtId="0" fontId="5" fillId="0" borderId="0" xfId="32" applyFont="1" applyFill="1" applyAlignment="1">
      <alignment horizontal="left" vertical="center" wrapText="1"/>
    </xf>
    <xf numFmtId="0" fontId="27" fillId="35" borderId="0" xfId="32" applyFont="1" applyFill="1" applyAlignment="1">
      <alignment horizontal="center" vertical="center" wrapText="1"/>
    </xf>
    <xf numFmtId="0" fontId="3" fillId="0" borderId="0" xfId="32" applyFont="1" applyFill="1" applyBorder="1" applyAlignment="1">
      <alignment horizontal="left" vertical="center" wrapText="1"/>
    </xf>
  </cellXfs>
  <cellStyles count="55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2" xfId="14" builtinId="36" customBuiltin="1"/>
    <cellStyle name="60% - Colore 3" xfId="15" builtinId="40" customBuiltin="1"/>
    <cellStyle name="60% - Colore 4" xfId="16" builtinId="44" customBuiltin="1"/>
    <cellStyle name="60% - Colore 5" xfId="17" builtinId="48" customBuiltin="1"/>
    <cellStyle name="60% - Colore 6" xfId="18" builtinId="52" customBuiltin="1"/>
    <cellStyle name="Calcolo" xfId="19" builtinId="22" customBuiltin="1"/>
    <cellStyle name="Cella collegata" xfId="20" builtinId="24" customBuiltin="1"/>
    <cellStyle name="Cella da controllare" xfId="21" builtinId="23" customBuiltin="1"/>
    <cellStyle name="Collegamento ipertestuale" xfId="49" builtinId="8"/>
    <cellStyle name="Collegamento ipertestuale 2" xfId="45" xr:uid="{00000000-0005-0000-0000-000016000000}"/>
    <cellStyle name="Colore 1" xfId="22" builtinId="29" customBuiltin="1"/>
    <cellStyle name="Colore 2" xfId="23" builtinId="33" customBuiltin="1"/>
    <cellStyle name="Colore 3" xfId="24" builtinId="37" customBuiltin="1"/>
    <cellStyle name="Colore 4" xfId="25" builtinId="41" customBuiltin="1"/>
    <cellStyle name="Colore 5" xfId="26" builtinId="45" customBuiltin="1"/>
    <cellStyle name="Colore 6" xfId="27" builtinId="49" customBuiltin="1"/>
    <cellStyle name="Input" xfId="28" builtinId="20" customBuiltin="1"/>
    <cellStyle name="Migliaia (0)_TABD1" xfId="46" xr:uid="{00000000-0005-0000-0000-00001E000000}"/>
    <cellStyle name="Migliaia 2" xfId="52" xr:uid="{00000000-0005-0000-0000-00001F000000}"/>
    <cellStyle name="Neutrale" xfId="29" builtinId="28" customBuiltin="1"/>
    <cellStyle name="Normale" xfId="0" builtinId="0"/>
    <cellStyle name="Normale 2" xfId="30" xr:uid="{00000000-0005-0000-0000-000022000000}"/>
    <cellStyle name="Normale 2 2" xfId="47" xr:uid="{00000000-0005-0000-0000-000023000000}"/>
    <cellStyle name="Normale 3" xfId="31" xr:uid="{00000000-0005-0000-0000-000024000000}"/>
    <cellStyle name="Normale 4" xfId="50" xr:uid="{00000000-0005-0000-0000-000025000000}"/>
    <cellStyle name="Normale_Tabelle circolare trimestrale 2 2" xfId="32" xr:uid="{00000000-0005-0000-0000-000026000000}"/>
    <cellStyle name="Nota" xfId="33" builtinId="10" customBuiltin="1"/>
    <cellStyle name="Output" xfId="34" builtinId="21" customBuiltin="1"/>
    <cellStyle name="Percentuale" xfId="54" builtinId="5"/>
    <cellStyle name="Percentuale 2" xfId="51" xr:uid="{00000000-0005-0000-0000-00002A000000}"/>
    <cellStyle name="Percentuale 3" xfId="53" xr:uid="{00000000-0005-0000-0000-00002B000000}"/>
    <cellStyle name="Testo avviso" xfId="35" builtinId="11" customBuiltin="1"/>
    <cellStyle name="Testo descrittivo" xfId="36" builtinId="53" customBuiltin="1"/>
    <cellStyle name="Titolo" xfId="37" builtinId="15" customBuiltin="1"/>
    <cellStyle name="Titolo 1" xfId="38" builtinId="16" customBuiltin="1"/>
    <cellStyle name="Titolo 2" xfId="39" builtinId="17" customBuiltin="1"/>
    <cellStyle name="Titolo 3" xfId="40" builtinId="18" customBuiltin="1"/>
    <cellStyle name="Titolo 4" xfId="41" builtinId="19" customBuiltin="1"/>
    <cellStyle name="Totale" xfId="42" builtinId="25" customBuiltin="1"/>
    <cellStyle name="Valore non valido" xfId="43" builtinId="27" customBuiltin="1"/>
    <cellStyle name="Valore valido" xfId="44" builtinId="26" customBuiltin="1"/>
    <cellStyle name="Valuta (0)_TABD1" xfId="48" xr:uid="{00000000-0005-0000-0000-000036000000}"/>
  </cellStyles>
  <dxfs count="0"/>
  <tableStyles count="0" defaultTableStyle="TableStyleMedium2" defaultPivotStyle="PivotStyleLight16"/>
  <colors>
    <mruColors>
      <color rgb="FF0070C0"/>
      <color rgb="FF365F91"/>
      <color rgb="FFFF7D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5456841</xdr:colOff>
      <xdr:row>0</xdr:row>
      <xdr:rowOff>67502</xdr:rowOff>
    </xdr:from>
    <xdr:to>
      <xdr:col>2</xdr:col>
      <xdr:colOff>1106041</xdr:colOff>
      <xdr:row>2</xdr:row>
      <xdr:rowOff>57977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6841" y="67502"/>
          <a:ext cx="2447565" cy="6663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zoomScale="85" zoomScaleNormal="85" zoomScaleSheetLayoutView="100" workbookViewId="0"/>
  </sheetViews>
  <sheetFormatPr defaultColWidth="8.7109375" defaultRowHeight="14.25" x14ac:dyDescent="0.2"/>
  <cols>
    <col min="1" max="1" width="88.7109375" style="1" customWidth="1"/>
    <col min="2" max="2" width="6.42578125" style="1" customWidth="1"/>
    <col min="3" max="3" width="88.7109375" style="3" customWidth="1"/>
    <col min="4" max="16384" width="8.7109375" style="1"/>
  </cols>
  <sheetData>
    <row r="1" spans="1:4" ht="26.25" customHeight="1" x14ac:dyDescent="0.2">
      <c r="A1" s="2"/>
    </row>
    <row r="2" spans="1:4" ht="26.25" customHeight="1" x14ac:dyDescent="0.2">
      <c r="A2" s="2"/>
    </row>
    <row r="3" spans="1:4" ht="36" customHeight="1" x14ac:dyDescent="0.2">
      <c r="A3" s="266" t="s">
        <v>224</v>
      </c>
      <c r="B3" s="266"/>
      <c r="C3" s="266"/>
      <c r="D3" s="6"/>
    </row>
    <row r="4" spans="1:4" ht="15.95" customHeight="1" x14ac:dyDescent="0.2">
      <c r="A4" s="266" t="s">
        <v>0</v>
      </c>
      <c r="B4" s="266"/>
      <c r="C4" s="266"/>
      <c r="D4" s="6"/>
    </row>
    <row r="5" spans="1:4" x14ac:dyDescent="0.2">
      <c r="A5" s="2"/>
    </row>
    <row r="6" spans="1:4" ht="5.45" customHeight="1" x14ac:dyDescent="0.2">
      <c r="A6" s="2"/>
    </row>
    <row r="7" spans="1:4" ht="15.95" customHeight="1" x14ac:dyDescent="0.2">
      <c r="A7" s="8" t="s">
        <v>79</v>
      </c>
      <c r="C7" s="8" t="s">
        <v>80</v>
      </c>
    </row>
    <row r="8" spans="1:4" ht="15.95" customHeight="1" x14ac:dyDescent="0.2">
      <c r="A8" s="4"/>
      <c r="C8" s="4"/>
    </row>
    <row r="9" spans="1:4" ht="15" customHeight="1" x14ac:dyDescent="0.2">
      <c r="A9" s="267" t="s">
        <v>256</v>
      </c>
      <c r="B9" s="267"/>
      <c r="C9" s="267"/>
      <c r="D9" s="7"/>
    </row>
    <row r="10" spans="1:4" ht="16.5" customHeight="1" x14ac:dyDescent="0.2">
      <c r="A10" s="261" t="s">
        <v>226</v>
      </c>
      <c r="B10" s="262"/>
      <c r="C10" s="261" t="s">
        <v>226</v>
      </c>
    </row>
    <row r="11" spans="1:4" ht="16.5" customHeight="1" x14ac:dyDescent="0.2">
      <c r="A11" s="260" t="s">
        <v>255</v>
      </c>
      <c r="B11" s="262"/>
      <c r="C11" s="260" t="s">
        <v>255</v>
      </c>
    </row>
    <row r="12" spans="1:4" ht="16.5" customHeight="1" x14ac:dyDescent="0.2">
      <c r="A12" s="260" t="s">
        <v>225</v>
      </c>
      <c r="B12" s="262"/>
      <c r="C12" s="263"/>
    </row>
    <row r="13" spans="1:4" x14ac:dyDescent="0.2">
      <c r="A13" s="262"/>
      <c r="B13" s="262"/>
      <c r="C13" s="263"/>
    </row>
    <row r="14" spans="1:4" ht="15" x14ac:dyDescent="0.2">
      <c r="A14" s="264" t="s">
        <v>257</v>
      </c>
      <c r="B14" s="264"/>
      <c r="C14" s="264"/>
    </row>
    <row r="15" spans="1:4" x14ac:dyDescent="0.2">
      <c r="A15" s="260" t="s">
        <v>226</v>
      </c>
      <c r="B15" s="262"/>
      <c r="C15" s="261" t="s">
        <v>226</v>
      </c>
    </row>
    <row r="16" spans="1:4" x14ac:dyDescent="0.2">
      <c r="A16" s="260" t="s">
        <v>255</v>
      </c>
      <c r="B16" s="262"/>
      <c r="C16" s="261" t="s">
        <v>255</v>
      </c>
    </row>
    <row r="17" spans="1:3" x14ac:dyDescent="0.2">
      <c r="A17" s="260" t="s">
        <v>225</v>
      </c>
      <c r="B17" s="262"/>
      <c r="C17" s="263"/>
    </row>
    <row r="18" spans="1:3" x14ac:dyDescent="0.2">
      <c r="A18" s="262"/>
      <c r="B18" s="262"/>
      <c r="C18" s="263"/>
    </row>
    <row r="19" spans="1:3" s="5" customFormat="1" ht="15" x14ac:dyDescent="0.2">
      <c r="A19" s="265" t="s">
        <v>90</v>
      </c>
      <c r="B19" s="265"/>
      <c r="C19" s="265"/>
    </row>
    <row r="20" spans="1:3" ht="16.5" customHeight="1" x14ac:dyDescent="0.2">
      <c r="A20" s="260" t="s">
        <v>226</v>
      </c>
      <c r="B20" s="262"/>
      <c r="C20" s="261" t="s">
        <v>226</v>
      </c>
    </row>
    <row r="21" spans="1:3" ht="16.5" customHeight="1" x14ac:dyDescent="0.2">
      <c r="A21" s="260" t="s">
        <v>255</v>
      </c>
      <c r="B21" s="262"/>
      <c r="C21" s="261" t="s">
        <v>255</v>
      </c>
    </row>
    <row r="22" spans="1:3" ht="16.5" customHeight="1" x14ac:dyDescent="0.2">
      <c r="A22" s="260" t="s">
        <v>225</v>
      </c>
      <c r="B22" s="262"/>
      <c r="C22" s="263"/>
    </row>
    <row r="24" spans="1:3" x14ac:dyDescent="0.2">
      <c r="A24" s="101" t="s">
        <v>258</v>
      </c>
      <c r="B24" s="101"/>
      <c r="C24" s="5"/>
    </row>
    <row r="25" spans="1:3" x14ac:dyDescent="0.2">
      <c r="A25" s="101" t="s">
        <v>259</v>
      </c>
      <c r="B25" s="101"/>
      <c r="C25" s="5"/>
    </row>
    <row r="26" spans="1:3" x14ac:dyDescent="0.2">
      <c r="A26" s="5"/>
      <c r="B26" s="5"/>
      <c r="C26" s="5"/>
    </row>
    <row r="27" spans="1:3" x14ac:dyDescent="0.2">
      <c r="C27" s="1"/>
    </row>
  </sheetData>
  <mergeCells count="5">
    <mergeCell ref="A14:C14"/>
    <mergeCell ref="A19:C19"/>
    <mergeCell ref="A3:C3"/>
    <mergeCell ref="A4:C4"/>
    <mergeCell ref="A9:C9"/>
  </mergeCells>
  <hyperlinks>
    <hyperlink ref="A10" location="'TOT - Tavola 1'!A1" display="Premi lordi contabilizzati a tutto il I trimestre 2018" xr:uid="{00000000-0004-0000-0000-000000000000}"/>
    <hyperlink ref="A11" location="'TOT - Tavola 2'!A1" display="Ripartizione per canale distributivo dei premi lordi contabilizzati a tutto il I trimestre 2016" xr:uid="{00000000-0004-0000-0000-000001000000}"/>
    <hyperlink ref="A12" location="'TOT - Tavola 3'!A1" display="Nuova produzione emessa a tutto il I trimestre 2016 (b)" xr:uid="{00000000-0004-0000-0000-000002000000}"/>
    <hyperlink ref="A15" location="'A - Tavola 1'!A1" display="Premi lordi contabilizzati a tutto il I trimestre 2016" xr:uid="{00000000-0004-0000-0000-000003000000}"/>
    <hyperlink ref="A16" location="'A - Tavola 2'!A1" display="Ripartizione per canale distributivo dei premi lordi contabilizzati a tutto il I trimestre 2016" xr:uid="{00000000-0004-0000-0000-000004000000}"/>
    <hyperlink ref="A17" location="'A - Tavola 3'!A1" display="Nuova produzione emessa a tutto il I trimestre 2016" xr:uid="{00000000-0004-0000-0000-000005000000}"/>
    <hyperlink ref="A20" location="'B - Tavola 1'!A1" display="Premi lordi contabilizzati a tutto il I trimestre 2016" xr:uid="{00000000-0004-0000-0000-000006000000}"/>
    <hyperlink ref="A21" location="'B - Tavola 2'!A1" display="Ripartizione per canale distributivo dei premi lordi contabilizzati a tutto il I trimestre 2016" xr:uid="{00000000-0004-0000-0000-000007000000}"/>
    <hyperlink ref="A22" location="'B - Tavola 3'!A1" display="Nuova produzione emessa a tutto il IV trimestre 2022" xr:uid="{00000000-0004-0000-0000-000008000000}"/>
    <hyperlink ref="C10" location="'TOT - Tavola 4'!A1" display="Premi lordi contabilizzati a tutto il I trimestre 2016" xr:uid="{00000000-0004-0000-0000-000009000000}"/>
    <hyperlink ref="C16" location="'A - Tavola 4'!A29" display="Ripartizione per canale distributivo dei premi lordi contabilizzati a tutto il I trimestre 2016" xr:uid="{00000000-0004-0000-0000-00000A000000}"/>
    <hyperlink ref="C20" location="'B - Tavola 4'!A1" display="Premi lordi contabilizzati a tutto il I trimestre 2016" xr:uid="{00000000-0004-0000-0000-00000B000000}"/>
    <hyperlink ref="C21" location="'B - Tavola 4'!A30" display="Ripartizione per canale distributivo dei premi lordi contabilizzati a tutto il I trimestre 2016" xr:uid="{00000000-0004-0000-0000-00000C000000}"/>
    <hyperlink ref="C15" location="'A - Tavola 4'!A1" display="Premi lordi contabilizzati a tutto il I trimestre 2016" xr:uid="{00000000-0004-0000-0000-00000D000000}"/>
    <hyperlink ref="C11" location="'TOT - Tavola 4'!A31" display="Ripartizione per canale distributivo dei premi lordi contabilizzati a tutto il I trimestre 2016" xr:uid="{00000000-0004-0000-0000-00000E000000}"/>
  </hyperlinks>
  <printOptions horizontalCentered="1"/>
  <pageMargins left="0.78740157480314965" right="0.78740157480314965" top="0.74803149606299213" bottom="0.74803149606299213" header="0.31496062992125984" footer="0.31496062992125984"/>
  <pageSetup paperSize="9" scale="75" orientation="landscape" verticalDpi="597" r:id="rId1"/>
  <colBreaks count="1" manualBreakCount="1">
    <brk id="3" max="2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0"/>
  <sheetViews>
    <sheetView workbookViewId="0">
      <selection activeCell="A51" sqref="A51:H51"/>
    </sheetView>
  </sheetViews>
  <sheetFormatPr defaultColWidth="11.42578125" defaultRowHeight="15" x14ac:dyDescent="0.25"/>
  <sheetData>
    <row r="1" spans="1:9" x14ac:dyDescent="0.25">
      <c r="A1" t="s">
        <v>95</v>
      </c>
      <c r="B1" t="s">
        <v>96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175</v>
      </c>
      <c r="I1" t="s">
        <v>178</v>
      </c>
    </row>
    <row r="2" spans="1:9" x14ac:dyDescent="0.25">
      <c r="A2">
        <v>1</v>
      </c>
      <c r="B2" t="s">
        <v>97</v>
      </c>
      <c r="C2">
        <v>0</v>
      </c>
      <c r="D2">
        <v>0</v>
      </c>
      <c r="E2">
        <v>0</v>
      </c>
      <c r="F2">
        <v>0</v>
      </c>
      <c r="G2">
        <v>0</v>
      </c>
      <c r="H2">
        <v>-1</v>
      </c>
      <c r="I2">
        <v>0</v>
      </c>
    </row>
    <row r="3" spans="1:9" x14ac:dyDescent="0.25">
      <c r="A3">
        <v>2</v>
      </c>
      <c r="B3" t="s">
        <v>98</v>
      </c>
      <c r="C3">
        <v>451966</v>
      </c>
      <c r="D3">
        <v>16447478</v>
      </c>
      <c r="E3">
        <v>1533086</v>
      </c>
      <c r="F3">
        <v>18432530</v>
      </c>
      <c r="G3">
        <v>276129</v>
      </c>
      <c r="H3">
        <v>-1.9779183318516799E-2</v>
      </c>
      <c r="I3">
        <v>0.55987272009613998</v>
      </c>
    </row>
    <row r="4" spans="1:9" x14ac:dyDescent="0.25">
      <c r="A4">
        <v>3</v>
      </c>
      <c r="B4" t="s">
        <v>99</v>
      </c>
      <c r="C4">
        <v>615</v>
      </c>
      <c r="D4">
        <v>1929</v>
      </c>
      <c r="E4">
        <v>3374</v>
      </c>
      <c r="F4">
        <v>5918</v>
      </c>
      <c r="G4">
        <v>447</v>
      </c>
      <c r="H4">
        <v>0.28067517853278501</v>
      </c>
      <c r="I4">
        <v>1.7975431248607501E-4</v>
      </c>
    </row>
    <row r="5" spans="1:9" x14ac:dyDescent="0.25">
      <c r="A5">
        <v>4</v>
      </c>
      <c r="B5" t="s">
        <v>100</v>
      </c>
      <c r="C5">
        <v>1768</v>
      </c>
      <c r="D5">
        <v>0</v>
      </c>
      <c r="E5">
        <v>759782</v>
      </c>
      <c r="F5">
        <v>761550</v>
      </c>
      <c r="G5">
        <v>121576</v>
      </c>
      <c r="H5">
        <v>5.4065949884288797E-2</v>
      </c>
      <c r="I5">
        <v>2.3131445872553301E-2</v>
      </c>
    </row>
    <row r="6" spans="1:9" x14ac:dyDescent="0.25">
      <c r="A6">
        <v>5</v>
      </c>
      <c r="B6" t="s">
        <v>101</v>
      </c>
      <c r="C6">
        <v>224227</v>
      </c>
      <c r="D6">
        <v>209241</v>
      </c>
      <c r="E6">
        <v>8413</v>
      </c>
      <c r="F6">
        <v>441881</v>
      </c>
      <c r="G6">
        <v>45533</v>
      </c>
      <c r="H6">
        <v>9.6952530372915305E-2</v>
      </c>
      <c r="I6">
        <v>1.34217667042344E-2</v>
      </c>
    </row>
    <row r="7" spans="1:9" x14ac:dyDescent="0.25">
      <c r="A7">
        <v>6</v>
      </c>
      <c r="B7" t="s">
        <v>102</v>
      </c>
      <c r="C7">
        <v>3190</v>
      </c>
      <c r="D7">
        <v>39297</v>
      </c>
      <c r="E7">
        <v>1004</v>
      </c>
      <c r="F7">
        <v>43491</v>
      </c>
      <c r="G7">
        <v>341</v>
      </c>
      <c r="H7">
        <v>0.206876456876457</v>
      </c>
      <c r="I7">
        <v>1.3210028395288799E-3</v>
      </c>
    </row>
    <row r="8" spans="1:9" x14ac:dyDescent="0.25">
      <c r="A8">
        <v>7</v>
      </c>
      <c r="B8" t="s">
        <v>103</v>
      </c>
      <c r="C8">
        <v>679383</v>
      </c>
      <c r="D8">
        <v>16696016</v>
      </c>
      <c r="E8">
        <v>1542503</v>
      </c>
      <c r="F8">
        <v>18917902</v>
      </c>
      <c r="G8">
        <v>322003</v>
      </c>
      <c r="H8">
        <v>-1.6911210273897501E-2</v>
      </c>
      <c r="I8">
        <v>0.57461548963990405</v>
      </c>
    </row>
    <row r="9" spans="1:9" x14ac:dyDescent="0.25">
      <c r="A9">
        <v>8</v>
      </c>
      <c r="B9" t="s">
        <v>104</v>
      </c>
      <c r="C9">
        <v>2796</v>
      </c>
      <c r="D9">
        <v>2885</v>
      </c>
      <c r="E9">
        <v>2147</v>
      </c>
      <c r="F9">
        <v>7828</v>
      </c>
      <c r="G9">
        <v>956</v>
      </c>
      <c r="H9">
        <v>0.10674395588858999</v>
      </c>
      <c r="I9">
        <v>2.3776896893223999E-4</v>
      </c>
    </row>
    <row r="10" spans="1:9" x14ac:dyDescent="0.25">
      <c r="A10">
        <v>9</v>
      </c>
      <c r="B10" t="s">
        <v>105</v>
      </c>
      <c r="C10">
        <v>134499</v>
      </c>
      <c r="D10">
        <v>330170</v>
      </c>
      <c r="E10">
        <v>20244</v>
      </c>
      <c r="F10">
        <v>484913</v>
      </c>
      <c r="G10">
        <v>42554</v>
      </c>
      <c r="H10">
        <v>6.9272631852841604E-2</v>
      </c>
      <c r="I10">
        <v>1.47288278017168E-2</v>
      </c>
    </row>
    <row r="11" spans="1:9" x14ac:dyDescent="0.25">
      <c r="A11">
        <v>10</v>
      </c>
      <c r="B11" t="s">
        <v>106</v>
      </c>
      <c r="C11">
        <v>299232</v>
      </c>
      <c r="D11">
        <v>243243</v>
      </c>
      <c r="E11">
        <v>68614</v>
      </c>
      <c r="F11">
        <v>611089</v>
      </c>
      <c r="G11">
        <v>33739</v>
      </c>
      <c r="H11">
        <v>-1.9533387229803099E-3</v>
      </c>
      <c r="I11">
        <v>1.8561318530382401E-2</v>
      </c>
    </row>
    <row r="12" spans="1:9" x14ac:dyDescent="0.25">
      <c r="A12">
        <v>11</v>
      </c>
      <c r="B12" t="s">
        <v>107</v>
      </c>
      <c r="C12">
        <v>436527</v>
      </c>
      <c r="D12">
        <v>576298</v>
      </c>
      <c r="E12">
        <v>91005</v>
      </c>
      <c r="F12">
        <v>1103830</v>
      </c>
      <c r="G12">
        <v>77249</v>
      </c>
      <c r="H12">
        <v>2.8870603324211201E-2</v>
      </c>
      <c r="I12">
        <v>3.3527915301031497E-2</v>
      </c>
    </row>
    <row r="13" spans="1:9" x14ac:dyDescent="0.25">
      <c r="A13">
        <v>12</v>
      </c>
      <c r="B13" t="s">
        <v>108</v>
      </c>
      <c r="C13">
        <v>1115910</v>
      </c>
      <c r="D13">
        <v>17272314</v>
      </c>
      <c r="E13">
        <v>1633508</v>
      </c>
      <c r="F13">
        <v>20021732</v>
      </c>
      <c r="G13">
        <v>399252</v>
      </c>
      <c r="H13">
        <v>-1.44935668535423E-2</v>
      </c>
      <c r="I13">
        <v>0.608143404940935</v>
      </c>
    </row>
    <row r="14" spans="1:9" x14ac:dyDescent="0.25">
      <c r="A14">
        <v>13</v>
      </c>
      <c r="B14" t="s">
        <v>76</v>
      </c>
      <c r="C14">
        <v>0</v>
      </c>
      <c r="D14">
        <v>0</v>
      </c>
      <c r="E14">
        <v>0</v>
      </c>
      <c r="F14">
        <v>0</v>
      </c>
      <c r="G14">
        <v>0</v>
      </c>
      <c r="I14">
        <v>0</v>
      </c>
    </row>
    <row r="15" spans="1:9" x14ac:dyDescent="0.25">
      <c r="A15">
        <v>14</v>
      </c>
      <c r="B15" t="s">
        <v>109</v>
      </c>
      <c r="C15">
        <v>18198</v>
      </c>
      <c r="D15">
        <v>4410299</v>
      </c>
      <c r="E15">
        <v>982019</v>
      </c>
      <c r="F15">
        <v>5410516</v>
      </c>
      <c r="G15">
        <v>213724</v>
      </c>
      <c r="H15">
        <v>0.69673702488446199</v>
      </c>
      <c r="I15">
        <v>0.16433990939082599</v>
      </c>
    </row>
    <row r="16" spans="1:9" x14ac:dyDescent="0.25">
      <c r="A16">
        <v>15</v>
      </c>
      <c r="B16" t="s">
        <v>110</v>
      </c>
      <c r="C16">
        <v>739</v>
      </c>
      <c r="D16">
        <v>0</v>
      </c>
      <c r="E16">
        <v>328855</v>
      </c>
      <c r="F16">
        <v>329594</v>
      </c>
      <c r="G16">
        <v>76625</v>
      </c>
      <c r="H16">
        <v>0.142416448878013</v>
      </c>
      <c r="I16">
        <v>1.00111427626792E-2</v>
      </c>
    </row>
    <row r="17" spans="1:9" x14ac:dyDescent="0.25">
      <c r="A17">
        <v>16</v>
      </c>
      <c r="B17" t="s">
        <v>111</v>
      </c>
      <c r="C17">
        <v>1382</v>
      </c>
      <c r="D17">
        <v>4772928</v>
      </c>
      <c r="E17">
        <v>544866</v>
      </c>
      <c r="F17">
        <v>5319176</v>
      </c>
      <c r="G17">
        <v>154441</v>
      </c>
      <c r="H17">
        <v>0.47007397109972798</v>
      </c>
      <c r="I17">
        <v>0.16156553309774099</v>
      </c>
    </row>
    <row r="18" spans="1:9" x14ac:dyDescent="0.25">
      <c r="A18">
        <v>17</v>
      </c>
      <c r="B18" t="s">
        <v>112</v>
      </c>
      <c r="C18">
        <v>0</v>
      </c>
      <c r="D18">
        <v>0</v>
      </c>
      <c r="E18">
        <v>211818</v>
      </c>
      <c r="F18">
        <v>211818</v>
      </c>
      <c r="G18">
        <v>72984</v>
      </c>
      <c r="H18">
        <v>0.258977925180985</v>
      </c>
      <c r="I18">
        <v>6.4337950257140099E-3</v>
      </c>
    </row>
    <row r="19" spans="1:9" x14ac:dyDescent="0.25">
      <c r="A19">
        <v>18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I19">
        <v>0</v>
      </c>
    </row>
    <row r="20" spans="1:9" x14ac:dyDescent="0.25">
      <c r="A20">
        <v>19</v>
      </c>
      <c r="B20" t="s">
        <v>114</v>
      </c>
      <c r="C20">
        <v>0</v>
      </c>
      <c r="D20">
        <v>0</v>
      </c>
      <c r="E20">
        <v>0</v>
      </c>
      <c r="F20">
        <v>0</v>
      </c>
      <c r="G20">
        <v>0</v>
      </c>
      <c r="I20">
        <v>0</v>
      </c>
    </row>
    <row r="21" spans="1:9" x14ac:dyDescent="0.25">
      <c r="A21">
        <v>20</v>
      </c>
      <c r="B21" t="s">
        <v>115</v>
      </c>
      <c r="C21">
        <v>19580</v>
      </c>
      <c r="D21">
        <v>9183227</v>
      </c>
      <c r="E21">
        <v>1526885</v>
      </c>
      <c r="F21">
        <v>10729692</v>
      </c>
      <c r="G21">
        <v>368165</v>
      </c>
      <c r="H21">
        <v>0.576254259901673</v>
      </c>
      <c r="I21">
        <v>0.32590544248856801</v>
      </c>
    </row>
    <row r="22" spans="1:9" x14ac:dyDescent="0.25">
      <c r="A22">
        <v>21</v>
      </c>
      <c r="B22" t="s">
        <v>116</v>
      </c>
      <c r="C22">
        <v>4815</v>
      </c>
      <c r="D22">
        <v>1676</v>
      </c>
      <c r="E22">
        <v>0</v>
      </c>
      <c r="F22">
        <v>6491</v>
      </c>
      <c r="G22">
        <v>83</v>
      </c>
      <c r="H22">
        <v>2.4710424710425701E-3</v>
      </c>
      <c r="I22">
        <v>1.97158709419925E-4</v>
      </c>
    </row>
    <row r="23" spans="1:9" x14ac:dyDescent="0.25">
      <c r="A23">
        <v>22</v>
      </c>
      <c r="B23" t="s">
        <v>41</v>
      </c>
      <c r="C23">
        <v>24395</v>
      </c>
      <c r="D23">
        <v>9184903</v>
      </c>
      <c r="E23">
        <v>1526885</v>
      </c>
      <c r="F23">
        <v>10736183</v>
      </c>
      <c r="G23">
        <v>368248</v>
      </c>
      <c r="H23">
        <v>0.57570898724410802</v>
      </c>
      <c r="I23">
        <v>0.32610260119798701</v>
      </c>
    </row>
    <row r="24" spans="1:9" x14ac:dyDescent="0.25">
      <c r="A24">
        <v>23</v>
      </c>
      <c r="B24" t="s">
        <v>42</v>
      </c>
      <c r="C24">
        <v>68344</v>
      </c>
      <c r="D24">
        <v>15360</v>
      </c>
      <c r="E24">
        <v>1266</v>
      </c>
      <c r="F24">
        <v>84970</v>
      </c>
      <c r="G24">
        <v>16829</v>
      </c>
      <c r="H24">
        <v>0.204769736842105</v>
      </c>
      <c r="I24">
        <v>2.5808928577123699E-3</v>
      </c>
    </row>
    <row r="25" spans="1:9" x14ac:dyDescent="0.25">
      <c r="A25">
        <v>24</v>
      </c>
      <c r="B25" t="s">
        <v>117</v>
      </c>
      <c r="C25">
        <v>18</v>
      </c>
      <c r="D25">
        <v>349668</v>
      </c>
      <c r="E25">
        <v>27442</v>
      </c>
      <c r="F25">
        <v>377128</v>
      </c>
      <c r="G25">
        <v>2677</v>
      </c>
      <c r="H25">
        <v>1.2410344479240301</v>
      </c>
      <c r="I25">
        <v>1.1454948354046699E-2</v>
      </c>
    </row>
    <row r="26" spans="1:9" x14ac:dyDescent="0.25">
      <c r="A26">
        <v>25</v>
      </c>
      <c r="B26" t="s">
        <v>118</v>
      </c>
      <c r="C26">
        <v>0</v>
      </c>
      <c r="D26">
        <v>599</v>
      </c>
      <c r="E26">
        <v>66</v>
      </c>
      <c r="F26">
        <v>665</v>
      </c>
      <c r="G26">
        <v>0</v>
      </c>
      <c r="H26">
        <v>6.4000000000000098E-2</v>
      </c>
      <c r="I26">
        <v>2.01988201762825E-5</v>
      </c>
    </row>
    <row r="27" spans="1:9" x14ac:dyDescent="0.25">
      <c r="A27">
        <v>26</v>
      </c>
      <c r="B27" t="s">
        <v>119</v>
      </c>
      <c r="C27">
        <v>0</v>
      </c>
      <c r="D27">
        <v>107</v>
      </c>
      <c r="E27">
        <v>66</v>
      </c>
      <c r="F27">
        <v>173</v>
      </c>
      <c r="G27">
        <v>0</v>
      </c>
      <c r="H27">
        <v>-8.4656084656084707E-2</v>
      </c>
      <c r="I27">
        <v>5.2547306624013203E-6</v>
      </c>
    </row>
    <row r="28" spans="1:9" x14ac:dyDescent="0.25">
      <c r="A28">
        <v>27</v>
      </c>
      <c r="B28" t="s">
        <v>214</v>
      </c>
      <c r="C28">
        <v>0</v>
      </c>
      <c r="D28">
        <v>0</v>
      </c>
      <c r="E28">
        <v>0</v>
      </c>
      <c r="F28">
        <v>0</v>
      </c>
      <c r="G28">
        <v>0</v>
      </c>
      <c r="I28">
        <v>0</v>
      </c>
    </row>
    <row r="29" spans="1:9" x14ac:dyDescent="0.25">
      <c r="A29">
        <v>28</v>
      </c>
      <c r="B29" t="s">
        <v>215</v>
      </c>
      <c r="C29">
        <v>0</v>
      </c>
      <c r="D29">
        <v>0</v>
      </c>
      <c r="E29">
        <v>0</v>
      </c>
      <c r="F29">
        <v>0</v>
      </c>
      <c r="G29">
        <v>0</v>
      </c>
      <c r="I29">
        <v>0</v>
      </c>
    </row>
    <row r="30" spans="1:9" x14ac:dyDescent="0.25">
      <c r="A30">
        <v>29</v>
      </c>
      <c r="B30" t="s">
        <v>216</v>
      </c>
      <c r="C30">
        <v>0</v>
      </c>
      <c r="D30">
        <v>492</v>
      </c>
      <c r="E30">
        <v>0</v>
      </c>
      <c r="F30">
        <v>492</v>
      </c>
      <c r="G30">
        <v>0</v>
      </c>
      <c r="H30">
        <v>0.12844036697247699</v>
      </c>
      <c r="I30">
        <v>1.4944089513881201E-5</v>
      </c>
    </row>
    <row r="31" spans="1:9" x14ac:dyDescent="0.25">
      <c r="A31">
        <v>30</v>
      </c>
      <c r="B31" t="s">
        <v>120</v>
      </c>
      <c r="C31">
        <v>344</v>
      </c>
      <c r="D31">
        <v>165188</v>
      </c>
      <c r="E31">
        <v>10065</v>
      </c>
      <c r="F31">
        <v>175597</v>
      </c>
      <c r="G31">
        <v>114</v>
      </c>
      <c r="H31">
        <v>-0.41158750104716402</v>
      </c>
      <c r="I31">
        <v>5.3336123706687003E-3</v>
      </c>
    </row>
    <row r="32" spans="1:9" x14ac:dyDescent="0.25">
      <c r="A32">
        <v>31</v>
      </c>
      <c r="B32" t="s">
        <v>121</v>
      </c>
      <c r="C32">
        <v>23</v>
      </c>
      <c r="D32">
        <v>19113</v>
      </c>
      <c r="E32">
        <v>1023</v>
      </c>
      <c r="F32">
        <v>20159</v>
      </c>
      <c r="G32">
        <v>114</v>
      </c>
      <c r="H32">
        <v>-0.29835369461557198</v>
      </c>
      <c r="I32">
        <v>6.1231280591530796E-4</v>
      </c>
    </row>
    <row r="33" spans="1:9" x14ac:dyDescent="0.25">
      <c r="A33">
        <v>32</v>
      </c>
      <c r="B33" t="s">
        <v>50</v>
      </c>
      <c r="C33">
        <v>362</v>
      </c>
      <c r="D33">
        <v>514856</v>
      </c>
      <c r="E33">
        <v>37507</v>
      </c>
      <c r="F33">
        <v>552725</v>
      </c>
      <c r="G33">
        <v>2791</v>
      </c>
      <c r="H33">
        <v>0.18430581862749301</v>
      </c>
      <c r="I33">
        <v>1.67885607247154E-2</v>
      </c>
    </row>
    <row r="34" spans="1:9" x14ac:dyDescent="0.25">
      <c r="A34">
        <v>33</v>
      </c>
      <c r="B34" t="s">
        <v>51</v>
      </c>
      <c r="C34">
        <v>454</v>
      </c>
      <c r="D34">
        <v>1213634</v>
      </c>
      <c r="E34">
        <v>209566</v>
      </c>
      <c r="F34">
        <v>1423654</v>
      </c>
      <c r="G34">
        <v>4765</v>
      </c>
      <c r="H34">
        <v>0.65151328840063605</v>
      </c>
      <c r="I34">
        <v>4.3242302465030601E-2</v>
      </c>
    </row>
    <row r="35" spans="1:9" x14ac:dyDescent="0.25">
      <c r="A35">
        <v>34</v>
      </c>
      <c r="B35" t="s">
        <v>52</v>
      </c>
      <c r="C35">
        <v>20970</v>
      </c>
      <c r="D35">
        <v>30257</v>
      </c>
      <c r="E35">
        <v>52224</v>
      </c>
      <c r="F35">
        <v>103451</v>
      </c>
      <c r="G35">
        <v>19846</v>
      </c>
      <c r="H35">
        <v>-8.6944625867151501E-2</v>
      </c>
      <c r="I35">
        <v>3.1422378136189599E-3</v>
      </c>
    </row>
    <row r="36" spans="1:9" x14ac:dyDescent="0.25">
      <c r="A36">
        <v>35</v>
      </c>
      <c r="B36" t="s">
        <v>122</v>
      </c>
      <c r="C36">
        <v>20969</v>
      </c>
      <c r="D36">
        <v>20395</v>
      </c>
      <c r="E36">
        <v>49109</v>
      </c>
      <c r="F36">
        <v>90473</v>
      </c>
      <c r="G36">
        <v>17534</v>
      </c>
      <c r="H36">
        <v>-0.115861583715271</v>
      </c>
      <c r="I36">
        <v>2.7480418914418202E-3</v>
      </c>
    </row>
    <row r="37" spans="1:9" x14ac:dyDescent="0.25">
      <c r="A37">
        <v>36</v>
      </c>
      <c r="B37" t="s">
        <v>123</v>
      </c>
      <c r="C37">
        <v>0</v>
      </c>
      <c r="D37">
        <v>9862</v>
      </c>
      <c r="E37">
        <v>3113</v>
      </c>
      <c r="F37">
        <v>12975</v>
      </c>
      <c r="G37">
        <v>2312</v>
      </c>
      <c r="H37">
        <v>0.18287902270033701</v>
      </c>
      <c r="I37">
        <v>3.9410479968009899E-4</v>
      </c>
    </row>
    <row r="38" spans="1:9" x14ac:dyDescent="0.25">
      <c r="A38">
        <v>37</v>
      </c>
      <c r="B38" t="s">
        <v>124</v>
      </c>
      <c r="C38">
        <v>1</v>
      </c>
      <c r="D38">
        <v>0</v>
      </c>
      <c r="E38">
        <v>0</v>
      </c>
      <c r="F38">
        <v>1</v>
      </c>
      <c r="G38">
        <v>0</v>
      </c>
      <c r="H38">
        <v>0</v>
      </c>
      <c r="I38">
        <v>3.0374165678620398E-8</v>
      </c>
    </row>
    <row r="39" spans="1:9" x14ac:dyDescent="0.25">
      <c r="A39">
        <v>38</v>
      </c>
      <c r="B39" t="s">
        <v>125</v>
      </c>
      <c r="C39">
        <v>0</v>
      </c>
      <c r="D39">
        <v>0</v>
      </c>
      <c r="E39">
        <v>2</v>
      </c>
      <c r="F39">
        <v>2</v>
      </c>
      <c r="G39">
        <v>0</v>
      </c>
      <c r="H39">
        <v>-0.33333333333333298</v>
      </c>
      <c r="I39">
        <v>6.0748331357240704E-8</v>
      </c>
    </row>
    <row r="40" spans="1:9" x14ac:dyDescent="0.25">
      <c r="A40">
        <v>39</v>
      </c>
      <c r="B40" t="s">
        <v>11</v>
      </c>
      <c r="C40">
        <v>1230435</v>
      </c>
      <c r="D40">
        <v>28231324</v>
      </c>
      <c r="E40">
        <v>3460956</v>
      </c>
      <c r="F40">
        <v>32922715</v>
      </c>
      <c r="G40">
        <v>811731</v>
      </c>
      <c r="H40">
        <v>0.14944338814001401</v>
      </c>
      <c r="I4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2"/>
  <sheetViews>
    <sheetView zoomScale="70" zoomScaleNormal="70" workbookViewId="0">
      <selection activeCell="A51" sqref="A51:H51"/>
    </sheetView>
  </sheetViews>
  <sheetFormatPr defaultColWidth="11.42578125" defaultRowHeight="15" x14ac:dyDescent="0.25"/>
  <sheetData>
    <row r="1" spans="1:17" x14ac:dyDescent="0.25">
      <c r="A1" t="s">
        <v>95</v>
      </c>
      <c r="B1" t="s">
        <v>96</v>
      </c>
      <c r="C1" t="s">
        <v>237</v>
      </c>
      <c r="D1" t="s">
        <v>170</v>
      </c>
      <c r="E1" t="s">
        <v>238</v>
      </c>
      <c r="F1" t="s">
        <v>172</v>
      </c>
      <c r="G1" t="s">
        <v>239</v>
      </c>
      <c r="H1" t="s">
        <v>174</v>
      </c>
      <c r="I1" t="s">
        <v>240</v>
      </c>
      <c r="J1" t="s">
        <v>175</v>
      </c>
      <c r="K1" t="s">
        <v>241</v>
      </c>
      <c r="L1" t="s">
        <v>179</v>
      </c>
      <c r="M1" t="s">
        <v>242</v>
      </c>
      <c r="N1" t="s">
        <v>180</v>
      </c>
      <c r="O1" t="s">
        <v>243</v>
      </c>
      <c r="P1" t="s">
        <v>181</v>
      </c>
      <c r="Q1" t="s">
        <v>182</v>
      </c>
    </row>
    <row r="2" spans="1:17" x14ac:dyDescent="0.25">
      <c r="A2">
        <v>1</v>
      </c>
      <c r="B2" t="s">
        <v>153</v>
      </c>
      <c r="C2">
        <v>2318108</v>
      </c>
      <c r="D2">
        <v>-0.108059793378095</v>
      </c>
      <c r="E2">
        <v>1668505</v>
      </c>
      <c r="F2">
        <v>3.2437690390902101E-2</v>
      </c>
      <c r="G2">
        <v>13185316</v>
      </c>
      <c r="H2">
        <v>4.90090701905102E-2</v>
      </c>
      <c r="I2">
        <v>151366</v>
      </c>
      <c r="J2">
        <v>-0.71891022605511301</v>
      </c>
      <c r="K2">
        <v>1499202</v>
      </c>
      <c r="L2">
        <v>-0.193807078592412</v>
      </c>
      <c r="M2">
        <v>95405</v>
      </c>
      <c r="N2">
        <v>0.566044549498531</v>
      </c>
      <c r="O2">
        <v>18917902</v>
      </c>
      <c r="P2">
        <v>-1.6912947237291798E-2</v>
      </c>
      <c r="Q2">
        <v>0.576426759600703</v>
      </c>
    </row>
    <row r="3" spans="1:17" x14ac:dyDescent="0.25">
      <c r="A3">
        <v>2</v>
      </c>
      <c r="B3" t="s">
        <v>154</v>
      </c>
      <c r="C3">
        <v>232144</v>
      </c>
      <c r="D3">
        <v>1.27032874991275E-2</v>
      </c>
      <c r="E3">
        <v>14475</v>
      </c>
      <c r="F3">
        <v>-0.40593449889189898</v>
      </c>
      <c r="G3">
        <v>267598</v>
      </c>
      <c r="H3">
        <v>1.22484490845816E-2</v>
      </c>
      <c r="I3">
        <v>2402</v>
      </c>
      <c r="J3">
        <v>-0.32108535895986401</v>
      </c>
      <c r="K3">
        <v>197087</v>
      </c>
      <c r="L3">
        <v>3.55504647411478E-2</v>
      </c>
      <c r="M3">
        <v>47844</v>
      </c>
      <c r="N3">
        <v>3.4835535563677298</v>
      </c>
      <c r="O3">
        <v>761550</v>
      </c>
      <c r="P3">
        <v>5.4065949884288797E-2</v>
      </c>
      <c r="Q3">
        <v>2.3204359488378502E-2</v>
      </c>
    </row>
    <row r="4" spans="1:17" x14ac:dyDescent="0.25">
      <c r="A4">
        <v>3</v>
      </c>
      <c r="B4" t="s">
        <v>217</v>
      </c>
      <c r="C4">
        <v>0</v>
      </c>
      <c r="E4">
        <v>0</v>
      </c>
      <c r="G4">
        <v>0</v>
      </c>
      <c r="I4">
        <v>0</v>
      </c>
      <c r="K4">
        <v>0</v>
      </c>
      <c r="M4">
        <v>0</v>
      </c>
      <c r="O4">
        <v>0</v>
      </c>
      <c r="Q4">
        <v>0</v>
      </c>
    </row>
    <row r="5" spans="1:17" x14ac:dyDescent="0.25">
      <c r="A5">
        <v>4</v>
      </c>
      <c r="B5" t="s">
        <v>155</v>
      </c>
      <c r="C5">
        <v>963450</v>
      </c>
      <c r="D5">
        <v>0.36584598241816202</v>
      </c>
      <c r="E5">
        <v>3628467</v>
      </c>
      <c r="F5">
        <v>0.42197857666037097</v>
      </c>
      <c r="G5">
        <v>5485960</v>
      </c>
      <c r="H5">
        <v>0.867881331809781</v>
      </c>
      <c r="I5">
        <v>148321</v>
      </c>
      <c r="J5">
        <v>4.4628949899094801E-3</v>
      </c>
      <c r="K5">
        <v>488420</v>
      </c>
      <c r="L5">
        <v>7.3710127723185706E-2</v>
      </c>
      <c r="M5">
        <v>15074</v>
      </c>
      <c r="N5">
        <v>0.44331673688242001</v>
      </c>
      <c r="O5">
        <v>10729692</v>
      </c>
      <c r="P5">
        <v>0.576254259901673</v>
      </c>
      <c r="Q5">
        <v>0.32693274291586799</v>
      </c>
    </row>
    <row r="6" spans="1:17" x14ac:dyDescent="0.25">
      <c r="A6">
        <v>5</v>
      </c>
      <c r="B6" t="s">
        <v>156</v>
      </c>
      <c r="C6">
        <v>128250</v>
      </c>
      <c r="D6">
        <v>0.19397843856480501</v>
      </c>
      <c r="E6">
        <v>280469</v>
      </c>
      <c r="F6">
        <v>0.191654522202064</v>
      </c>
      <c r="G6">
        <v>35106</v>
      </c>
      <c r="H6">
        <v>0.12450751145136001</v>
      </c>
      <c r="I6">
        <v>3155</v>
      </c>
      <c r="J6">
        <v>-0.14475467606397399</v>
      </c>
      <c r="K6">
        <v>82108</v>
      </c>
      <c r="L6">
        <v>0.116371398659397</v>
      </c>
      <c r="M6">
        <v>12324</v>
      </c>
      <c r="N6">
        <v>1.23260869565217</v>
      </c>
      <c r="O6">
        <v>541412</v>
      </c>
      <c r="P6">
        <v>0.185352226153361</v>
      </c>
      <c r="Q6">
        <v>1.6496774577272701E-2</v>
      </c>
    </row>
    <row r="7" spans="1:17" x14ac:dyDescent="0.25">
      <c r="A7">
        <v>6</v>
      </c>
      <c r="B7" t="s">
        <v>157</v>
      </c>
      <c r="C7">
        <v>53218</v>
      </c>
      <c r="D7">
        <v>0.161305808929429</v>
      </c>
      <c r="E7">
        <v>229</v>
      </c>
      <c r="F7">
        <v>0.15075376884422101</v>
      </c>
      <c r="G7">
        <v>9123</v>
      </c>
      <c r="H7">
        <v>0.26077943615256999</v>
      </c>
      <c r="I7">
        <v>20</v>
      </c>
      <c r="J7">
        <v>0.11111111111111099</v>
      </c>
      <c r="K7">
        <v>9735</v>
      </c>
      <c r="L7">
        <v>0.19918699186991901</v>
      </c>
      <c r="M7">
        <v>0</v>
      </c>
      <c r="O7">
        <v>72325</v>
      </c>
      <c r="P7">
        <v>0.17798915256445699</v>
      </c>
      <c r="Q7">
        <v>2.2037361959122499E-3</v>
      </c>
    </row>
    <row r="8" spans="1:17" x14ac:dyDescent="0.25">
      <c r="A8">
        <v>7</v>
      </c>
      <c r="B8" t="s">
        <v>158</v>
      </c>
      <c r="C8">
        <v>140726</v>
      </c>
      <c r="D8">
        <v>8.8306671323786201</v>
      </c>
      <c r="E8">
        <v>62</v>
      </c>
      <c r="F8">
        <v>-0.659340659340659</v>
      </c>
      <c r="G8">
        <v>19443</v>
      </c>
      <c r="H8">
        <v>-0.77191089004375701</v>
      </c>
      <c r="I8">
        <v>64</v>
      </c>
      <c r="J8">
        <v>-0.99196686331115902</v>
      </c>
      <c r="K8">
        <v>204982</v>
      </c>
      <c r="L8">
        <v>2.3853903450098302</v>
      </c>
      <c r="M8">
        <v>11851</v>
      </c>
      <c r="N8">
        <v>454.80769230769198</v>
      </c>
      <c r="O8">
        <v>377128</v>
      </c>
      <c r="P8">
        <v>1.2410477650610301</v>
      </c>
      <c r="Q8">
        <v>1.14910559846802E-2</v>
      </c>
    </row>
    <row r="9" spans="1:17" x14ac:dyDescent="0.25">
      <c r="A9">
        <v>8</v>
      </c>
      <c r="B9" t="s">
        <v>159</v>
      </c>
      <c r="C9">
        <v>173</v>
      </c>
      <c r="D9">
        <v>-8.4656084656084707E-2</v>
      </c>
      <c r="E9">
        <v>0</v>
      </c>
      <c r="G9">
        <v>70</v>
      </c>
      <c r="I9">
        <v>0</v>
      </c>
      <c r="K9">
        <v>422</v>
      </c>
      <c r="L9">
        <v>-3.2110091743119303E-2</v>
      </c>
      <c r="M9">
        <v>0</v>
      </c>
      <c r="O9">
        <v>665</v>
      </c>
      <c r="P9">
        <v>6.4000000000000098E-2</v>
      </c>
      <c r="Q9">
        <v>2.02624897377345E-5</v>
      </c>
    </row>
    <row r="10" spans="1:17" x14ac:dyDescent="0.25">
      <c r="A10">
        <v>9</v>
      </c>
      <c r="B10" t="s">
        <v>160</v>
      </c>
      <c r="C10">
        <v>93006</v>
      </c>
      <c r="D10">
        <v>0.17720173151406199</v>
      </c>
      <c r="E10">
        <v>82476</v>
      </c>
      <c r="F10">
        <v>0.19987779507397799</v>
      </c>
      <c r="G10">
        <v>198726</v>
      </c>
      <c r="H10">
        <v>0.16116252979946699</v>
      </c>
      <c r="I10">
        <v>1211</v>
      </c>
      <c r="J10">
        <v>-5.8320373250388899E-2</v>
      </c>
      <c r="K10">
        <v>11743</v>
      </c>
      <c r="L10">
        <v>-8.7567987567987601E-2</v>
      </c>
      <c r="M10">
        <v>30468</v>
      </c>
      <c r="N10">
        <v>0.11030939105717701</v>
      </c>
      <c r="O10">
        <v>417630</v>
      </c>
      <c r="P10">
        <v>0.158525759811809</v>
      </c>
      <c r="Q10">
        <v>1.2725148254391101E-2</v>
      </c>
    </row>
    <row r="11" spans="1:17" x14ac:dyDescent="0.25">
      <c r="A11">
        <v>10</v>
      </c>
      <c r="B11" t="s">
        <v>27</v>
      </c>
      <c r="C11">
        <v>3568508</v>
      </c>
      <c r="D11">
        <v>3.6307414235117602E-2</v>
      </c>
      <c r="E11">
        <v>5379739</v>
      </c>
      <c r="F11">
        <v>0.26973351296135101</v>
      </c>
      <c r="G11">
        <v>18898568</v>
      </c>
      <c r="H11">
        <v>0.19839301708790599</v>
      </c>
      <c r="I11">
        <v>300982</v>
      </c>
      <c r="J11">
        <v>-0.56720014954776199</v>
      </c>
      <c r="K11">
        <v>2214082</v>
      </c>
      <c r="L11">
        <v>-7.5938822237080206E-2</v>
      </c>
      <c r="M11">
        <v>152798</v>
      </c>
      <c r="N11">
        <v>0.54603772057633204</v>
      </c>
      <c r="O11">
        <v>30514677</v>
      </c>
      <c r="P11">
        <v>0.145419648627402</v>
      </c>
      <c r="Q11">
        <v>0.92977944295155401</v>
      </c>
    </row>
    <row r="12" spans="1:17" x14ac:dyDescent="0.25">
      <c r="A12">
        <v>11</v>
      </c>
      <c r="B12" t="s">
        <v>161</v>
      </c>
      <c r="C12">
        <v>335648</v>
      </c>
      <c r="D12">
        <v>-7.1939303113922798E-2</v>
      </c>
      <c r="E12">
        <v>18413</v>
      </c>
      <c r="F12">
        <v>-6.8874841972187101E-2</v>
      </c>
      <c r="G12">
        <v>122948</v>
      </c>
      <c r="H12">
        <v>3.5369016741334497E-2</v>
      </c>
      <c r="I12">
        <v>7389</v>
      </c>
      <c r="J12">
        <v>-0.44204485388507098</v>
      </c>
      <c r="K12">
        <v>273363</v>
      </c>
      <c r="L12">
        <v>-7.3929657910605504E-2</v>
      </c>
      <c r="M12">
        <v>5145</v>
      </c>
      <c r="N12">
        <v>0.33117723156533002</v>
      </c>
      <c r="O12">
        <v>762906</v>
      </c>
      <c r="P12">
        <v>-6.1019122861647603E-2</v>
      </c>
      <c r="Q12">
        <v>2.3245676685497901E-2</v>
      </c>
    </row>
    <row r="13" spans="1:17" x14ac:dyDescent="0.25">
      <c r="A13">
        <v>12</v>
      </c>
      <c r="B13" t="s">
        <v>162</v>
      </c>
      <c r="C13">
        <v>2487088</v>
      </c>
      <c r="D13">
        <v>5.7222311489946401E-2</v>
      </c>
      <c r="E13">
        <v>4872997</v>
      </c>
      <c r="F13">
        <v>0.28265015215193401</v>
      </c>
      <c r="G13">
        <v>17669690</v>
      </c>
      <c r="H13">
        <v>0.216035153460892</v>
      </c>
      <c r="I13">
        <v>279162</v>
      </c>
      <c r="J13">
        <v>-0.58098568823313101</v>
      </c>
      <c r="K13">
        <v>1339886</v>
      </c>
      <c r="L13">
        <v>-0.12076413409881501</v>
      </c>
      <c r="M13">
        <v>75650</v>
      </c>
      <c r="N13">
        <v>0.10896110940088199</v>
      </c>
      <c r="O13">
        <v>26724473</v>
      </c>
      <c r="P13">
        <v>0.164942960260168</v>
      </c>
      <c r="Q13">
        <v>0.81429227053964404</v>
      </c>
    </row>
    <row r="14" spans="1:17" x14ac:dyDescent="0.25">
      <c r="A14">
        <v>13</v>
      </c>
      <c r="B14" t="s">
        <v>163</v>
      </c>
      <c r="C14">
        <v>745772</v>
      </c>
      <c r="D14">
        <v>2.25243506493507E-2</v>
      </c>
      <c r="E14">
        <v>488329</v>
      </c>
      <c r="F14">
        <v>0.16834622911911501</v>
      </c>
      <c r="G14">
        <v>1105930</v>
      </c>
      <c r="H14">
        <v>-1.30929625326387E-2</v>
      </c>
      <c r="I14">
        <v>14431</v>
      </c>
      <c r="J14">
        <v>-9.5348545636910795E-2</v>
      </c>
      <c r="K14">
        <v>600833</v>
      </c>
      <c r="L14">
        <v>4.1436784896529397E-2</v>
      </c>
      <c r="M14">
        <v>72003</v>
      </c>
      <c r="N14">
        <v>1.69170093457944</v>
      </c>
      <c r="O14">
        <v>3027298</v>
      </c>
      <c r="P14">
        <v>4.84000054025207E-2</v>
      </c>
      <c r="Q14">
        <v>9.2241495726412395E-2</v>
      </c>
    </row>
    <row r="15" spans="1:17" x14ac:dyDescent="0.25">
      <c r="A15">
        <v>14</v>
      </c>
      <c r="B15" t="s">
        <v>164</v>
      </c>
      <c r="C15">
        <v>199154</v>
      </c>
      <c r="D15">
        <v>0.10340739099119101</v>
      </c>
      <c r="E15">
        <v>3083</v>
      </c>
      <c r="F15">
        <v>4.4023027429732402E-2</v>
      </c>
      <c r="G15">
        <v>232545</v>
      </c>
      <c r="H15">
        <v>4.40574322504175E-2</v>
      </c>
      <c r="I15">
        <v>128992</v>
      </c>
      <c r="J15">
        <v>-6.5194074847088196E-2</v>
      </c>
      <c r="K15">
        <v>511414</v>
      </c>
      <c r="L15">
        <v>0.104713806168429</v>
      </c>
      <c r="M15">
        <v>28642</v>
      </c>
      <c r="N15">
        <v>-0.56418800687755799</v>
      </c>
      <c r="O15">
        <v>1103830</v>
      </c>
      <c r="P15">
        <v>2.8903210411419501E-2</v>
      </c>
      <c r="Q15">
        <v>3.3633600070982698E-2</v>
      </c>
    </row>
    <row r="16" spans="1:17" x14ac:dyDescent="0.25">
      <c r="A16">
        <v>15</v>
      </c>
      <c r="B16" t="s">
        <v>218</v>
      </c>
      <c r="C16">
        <v>0</v>
      </c>
      <c r="E16">
        <v>0</v>
      </c>
      <c r="G16">
        <v>0</v>
      </c>
      <c r="I16">
        <v>0</v>
      </c>
      <c r="K16">
        <v>0</v>
      </c>
      <c r="M16">
        <v>0</v>
      </c>
      <c r="O16">
        <v>0</v>
      </c>
      <c r="Q16">
        <v>0</v>
      </c>
    </row>
    <row r="17" spans="1:17" x14ac:dyDescent="0.25">
      <c r="A17">
        <v>16</v>
      </c>
      <c r="B17" t="s">
        <v>165</v>
      </c>
      <c r="C17">
        <v>0</v>
      </c>
      <c r="E17">
        <v>0</v>
      </c>
      <c r="G17">
        <v>0</v>
      </c>
      <c r="I17">
        <v>0</v>
      </c>
      <c r="K17">
        <v>5726</v>
      </c>
      <c r="L17">
        <v>0.17480508822322499</v>
      </c>
      <c r="M17">
        <v>765</v>
      </c>
      <c r="N17">
        <v>-0.52217364147407896</v>
      </c>
      <c r="O17">
        <v>6491</v>
      </c>
      <c r="P17">
        <v>2.4710424710425701E-3</v>
      </c>
      <c r="Q17">
        <v>1.9778018178591699E-4</v>
      </c>
    </row>
    <row r="18" spans="1:17" x14ac:dyDescent="0.25">
      <c r="A18">
        <v>17</v>
      </c>
      <c r="B18" t="s">
        <v>166</v>
      </c>
      <c r="C18">
        <v>5501</v>
      </c>
      <c r="D18">
        <v>1.1214809101426899</v>
      </c>
      <c r="E18">
        <v>0</v>
      </c>
      <c r="F18">
        <v>-1</v>
      </c>
      <c r="G18">
        <v>46</v>
      </c>
      <c r="H18">
        <v>1.55555555555556</v>
      </c>
      <c r="I18">
        <v>3907</v>
      </c>
      <c r="J18">
        <v>3.0808729139923901E-3</v>
      </c>
      <c r="K18">
        <v>3189</v>
      </c>
      <c r="L18">
        <v>0.21764032073310399</v>
      </c>
      <c r="M18">
        <v>2</v>
      </c>
      <c r="N18">
        <v>1</v>
      </c>
      <c r="O18">
        <v>12645</v>
      </c>
      <c r="P18">
        <v>0.38484284306209599</v>
      </c>
      <c r="Q18">
        <v>3.8529200411075598E-4</v>
      </c>
    </row>
    <row r="19" spans="1:17" x14ac:dyDescent="0.25">
      <c r="A19">
        <v>18</v>
      </c>
      <c r="B19" t="s">
        <v>167</v>
      </c>
      <c r="C19">
        <v>39076</v>
      </c>
      <c r="D19">
        <v>-0.181362998344961</v>
      </c>
      <c r="E19">
        <v>181</v>
      </c>
      <c r="F19">
        <v>-0.97559989215421905</v>
      </c>
      <c r="G19">
        <v>1137</v>
      </c>
      <c r="H19">
        <v>-0.98986170184308397</v>
      </c>
      <c r="I19">
        <v>29795</v>
      </c>
      <c r="J19">
        <v>1.1850249339982399</v>
      </c>
      <c r="K19">
        <v>97220</v>
      </c>
      <c r="L19">
        <v>-0.171389852466142</v>
      </c>
      <c r="M19">
        <v>8188</v>
      </c>
      <c r="N19">
        <v>49.857142857142897</v>
      </c>
      <c r="O19">
        <v>175597</v>
      </c>
      <c r="P19">
        <v>-0.41158947276711799</v>
      </c>
      <c r="Q19">
        <v>5.3504246774089799E-3</v>
      </c>
    </row>
    <row r="20" spans="1:17" x14ac:dyDescent="0.25">
      <c r="A20">
        <v>19</v>
      </c>
      <c r="B20" t="s">
        <v>168</v>
      </c>
      <c r="C20">
        <v>59497</v>
      </c>
      <c r="D20">
        <v>0.26519372262152902</v>
      </c>
      <c r="E20">
        <v>21622</v>
      </c>
      <c r="F20">
        <v>0.173641643597677</v>
      </c>
      <c r="G20">
        <v>30089</v>
      </c>
      <c r="H20">
        <v>-2.8227238962632802E-2</v>
      </c>
      <c r="I20">
        <v>9806</v>
      </c>
      <c r="J20">
        <v>-0.119985641209728</v>
      </c>
      <c r="K20">
        <v>885010</v>
      </c>
      <c r="L20">
        <v>1.2462695848382299</v>
      </c>
      <c r="M20">
        <v>0</v>
      </c>
      <c r="O20">
        <v>1006024</v>
      </c>
      <c r="P20">
        <v>1.0058459244017499</v>
      </c>
      <c r="Q20">
        <v>3.0653460114157299E-2</v>
      </c>
    </row>
    <row r="21" spans="1:17" x14ac:dyDescent="0.25">
      <c r="A21">
        <v>20</v>
      </c>
      <c r="B21" t="s">
        <v>33</v>
      </c>
      <c r="C21">
        <v>303228</v>
      </c>
      <c r="D21">
        <v>9.1368475608439401E-2</v>
      </c>
      <c r="E21">
        <v>24886</v>
      </c>
      <c r="F21">
        <v>-0.13587277336018599</v>
      </c>
      <c r="G21">
        <v>263817</v>
      </c>
      <c r="H21">
        <v>-0.27891664070059202</v>
      </c>
      <c r="I21">
        <v>172500</v>
      </c>
      <c r="J21">
        <v>3.5028980811462801E-2</v>
      </c>
      <c r="K21">
        <v>1502559</v>
      </c>
      <c r="L21">
        <v>0.53048889178620695</v>
      </c>
      <c r="M21">
        <v>37597</v>
      </c>
      <c r="N21">
        <v>-0.44287534823069202</v>
      </c>
      <c r="O21">
        <v>2304587</v>
      </c>
      <c r="P21">
        <v>0.220391336581233</v>
      </c>
      <c r="Q21">
        <v>7.0220557048445695E-2</v>
      </c>
    </row>
    <row r="22" spans="1:17" x14ac:dyDescent="0.25">
      <c r="A22">
        <v>21</v>
      </c>
      <c r="B22" t="s">
        <v>169</v>
      </c>
      <c r="C22">
        <v>3871736</v>
      </c>
      <c r="D22">
        <v>4.0418388499153399E-2</v>
      </c>
      <c r="E22">
        <v>5404625</v>
      </c>
      <c r="F22">
        <v>0.26699514710705402</v>
      </c>
      <c r="G22">
        <v>19162385</v>
      </c>
      <c r="H22">
        <v>0.18757052259056201</v>
      </c>
      <c r="I22">
        <v>473482</v>
      </c>
      <c r="J22">
        <v>-0.45077555527716301</v>
      </c>
      <c r="K22">
        <v>3716641</v>
      </c>
      <c r="L22">
        <v>0.100318996028463</v>
      </c>
      <c r="M22">
        <v>190395</v>
      </c>
      <c r="N22">
        <v>0.144778614204286</v>
      </c>
      <c r="O22">
        <v>32819264</v>
      </c>
      <c r="P22">
        <v>0.150382195189465</v>
      </c>
      <c r="Q22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44"/>
  <sheetViews>
    <sheetView zoomScale="50" zoomScaleNormal="50" workbookViewId="0">
      <selection activeCell="A51" sqref="A51:H51"/>
    </sheetView>
  </sheetViews>
  <sheetFormatPr defaultColWidth="11.42578125" defaultRowHeight="15" x14ac:dyDescent="0.25"/>
  <sheetData>
    <row r="1" spans="1:16" x14ac:dyDescent="0.25">
      <c r="A1" t="s">
        <v>95</v>
      </c>
      <c r="B1" t="s">
        <v>96</v>
      </c>
      <c r="C1" t="s">
        <v>244</v>
      </c>
      <c r="D1" t="s">
        <v>170</v>
      </c>
      <c r="E1" t="s">
        <v>245</v>
      </c>
      <c r="F1" t="s">
        <v>172</v>
      </c>
      <c r="G1" t="s">
        <v>246</v>
      </c>
      <c r="H1" t="s">
        <v>174</v>
      </c>
      <c r="I1" t="s">
        <v>247</v>
      </c>
      <c r="J1" t="s">
        <v>175</v>
      </c>
      <c r="K1" t="s">
        <v>248</v>
      </c>
      <c r="L1" t="s">
        <v>249</v>
      </c>
      <c r="M1" t="s">
        <v>250</v>
      </c>
      <c r="N1" t="s">
        <v>251</v>
      </c>
      <c r="O1" t="s">
        <v>176</v>
      </c>
      <c r="P1" t="s">
        <v>177</v>
      </c>
    </row>
    <row r="2" spans="1:16" x14ac:dyDescent="0.25">
      <c r="A2">
        <v>1</v>
      </c>
      <c r="B2" t="s">
        <v>98</v>
      </c>
      <c r="C2">
        <v>328690</v>
      </c>
      <c r="D2">
        <v>-4.1479787935167399E-2</v>
      </c>
      <c r="E2">
        <v>13760805</v>
      </c>
      <c r="F2">
        <v>-1.2869322017192601E-2</v>
      </c>
      <c r="G2">
        <v>39088</v>
      </c>
      <c r="H2">
        <v>-0.32378382118884502</v>
      </c>
      <c r="I2">
        <v>66973</v>
      </c>
      <c r="J2">
        <v>1.6860110692227499</v>
      </c>
      <c r="K2">
        <v>7781</v>
      </c>
      <c r="L2">
        <v>13578769</v>
      </c>
      <c r="M2">
        <v>365996</v>
      </c>
      <c r="N2">
        <v>13952546</v>
      </c>
      <c r="O2">
        <v>-1.8069433399252599E-2</v>
      </c>
      <c r="P2">
        <v>0.59057288364920801</v>
      </c>
    </row>
    <row r="3" spans="1:16" x14ac:dyDescent="0.25">
      <c r="A3">
        <v>2</v>
      </c>
      <c r="B3" t="s">
        <v>141</v>
      </c>
      <c r="C3">
        <v>172</v>
      </c>
      <c r="D3">
        <v>7.4999999999999997E-2</v>
      </c>
      <c r="E3">
        <v>2357</v>
      </c>
      <c r="F3">
        <v>1.62472160356347</v>
      </c>
      <c r="G3">
        <v>0</v>
      </c>
      <c r="I3">
        <v>1032</v>
      </c>
      <c r="K3">
        <v>0</v>
      </c>
      <c r="L3">
        <v>2017</v>
      </c>
      <c r="M3">
        <v>356</v>
      </c>
      <c r="N3">
        <v>2373</v>
      </c>
      <c r="O3">
        <v>1.5906113537117901</v>
      </c>
      <c r="P3">
        <v>1.00442561013565E-4</v>
      </c>
    </row>
    <row r="4" spans="1:16" x14ac:dyDescent="0.25">
      <c r="A4">
        <v>3</v>
      </c>
      <c r="B4" t="s">
        <v>100</v>
      </c>
      <c r="C4">
        <v>0</v>
      </c>
      <c r="E4">
        <v>0</v>
      </c>
      <c r="G4">
        <v>38968</v>
      </c>
      <c r="H4">
        <v>-0.32358965457385902</v>
      </c>
      <c r="I4">
        <v>64158</v>
      </c>
      <c r="J4">
        <v>2.04629409809601</v>
      </c>
      <c r="K4">
        <v>0</v>
      </c>
      <c r="L4">
        <v>0</v>
      </c>
      <c r="M4">
        <v>124791</v>
      </c>
      <c r="N4">
        <v>124791</v>
      </c>
      <c r="O4">
        <v>0.59532362604349098</v>
      </c>
      <c r="P4">
        <v>5.2820596845527899E-3</v>
      </c>
    </row>
    <row r="5" spans="1:16" x14ac:dyDescent="0.25">
      <c r="A5">
        <v>4</v>
      </c>
      <c r="B5" t="s">
        <v>101</v>
      </c>
      <c r="C5">
        <v>244159</v>
      </c>
      <c r="D5">
        <v>7.8116996661780097E-2</v>
      </c>
      <c r="E5">
        <v>18497667</v>
      </c>
      <c r="F5">
        <v>0.13222797623000701</v>
      </c>
      <c r="G5">
        <v>1</v>
      </c>
      <c r="H5">
        <v>-0.5</v>
      </c>
      <c r="I5">
        <v>1</v>
      </c>
      <c r="J5">
        <v>-0.66666666666666696</v>
      </c>
      <c r="K5">
        <v>44887</v>
      </c>
      <c r="L5">
        <v>239306</v>
      </c>
      <c r="M5">
        <v>1482</v>
      </c>
      <c r="N5">
        <v>285675</v>
      </c>
      <c r="O5">
        <v>0.137966061185469</v>
      </c>
      <c r="P5">
        <v>1.2091836754129901E-2</v>
      </c>
    </row>
    <row r="6" spans="1:16" x14ac:dyDescent="0.25">
      <c r="A6">
        <v>5</v>
      </c>
      <c r="B6" t="s">
        <v>142</v>
      </c>
      <c r="C6">
        <v>880</v>
      </c>
      <c r="D6">
        <v>-0.28397070789259599</v>
      </c>
      <c r="E6">
        <v>82237</v>
      </c>
      <c r="F6">
        <v>-7.9834847603276193E-2</v>
      </c>
      <c r="G6">
        <v>0</v>
      </c>
      <c r="I6">
        <v>0</v>
      </c>
      <c r="J6">
        <v>-1</v>
      </c>
      <c r="K6">
        <v>311</v>
      </c>
      <c r="L6">
        <v>44639</v>
      </c>
      <c r="M6">
        <v>187</v>
      </c>
      <c r="N6">
        <v>45137</v>
      </c>
      <c r="O6">
        <v>-5.1903041505629299E-2</v>
      </c>
      <c r="P6">
        <v>1.9105250216895401E-3</v>
      </c>
    </row>
    <row r="7" spans="1:16" x14ac:dyDescent="0.25">
      <c r="A7">
        <v>6</v>
      </c>
      <c r="B7" t="s">
        <v>103</v>
      </c>
      <c r="C7">
        <v>573729</v>
      </c>
      <c r="D7">
        <v>5.4643180730831204E-3</v>
      </c>
      <c r="E7">
        <v>32340709</v>
      </c>
      <c r="F7">
        <v>6.4995788353423095E-2</v>
      </c>
      <c r="G7">
        <v>39089</v>
      </c>
      <c r="H7">
        <v>-0.32378991800159201</v>
      </c>
      <c r="I7">
        <v>66974</v>
      </c>
      <c r="J7">
        <v>1.6817490189797399</v>
      </c>
      <c r="K7">
        <v>52979</v>
      </c>
      <c r="L7">
        <v>13862714</v>
      </c>
      <c r="M7">
        <v>367665</v>
      </c>
      <c r="N7">
        <v>14283358</v>
      </c>
      <c r="O7">
        <v>-1.54804800789194E-2</v>
      </c>
      <c r="P7">
        <v>0.60457524542502805</v>
      </c>
    </row>
    <row r="8" spans="1:16" x14ac:dyDescent="0.25">
      <c r="A8">
        <v>7</v>
      </c>
      <c r="B8" t="s">
        <v>143</v>
      </c>
      <c r="C8">
        <v>1450</v>
      </c>
      <c r="D8">
        <v>0.8125</v>
      </c>
      <c r="E8">
        <v>163705</v>
      </c>
      <c r="F8">
        <v>0.65196726439750896</v>
      </c>
      <c r="G8">
        <v>0</v>
      </c>
      <c r="I8">
        <v>0</v>
      </c>
      <c r="K8">
        <v>762</v>
      </c>
      <c r="L8">
        <v>40194</v>
      </c>
      <c r="M8">
        <v>0</v>
      </c>
      <c r="N8">
        <v>40956</v>
      </c>
      <c r="O8">
        <v>2.0720072007200701</v>
      </c>
      <c r="P8">
        <v>1.73355479514183E-3</v>
      </c>
    </row>
    <row r="9" spans="1:16" x14ac:dyDescent="0.25">
      <c r="A9">
        <v>8</v>
      </c>
      <c r="B9" t="s">
        <v>144</v>
      </c>
      <c r="C9">
        <v>0</v>
      </c>
      <c r="E9">
        <v>0</v>
      </c>
      <c r="G9">
        <v>263</v>
      </c>
      <c r="H9">
        <v>-2.2304832713754601E-2</v>
      </c>
      <c r="I9">
        <v>893</v>
      </c>
      <c r="J9">
        <v>-5.6025369978858298E-2</v>
      </c>
      <c r="K9">
        <v>0</v>
      </c>
      <c r="L9">
        <v>18089</v>
      </c>
      <c r="M9">
        <v>0</v>
      </c>
      <c r="N9">
        <v>18089</v>
      </c>
      <c r="O9">
        <v>0.32394056942106397</v>
      </c>
      <c r="P9">
        <v>7.65657600579172E-4</v>
      </c>
    </row>
    <row r="10" spans="1:16" x14ac:dyDescent="0.25">
      <c r="A10">
        <v>9</v>
      </c>
      <c r="B10" t="s">
        <v>104</v>
      </c>
      <c r="C10">
        <v>388</v>
      </c>
      <c r="D10">
        <v>-0.69875776397515499</v>
      </c>
      <c r="E10">
        <v>1118</v>
      </c>
      <c r="F10">
        <v>-0.43931795386158501</v>
      </c>
      <c r="G10">
        <v>0</v>
      </c>
      <c r="I10">
        <v>0</v>
      </c>
      <c r="K10">
        <v>0</v>
      </c>
      <c r="L10">
        <v>1256</v>
      </c>
      <c r="M10">
        <v>0</v>
      </c>
      <c r="N10">
        <v>1256</v>
      </c>
      <c r="O10">
        <v>-0.41581395348837202</v>
      </c>
      <c r="P10">
        <v>5.3163024286994303E-5</v>
      </c>
    </row>
    <row r="11" spans="1:16" x14ac:dyDescent="0.25">
      <c r="A11">
        <v>10</v>
      </c>
      <c r="B11" t="s">
        <v>105</v>
      </c>
      <c r="C11">
        <v>1040686</v>
      </c>
      <c r="D11">
        <v>-2.2234206572831702E-2</v>
      </c>
      <c r="E11">
        <v>90718001</v>
      </c>
      <c r="F11">
        <v>0.24513840082796901</v>
      </c>
      <c r="G11">
        <v>7177</v>
      </c>
      <c r="H11">
        <v>-0.792055397809585</v>
      </c>
      <c r="I11">
        <v>48703</v>
      </c>
      <c r="J11">
        <v>-0.76925445827884897</v>
      </c>
      <c r="K11">
        <v>46050</v>
      </c>
      <c r="L11">
        <v>283640</v>
      </c>
      <c r="M11">
        <v>0</v>
      </c>
      <c r="N11">
        <v>329690</v>
      </c>
      <c r="O11">
        <v>-4.0904608277503203E-2</v>
      </c>
      <c r="P11">
        <v>1.39548706028496E-2</v>
      </c>
    </row>
    <row r="12" spans="1:16" x14ac:dyDescent="0.25">
      <c r="A12">
        <v>11</v>
      </c>
      <c r="B12" t="s">
        <v>106</v>
      </c>
      <c r="C12">
        <v>32835</v>
      </c>
      <c r="D12">
        <v>-0.28740396718607603</v>
      </c>
      <c r="E12">
        <v>195265</v>
      </c>
      <c r="F12">
        <v>0.22055119045386601</v>
      </c>
      <c r="G12">
        <v>11004</v>
      </c>
      <c r="H12">
        <v>-5.86021045427325E-2</v>
      </c>
      <c r="I12">
        <v>464</v>
      </c>
      <c r="J12">
        <v>0.15136476426799</v>
      </c>
      <c r="K12">
        <v>57593</v>
      </c>
      <c r="L12">
        <v>42060</v>
      </c>
      <c r="M12">
        <v>0</v>
      </c>
      <c r="N12">
        <v>99653</v>
      </c>
      <c r="O12">
        <v>-0.427627006691364</v>
      </c>
      <c r="P12">
        <v>4.2180373083374597E-3</v>
      </c>
    </row>
    <row r="13" spans="1:16" x14ac:dyDescent="0.25">
      <c r="A13">
        <v>12</v>
      </c>
      <c r="B13" t="s">
        <v>145</v>
      </c>
      <c r="C13">
        <v>1073909</v>
      </c>
      <c r="D13">
        <v>-3.40086550803846E-2</v>
      </c>
      <c r="E13">
        <v>90914384</v>
      </c>
      <c r="F13">
        <v>0.245065841099955</v>
      </c>
      <c r="G13">
        <v>18181</v>
      </c>
      <c r="H13">
        <v>-0.60649741358786202</v>
      </c>
      <c r="I13">
        <v>49167</v>
      </c>
      <c r="J13">
        <v>-0.76750003546585599</v>
      </c>
      <c r="K13">
        <v>103643</v>
      </c>
      <c r="L13">
        <v>326956</v>
      </c>
      <c r="M13">
        <v>0</v>
      </c>
      <c r="N13">
        <v>430599</v>
      </c>
      <c r="O13">
        <v>-0.171934554601293</v>
      </c>
      <c r="P13">
        <v>1.8226070935474101E-2</v>
      </c>
    </row>
    <row r="14" spans="1:16" x14ac:dyDescent="0.25">
      <c r="A14">
        <v>13</v>
      </c>
      <c r="B14" t="s">
        <v>108</v>
      </c>
      <c r="C14">
        <v>1647638</v>
      </c>
      <c r="D14">
        <v>-2.0620235768530198E-2</v>
      </c>
      <c r="E14">
        <v>123255093</v>
      </c>
      <c r="F14">
        <v>0.192175256391481</v>
      </c>
      <c r="G14">
        <v>57270</v>
      </c>
      <c r="H14">
        <v>-0.44937457335422898</v>
      </c>
      <c r="I14">
        <v>116141</v>
      </c>
      <c r="J14">
        <v>-0.50880331578168303</v>
      </c>
      <c r="K14">
        <v>156622</v>
      </c>
      <c r="L14">
        <v>14189670</v>
      </c>
      <c r="M14">
        <v>367665</v>
      </c>
      <c r="N14">
        <v>14713957</v>
      </c>
      <c r="O14">
        <v>-2.0894194911695901E-2</v>
      </c>
      <c r="P14">
        <v>0.62280131636050196</v>
      </c>
    </row>
    <row r="15" spans="1:16" x14ac:dyDescent="0.25">
      <c r="A15">
        <v>14</v>
      </c>
      <c r="B15" t="s">
        <v>76</v>
      </c>
      <c r="C15">
        <v>0</v>
      </c>
      <c r="E15">
        <v>0</v>
      </c>
      <c r="G15">
        <v>0</v>
      </c>
      <c r="I15">
        <v>0</v>
      </c>
      <c r="K15">
        <v>0</v>
      </c>
      <c r="L15">
        <v>0</v>
      </c>
      <c r="M15">
        <v>0</v>
      </c>
      <c r="N15">
        <v>0</v>
      </c>
      <c r="P15">
        <v>0</v>
      </c>
    </row>
    <row r="16" spans="1:16" x14ac:dyDescent="0.25">
      <c r="A16">
        <v>15</v>
      </c>
      <c r="B16" t="s">
        <v>109</v>
      </c>
      <c r="C16">
        <v>91146</v>
      </c>
      <c r="D16">
        <v>0.53830315100167103</v>
      </c>
      <c r="E16">
        <v>3174408</v>
      </c>
      <c r="F16">
        <v>0.48973510151329003</v>
      </c>
      <c r="G16">
        <v>36809</v>
      </c>
      <c r="H16">
        <v>0.242078623249536</v>
      </c>
      <c r="I16">
        <v>28304</v>
      </c>
      <c r="J16">
        <v>0.566266393669415</v>
      </c>
      <c r="K16">
        <v>17955</v>
      </c>
      <c r="L16">
        <v>2981119</v>
      </c>
      <c r="M16">
        <v>298796</v>
      </c>
      <c r="N16">
        <v>3297870</v>
      </c>
      <c r="O16">
        <v>0.48305260052596899</v>
      </c>
      <c r="P16">
        <v>0.139589763459674</v>
      </c>
    </row>
    <row r="17" spans="1:16" x14ac:dyDescent="0.25">
      <c r="A17">
        <v>16</v>
      </c>
      <c r="B17" t="s">
        <v>146</v>
      </c>
      <c r="C17">
        <v>0</v>
      </c>
      <c r="E17">
        <v>0</v>
      </c>
      <c r="G17">
        <v>36268</v>
      </c>
      <c r="H17">
        <v>0.24525321888411999</v>
      </c>
      <c r="I17">
        <v>28113</v>
      </c>
      <c r="J17">
        <v>0.60645714285714303</v>
      </c>
      <c r="K17">
        <v>0</v>
      </c>
      <c r="L17">
        <v>0</v>
      </c>
      <c r="M17">
        <v>74245</v>
      </c>
      <c r="N17">
        <v>74245</v>
      </c>
      <c r="O17">
        <v>0.40132497829451502</v>
      </c>
      <c r="P17">
        <v>3.1425865749903602E-3</v>
      </c>
    </row>
    <row r="18" spans="1:16" x14ac:dyDescent="0.25">
      <c r="A18">
        <v>17</v>
      </c>
      <c r="B18" t="s">
        <v>111</v>
      </c>
      <c r="C18">
        <v>58944</v>
      </c>
      <c r="D18">
        <v>0.79466569236390205</v>
      </c>
      <c r="E18">
        <v>4597125</v>
      </c>
      <c r="F18">
        <v>1.0005235075791099</v>
      </c>
      <c r="G18">
        <v>8349</v>
      </c>
      <c r="H18">
        <v>0.36488474742520799</v>
      </c>
      <c r="I18">
        <v>28506</v>
      </c>
      <c r="J18">
        <v>0.48106198368576902</v>
      </c>
      <c r="K18">
        <v>344</v>
      </c>
      <c r="L18">
        <v>4616912</v>
      </c>
      <c r="M18">
        <v>86459</v>
      </c>
      <c r="N18">
        <v>4703715</v>
      </c>
      <c r="O18">
        <v>0.98762686467514404</v>
      </c>
      <c r="P18">
        <v>0.19909531431855099</v>
      </c>
    </row>
    <row r="19" spans="1:16" x14ac:dyDescent="0.25">
      <c r="A19">
        <v>18</v>
      </c>
      <c r="B19" t="s">
        <v>147</v>
      </c>
      <c r="C19">
        <v>0</v>
      </c>
      <c r="E19">
        <v>0</v>
      </c>
      <c r="G19">
        <v>8349</v>
      </c>
      <c r="H19">
        <v>0.36488474742520799</v>
      </c>
      <c r="I19">
        <v>28506</v>
      </c>
      <c r="J19">
        <v>0.48106198368576902</v>
      </c>
      <c r="K19">
        <v>0</v>
      </c>
      <c r="L19">
        <v>0</v>
      </c>
      <c r="M19">
        <v>28630</v>
      </c>
      <c r="N19">
        <v>28630</v>
      </c>
      <c r="O19">
        <v>0.47935720560119899</v>
      </c>
      <c r="P19">
        <v>1.21182912845274E-3</v>
      </c>
    </row>
    <row r="20" spans="1:16" x14ac:dyDescent="0.25">
      <c r="A20">
        <v>19</v>
      </c>
      <c r="B20" t="s">
        <v>113</v>
      </c>
      <c r="C20">
        <v>0</v>
      </c>
      <c r="E20">
        <v>0</v>
      </c>
      <c r="G20">
        <v>0</v>
      </c>
      <c r="I20">
        <v>0</v>
      </c>
      <c r="K20">
        <v>0</v>
      </c>
      <c r="L20">
        <v>0</v>
      </c>
      <c r="M20">
        <v>0</v>
      </c>
      <c r="N20">
        <v>0</v>
      </c>
      <c r="P20">
        <v>0</v>
      </c>
    </row>
    <row r="21" spans="1:16" x14ac:dyDescent="0.25">
      <c r="A21">
        <v>20</v>
      </c>
      <c r="B21" t="s">
        <v>114</v>
      </c>
      <c r="C21">
        <v>0</v>
      </c>
      <c r="E21">
        <v>0</v>
      </c>
      <c r="G21">
        <v>0</v>
      </c>
      <c r="I21">
        <v>0</v>
      </c>
      <c r="K21">
        <v>0</v>
      </c>
      <c r="L21">
        <v>0</v>
      </c>
      <c r="M21">
        <v>0</v>
      </c>
      <c r="N21">
        <v>0</v>
      </c>
      <c r="P21">
        <v>0</v>
      </c>
    </row>
    <row r="22" spans="1:16" x14ac:dyDescent="0.25">
      <c r="A22">
        <v>21</v>
      </c>
      <c r="B22" t="s">
        <v>148</v>
      </c>
      <c r="C22">
        <v>150090</v>
      </c>
      <c r="D22">
        <v>0.62973016993322095</v>
      </c>
      <c r="E22">
        <v>7771533</v>
      </c>
      <c r="F22">
        <v>0.75476577820477897</v>
      </c>
      <c r="G22">
        <v>45158</v>
      </c>
      <c r="H22">
        <v>0.26309017677332702</v>
      </c>
      <c r="I22">
        <v>56810</v>
      </c>
      <c r="J22">
        <v>0.52232166782785805</v>
      </c>
      <c r="K22">
        <v>18299</v>
      </c>
      <c r="L22">
        <v>7598031</v>
      </c>
      <c r="M22">
        <v>385255</v>
      </c>
      <c r="N22">
        <v>8001585</v>
      </c>
      <c r="O22">
        <v>0.74318799041959405</v>
      </c>
      <c r="P22">
        <v>0.33868507777822399</v>
      </c>
    </row>
    <row r="23" spans="1:16" x14ac:dyDescent="0.25">
      <c r="A23">
        <v>22</v>
      </c>
      <c r="B23" t="s">
        <v>149</v>
      </c>
      <c r="C23">
        <v>0</v>
      </c>
      <c r="E23">
        <v>0</v>
      </c>
      <c r="G23">
        <v>1457</v>
      </c>
      <c r="H23">
        <v>0.48219735503560501</v>
      </c>
      <c r="I23">
        <v>23081</v>
      </c>
      <c r="J23">
        <v>0.537810646945166</v>
      </c>
      <c r="K23">
        <v>0</v>
      </c>
      <c r="L23">
        <v>41276</v>
      </c>
      <c r="M23">
        <v>0</v>
      </c>
      <c r="N23">
        <v>41276</v>
      </c>
      <c r="O23">
        <v>5.9391201683691698E-2</v>
      </c>
      <c r="P23">
        <v>1.7470995147054001E-3</v>
      </c>
    </row>
    <row r="24" spans="1:16" x14ac:dyDescent="0.25">
      <c r="A24">
        <v>23</v>
      </c>
      <c r="B24" t="s">
        <v>116</v>
      </c>
      <c r="C24">
        <v>117</v>
      </c>
      <c r="D24">
        <v>-0.13970588235294101</v>
      </c>
      <c r="E24">
        <v>632</v>
      </c>
      <c r="F24">
        <v>-0.57441077441077404</v>
      </c>
      <c r="G24">
        <v>138</v>
      </c>
      <c r="H24">
        <v>-0.121019108280255</v>
      </c>
      <c r="I24">
        <v>11</v>
      </c>
      <c r="J24">
        <v>0.375</v>
      </c>
      <c r="K24">
        <v>79</v>
      </c>
      <c r="L24">
        <v>765</v>
      </c>
      <c r="M24">
        <v>0</v>
      </c>
      <c r="N24">
        <v>844</v>
      </c>
      <c r="O24">
        <v>-0.485051860890787</v>
      </c>
      <c r="P24">
        <v>3.5724197848903797E-5</v>
      </c>
    </row>
    <row r="25" spans="1:16" x14ac:dyDescent="0.25">
      <c r="A25">
        <v>24</v>
      </c>
      <c r="B25" t="s">
        <v>41</v>
      </c>
      <c r="C25">
        <v>150207</v>
      </c>
      <c r="D25">
        <v>0.62859559150394095</v>
      </c>
      <c r="E25">
        <v>7772165</v>
      </c>
      <c r="F25">
        <v>0.75432024919305696</v>
      </c>
      <c r="G25">
        <v>45296</v>
      </c>
      <c r="H25">
        <v>0.26141078838174298</v>
      </c>
      <c r="I25">
        <v>56821</v>
      </c>
      <c r="J25">
        <v>0.52229009269677995</v>
      </c>
      <c r="K25">
        <v>18378</v>
      </c>
      <c r="L25">
        <v>7598796</v>
      </c>
      <c r="M25">
        <v>385255</v>
      </c>
      <c r="N25">
        <v>8002429</v>
      </c>
      <c r="O25">
        <v>0.74274958562371796</v>
      </c>
      <c r="P25">
        <v>0.33872080197607302</v>
      </c>
    </row>
    <row r="26" spans="1:16" x14ac:dyDescent="0.25">
      <c r="A26">
        <v>25</v>
      </c>
      <c r="B26" t="s">
        <v>42</v>
      </c>
      <c r="C26">
        <v>1393</v>
      </c>
      <c r="D26">
        <v>1.4698581560283701</v>
      </c>
      <c r="E26">
        <v>40410</v>
      </c>
      <c r="F26">
        <v>0.425145476988186</v>
      </c>
      <c r="G26">
        <v>391769</v>
      </c>
      <c r="H26">
        <v>5.3204759421256097E-2</v>
      </c>
      <c r="I26">
        <v>3877940</v>
      </c>
      <c r="J26">
        <v>-2.1947751327755501E-2</v>
      </c>
      <c r="K26">
        <v>21871</v>
      </c>
      <c r="L26">
        <v>5681</v>
      </c>
      <c r="M26">
        <v>261</v>
      </c>
      <c r="N26">
        <v>27813</v>
      </c>
      <c r="O26">
        <v>0.18651081438505199</v>
      </c>
      <c r="P26">
        <v>1.17724776631702E-3</v>
      </c>
    </row>
    <row r="27" spans="1:16" x14ac:dyDescent="0.25">
      <c r="A27">
        <v>26</v>
      </c>
      <c r="B27" t="s">
        <v>117</v>
      </c>
      <c r="C27">
        <v>122</v>
      </c>
      <c r="D27">
        <v>-6.15384615384615E-2</v>
      </c>
      <c r="E27">
        <v>145168</v>
      </c>
      <c r="F27">
        <v>0.77118385573626502</v>
      </c>
      <c r="G27">
        <v>0</v>
      </c>
      <c r="I27">
        <v>0</v>
      </c>
      <c r="K27">
        <v>0</v>
      </c>
      <c r="L27">
        <v>144546</v>
      </c>
      <c r="M27">
        <v>402</v>
      </c>
      <c r="N27">
        <v>144948</v>
      </c>
      <c r="O27">
        <v>0.76880178652055597</v>
      </c>
      <c r="P27">
        <v>6.1352500353115099E-3</v>
      </c>
    </row>
    <row r="28" spans="1:16" x14ac:dyDescent="0.25">
      <c r="A28">
        <v>27</v>
      </c>
      <c r="B28" t="s">
        <v>118</v>
      </c>
      <c r="C28">
        <v>2</v>
      </c>
      <c r="E28">
        <v>492</v>
      </c>
      <c r="F28">
        <v>0.12844036697247699</v>
      </c>
      <c r="G28">
        <v>0</v>
      </c>
      <c r="I28">
        <v>0</v>
      </c>
      <c r="K28">
        <v>0</v>
      </c>
      <c r="L28">
        <v>492</v>
      </c>
      <c r="M28">
        <v>0</v>
      </c>
      <c r="N28">
        <v>492</v>
      </c>
      <c r="O28">
        <v>0.12844036697247699</v>
      </c>
      <c r="P28">
        <v>2.0825006328981899E-5</v>
      </c>
    </row>
    <row r="29" spans="1:16" x14ac:dyDescent="0.25">
      <c r="A29">
        <v>28</v>
      </c>
      <c r="B29" t="s">
        <v>119</v>
      </c>
      <c r="C29">
        <v>0</v>
      </c>
      <c r="E29">
        <v>0</v>
      </c>
      <c r="G29">
        <v>0</v>
      </c>
      <c r="I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1:16" x14ac:dyDescent="0.25">
      <c r="A30">
        <v>29</v>
      </c>
      <c r="B30" t="s">
        <v>219</v>
      </c>
      <c r="C30">
        <v>0</v>
      </c>
      <c r="E30">
        <v>0</v>
      </c>
      <c r="G30">
        <v>0</v>
      </c>
      <c r="I30">
        <v>0</v>
      </c>
      <c r="K30">
        <v>0</v>
      </c>
      <c r="L30">
        <v>0</v>
      </c>
      <c r="M30">
        <v>0</v>
      </c>
      <c r="N30">
        <v>0</v>
      </c>
      <c r="P30">
        <v>0</v>
      </c>
    </row>
    <row r="31" spans="1:16" x14ac:dyDescent="0.25">
      <c r="A31">
        <v>30</v>
      </c>
      <c r="B31" t="s">
        <v>220</v>
      </c>
      <c r="C31">
        <v>0</v>
      </c>
      <c r="E31">
        <v>0</v>
      </c>
      <c r="G31">
        <v>0</v>
      </c>
      <c r="I31">
        <v>0</v>
      </c>
      <c r="K31">
        <v>0</v>
      </c>
      <c r="L31">
        <v>0</v>
      </c>
      <c r="M31">
        <v>0</v>
      </c>
      <c r="N31">
        <v>0</v>
      </c>
      <c r="P31">
        <v>0</v>
      </c>
    </row>
    <row r="32" spans="1:16" x14ac:dyDescent="0.25">
      <c r="A32">
        <v>31</v>
      </c>
      <c r="B32" t="s">
        <v>221</v>
      </c>
      <c r="C32">
        <v>2</v>
      </c>
      <c r="E32">
        <v>492</v>
      </c>
      <c r="F32">
        <v>0.12844036697247699</v>
      </c>
      <c r="G32">
        <v>0</v>
      </c>
      <c r="I32">
        <v>0</v>
      </c>
      <c r="K32">
        <v>0</v>
      </c>
      <c r="L32">
        <v>492</v>
      </c>
      <c r="M32">
        <v>0</v>
      </c>
      <c r="N32">
        <v>492</v>
      </c>
      <c r="O32">
        <v>0.12844036697247699</v>
      </c>
      <c r="P32">
        <v>2.0825006328981899E-5</v>
      </c>
    </row>
    <row r="33" spans="1:16" x14ac:dyDescent="0.25">
      <c r="A33">
        <v>32</v>
      </c>
      <c r="B33" t="s">
        <v>120</v>
      </c>
      <c r="C33">
        <v>1097</v>
      </c>
      <c r="D33">
        <v>-4.6086956521739102E-2</v>
      </c>
      <c r="E33">
        <v>214061</v>
      </c>
      <c r="F33">
        <v>-0.20899201087880301</v>
      </c>
      <c r="G33">
        <v>0</v>
      </c>
      <c r="I33">
        <v>0</v>
      </c>
      <c r="K33">
        <v>0</v>
      </c>
      <c r="L33">
        <v>95655</v>
      </c>
      <c r="M33">
        <v>0</v>
      </c>
      <c r="N33">
        <v>95655</v>
      </c>
      <c r="O33">
        <v>-0.23718270772027999</v>
      </c>
      <c r="P33">
        <v>4.0488129682901596E-3</v>
      </c>
    </row>
    <row r="34" spans="1:16" x14ac:dyDescent="0.25">
      <c r="A34">
        <v>33</v>
      </c>
      <c r="B34" t="s">
        <v>150</v>
      </c>
      <c r="C34">
        <v>747</v>
      </c>
      <c r="D34">
        <v>-6.0377358490565997E-2</v>
      </c>
      <c r="E34">
        <v>1196</v>
      </c>
      <c r="F34">
        <v>-0.62589928057554001</v>
      </c>
      <c r="G34">
        <v>0</v>
      </c>
      <c r="I34">
        <v>0</v>
      </c>
      <c r="K34">
        <v>0</v>
      </c>
      <c r="L34">
        <v>1228</v>
      </c>
      <c r="M34">
        <v>0</v>
      </c>
      <c r="N34">
        <v>1228</v>
      </c>
      <c r="O34">
        <v>-0.623312883435583</v>
      </c>
      <c r="P34">
        <v>5.19778613251823E-5</v>
      </c>
    </row>
    <row r="35" spans="1:16" x14ac:dyDescent="0.25">
      <c r="A35">
        <v>34</v>
      </c>
      <c r="B35" t="s">
        <v>50</v>
      </c>
      <c r="C35">
        <v>1219</v>
      </c>
      <c r="D35">
        <v>-4.7656249999999997E-2</v>
      </c>
      <c r="E35">
        <v>359229</v>
      </c>
      <c r="F35">
        <v>1.8861021217939901E-2</v>
      </c>
      <c r="G35">
        <v>0</v>
      </c>
      <c r="I35">
        <v>0</v>
      </c>
      <c r="K35">
        <v>0</v>
      </c>
      <c r="L35">
        <v>240201</v>
      </c>
      <c r="M35">
        <v>402</v>
      </c>
      <c r="N35">
        <v>240603</v>
      </c>
      <c r="O35">
        <v>0.16040493093602901</v>
      </c>
      <c r="P35">
        <v>1.0184063003601701E-2</v>
      </c>
    </row>
    <row r="36" spans="1:16" x14ac:dyDescent="0.25">
      <c r="A36">
        <v>35</v>
      </c>
      <c r="B36" t="s">
        <v>51</v>
      </c>
      <c r="C36">
        <v>111337</v>
      </c>
      <c r="D36">
        <v>1.78718770339959</v>
      </c>
      <c r="E36">
        <v>561506</v>
      </c>
      <c r="F36">
        <v>3.3438027014063998</v>
      </c>
      <c r="G36">
        <v>16284</v>
      </c>
      <c r="H36">
        <v>0.19078610603290699</v>
      </c>
      <c r="I36">
        <v>15748</v>
      </c>
      <c r="J36">
        <v>0.12125311498754</v>
      </c>
      <c r="K36">
        <v>43</v>
      </c>
      <c r="L36">
        <v>589211</v>
      </c>
      <c r="M36">
        <v>7026</v>
      </c>
      <c r="N36">
        <v>596280</v>
      </c>
      <c r="O36">
        <v>2.8521619474000399</v>
      </c>
      <c r="P36">
        <v>2.5238891816758698E-2</v>
      </c>
    </row>
    <row r="37" spans="1:16" x14ac:dyDescent="0.25">
      <c r="A37">
        <v>36</v>
      </c>
      <c r="B37" t="s">
        <v>52</v>
      </c>
      <c r="C37">
        <v>93497</v>
      </c>
      <c r="D37">
        <v>0.64616088877933697</v>
      </c>
      <c r="E37">
        <v>2384399</v>
      </c>
      <c r="F37">
        <v>-9.1828087144014497E-2</v>
      </c>
      <c r="G37">
        <v>0</v>
      </c>
      <c r="I37">
        <v>0</v>
      </c>
      <c r="K37">
        <v>5942</v>
      </c>
      <c r="L37">
        <v>26793</v>
      </c>
      <c r="M37">
        <v>11626</v>
      </c>
      <c r="N37">
        <v>44361</v>
      </c>
      <c r="O37">
        <v>-0.36602689608849098</v>
      </c>
      <c r="P37">
        <v>1.8776790767478901E-3</v>
      </c>
    </row>
    <row r="38" spans="1:16" x14ac:dyDescent="0.25">
      <c r="A38">
        <v>37</v>
      </c>
      <c r="B38" t="s">
        <v>122</v>
      </c>
      <c r="C38">
        <v>93421</v>
      </c>
      <c r="D38">
        <v>0.64511243770581295</v>
      </c>
      <c r="E38">
        <v>2377976</v>
      </c>
      <c r="F38">
        <v>-9.4077116987520706E-2</v>
      </c>
      <c r="G38">
        <v>0</v>
      </c>
      <c r="I38">
        <v>0</v>
      </c>
      <c r="K38">
        <v>5928</v>
      </c>
      <c r="L38">
        <v>16933</v>
      </c>
      <c r="M38">
        <v>8834</v>
      </c>
      <c r="N38">
        <v>31695</v>
      </c>
      <c r="O38">
        <v>-0.44648189867449101</v>
      </c>
      <c r="P38">
        <v>1.34156214552252E-3</v>
      </c>
    </row>
    <row r="39" spans="1:16" x14ac:dyDescent="0.25">
      <c r="A39">
        <v>38</v>
      </c>
      <c r="B39" t="s">
        <v>123</v>
      </c>
      <c r="C39">
        <v>71</v>
      </c>
      <c r="D39">
        <v>10.8333333333333</v>
      </c>
      <c r="E39">
        <v>6208</v>
      </c>
      <c r="F39">
        <v>12.408207343412499</v>
      </c>
      <c r="G39">
        <v>0</v>
      </c>
      <c r="I39">
        <v>0</v>
      </c>
      <c r="K39">
        <v>14</v>
      </c>
      <c r="L39">
        <v>9860</v>
      </c>
      <c r="M39">
        <v>2792</v>
      </c>
      <c r="N39">
        <v>12666</v>
      </c>
      <c r="O39">
        <v>-3.6186280679673102E-3</v>
      </c>
      <c r="P39">
        <v>5.3611693122537405E-4</v>
      </c>
    </row>
    <row r="40" spans="1:16" x14ac:dyDescent="0.25">
      <c r="A40">
        <v>39</v>
      </c>
      <c r="B40" t="s">
        <v>124</v>
      </c>
      <c r="C40">
        <v>2</v>
      </c>
      <c r="E40">
        <v>72</v>
      </c>
      <c r="G40">
        <v>0</v>
      </c>
      <c r="I40">
        <v>0</v>
      </c>
      <c r="K40">
        <v>0</v>
      </c>
      <c r="L40">
        <v>0</v>
      </c>
      <c r="M40">
        <v>0</v>
      </c>
      <c r="N40">
        <v>0</v>
      </c>
      <c r="P40">
        <v>0</v>
      </c>
    </row>
    <row r="41" spans="1:16" x14ac:dyDescent="0.25">
      <c r="A41">
        <v>40</v>
      </c>
      <c r="B41" t="s">
        <v>125</v>
      </c>
      <c r="C41">
        <v>3</v>
      </c>
      <c r="D41">
        <v>-0.25</v>
      </c>
      <c r="E41">
        <v>143</v>
      </c>
      <c r="F41">
        <v>0.31192660550458701</v>
      </c>
      <c r="G41">
        <v>0</v>
      </c>
      <c r="I41">
        <v>0</v>
      </c>
      <c r="K41">
        <v>0</v>
      </c>
      <c r="L41">
        <v>0</v>
      </c>
      <c r="M41">
        <v>0</v>
      </c>
      <c r="N41">
        <v>0</v>
      </c>
      <c r="P41">
        <v>0</v>
      </c>
    </row>
    <row r="42" spans="1:16" x14ac:dyDescent="0.25">
      <c r="A42">
        <v>41</v>
      </c>
      <c r="B42" t="s">
        <v>11</v>
      </c>
      <c r="C42">
        <v>1911794</v>
      </c>
      <c r="D42">
        <v>5.2547720729881703E-2</v>
      </c>
      <c r="E42">
        <v>134372802</v>
      </c>
      <c r="F42">
        <v>0.21108168275934799</v>
      </c>
      <c r="G42">
        <v>510619</v>
      </c>
      <c r="H42">
        <v>-2.8449058262347001E-2</v>
      </c>
      <c r="I42">
        <v>4066650</v>
      </c>
      <c r="J42">
        <v>-4.3766215871131699E-2</v>
      </c>
      <c r="K42">
        <v>202856</v>
      </c>
      <c r="L42">
        <v>22650352</v>
      </c>
      <c r="M42">
        <v>772235</v>
      </c>
      <c r="N42">
        <v>23625443</v>
      </c>
      <c r="O42">
        <v>0.17683876301198101</v>
      </c>
      <c r="P42">
        <v>1</v>
      </c>
    </row>
    <row r="43" spans="1:16" x14ac:dyDescent="0.25">
      <c r="A43">
        <v>42</v>
      </c>
      <c r="B43" t="s">
        <v>151</v>
      </c>
      <c r="C43">
        <v>1393</v>
      </c>
      <c r="D43">
        <v>-0.104180064308682</v>
      </c>
      <c r="E43">
        <v>0</v>
      </c>
      <c r="G43">
        <v>0</v>
      </c>
      <c r="I43">
        <v>0</v>
      </c>
      <c r="K43">
        <v>0</v>
      </c>
      <c r="L43">
        <v>0</v>
      </c>
      <c r="M43">
        <v>0</v>
      </c>
      <c r="N43">
        <v>0</v>
      </c>
      <c r="P43">
        <v>0</v>
      </c>
    </row>
    <row r="44" spans="1:16" x14ac:dyDescent="0.25">
      <c r="A44">
        <v>43</v>
      </c>
      <c r="B44" t="s">
        <v>152</v>
      </c>
      <c r="C44">
        <v>103051</v>
      </c>
      <c r="D44">
        <v>-0.26142610390820398</v>
      </c>
      <c r="E44">
        <v>10027575</v>
      </c>
      <c r="F44">
        <v>-0.36259091712040298</v>
      </c>
      <c r="G44">
        <v>10982</v>
      </c>
      <c r="H44">
        <v>-0.765572300730052</v>
      </c>
      <c r="I44">
        <v>95523</v>
      </c>
      <c r="J44">
        <v>-0.91882279756815999</v>
      </c>
      <c r="K44">
        <v>704</v>
      </c>
      <c r="L44">
        <v>77739</v>
      </c>
      <c r="M44">
        <v>0</v>
      </c>
      <c r="N44">
        <v>78443</v>
      </c>
      <c r="O44">
        <v>-0.146235810141599</v>
      </c>
      <c r="P44">
        <v>3.3202763647648902E-3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"/>
  <sheetViews>
    <sheetView workbookViewId="0">
      <selection activeCell="A51" sqref="A51:H51"/>
    </sheetView>
  </sheetViews>
  <sheetFormatPr defaultColWidth="9.28515625" defaultRowHeight="15" x14ac:dyDescent="0.25"/>
  <cols>
    <col min="1" max="16384" width="9.28515625" style="104"/>
  </cols>
  <sheetData>
    <row r="1" spans="1:5" x14ac:dyDescent="0.25">
      <c r="A1" s="104" t="s">
        <v>95</v>
      </c>
      <c r="B1" s="104" t="s">
        <v>96</v>
      </c>
      <c r="C1" s="104" t="s">
        <v>252</v>
      </c>
      <c r="D1" s="104" t="s">
        <v>170</v>
      </c>
      <c r="E1" s="104" t="s">
        <v>171</v>
      </c>
    </row>
    <row r="2" spans="1:5" x14ac:dyDescent="0.25">
      <c r="A2" s="104">
        <v>1</v>
      </c>
      <c r="B2" s="104" t="s">
        <v>2</v>
      </c>
      <c r="C2" s="104">
        <v>1137395</v>
      </c>
      <c r="D2" s="104">
        <v>4.7554620625882997E-2</v>
      </c>
      <c r="E2" s="104">
        <v>8.58386962000173E-2</v>
      </c>
    </row>
    <row r="3" spans="1:5" x14ac:dyDescent="0.25">
      <c r="A3" s="104">
        <v>2</v>
      </c>
      <c r="B3" s="104" t="s">
        <v>3</v>
      </c>
      <c r="C3" s="104">
        <v>1573386</v>
      </c>
      <c r="D3" s="104">
        <v>0.14321981928043501</v>
      </c>
      <c r="E3" s="104">
        <v>0.118742743602144</v>
      </c>
    </row>
    <row r="4" spans="1:5" x14ac:dyDescent="0.25">
      <c r="A4" s="104">
        <v>3</v>
      </c>
      <c r="B4" s="104" t="s">
        <v>126</v>
      </c>
      <c r="C4" s="104">
        <v>1412441</v>
      </c>
      <c r="D4" s="104">
        <v>0.12885735682094099</v>
      </c>
      <c r="E4" s="104">
        <v>0.106596295833416</v>
      </c>
    </row>
    <row r="5" spans="1:5" x14ac:dyDescent="0.25">
      <c r="A5" s="104">
        <v>4</v>
      </c>
      <c r="B5" s="104" t="s">
        <v>127</v>
      </c>
      <c r="C5" s="104">
        <v>1286</v>
      </c>
      <c r="D5" s="104">
        <v>0.15960324616771901</v>
      </c>
      <c r="E5" s="104">
        <v>9.7053849641700699E-5</v>
      </c>
    </row>
    <row r="6" spans="1:5" x14ac:dyDescent="0.25">
      <c r="A6" s="104">
        <v>5</v>
      </c>
      <c r="B6" s="104" t="s">
        <v>128</v>
      </c>
      <c r="C6" s="104">
        <v>9174</v>
      </c>
      <c r="D6" s="104">
        <v>-9.75801691914224E-2</v>
      </c>
      <c r="E6" s="104">
        <v>6.9235771120759097E-4</v>
      </c>
    </row>
    <row r="7" spans="1:5" x14ac:dyDescent="0.25">
      <c r="A7" s="104">
        <v>6</v>
      </c>
      <c r="B7" s="104" t="s">
        <v>129</v>
      </c>
      <c r="C7" s="104">
        <v>123979</v>
      </c>
      <c r="D7" s="104">
        <v>0.10711351621660201</v>
      </c>
      <c r="E7" s="104">
        <v>9.3566401436457405E-3</v>
      </c>
    </row>
    <row r="8" spans="1:5" x14ac:dyDescent="0.25">
      <c r="A8" s="104">
        <v>7</v>
      </c>
      <c r="B8" s="104" t="s">
        <v>130</v>
      </c>
      <c r="C8" s="104">
        <v>132147</v>
      </c>
      <c r="D8" s="104">
        <v>1.8968747831316999E-2</v>
      </c>
      <c r="E8" s="104">
        <v>9.9730754810278596E-3</v>
      </c>
    </row>
    <row r="9" spans="1:5" x14ac:dyDescent="0.25">
      <c r="A9" s="104">
        <v>8</v>
      </c>
      <c r="B9" s="104" t="s">
        <v>131</v>
      </c>
      <c r="C9" s="104">
        <v>1084996</v>
      </c>
      <c r="D9" s="104">
        <v>0.27092465087512602</v>
      </c>
      <c r="E9" s="104">
        <v>8.1884166909678605E-2</v>
      </c>
    </row>
    <row r="10" spans="1:5" x14ac:dyDescent="0.25">
      <c r="A10" s="104">
        <v>9</v>
      </c>
      <c r="B10" s="104" t="s">
        <v>132</v>
      </c>
      <c r="C10" s="104">
        <v>1116108</v>
      </c>
      <c r="D10" s="104">
        <v>9.6310819226409494E-2</v>
      </c>
      <c r="E10" s="104">
        <v>8.4232175751088101E-2</v>
      </c>
    </row>
    <row r="11" spans="1:5" x14ac:dyDescent="0.25">
      <c r="A11" s="104">
        <v>10</v>
      </c>
      <c r="B11" s="104" t="s">
        <v>133</v>
      </c>
      <c r="C11" s="104">
        <v>3739358</v>
      </c>
      <c r="D11" s="104">
        <v>6.4146312797190394E-2</v>
      </c>
      <c r="E11" s="104">
        <v>0.28220768980442501</v>
      </c>
    </row>
    <row r="12" spans="1:5" x14ac:dyDescent="0.25">
      <c r="A12" s="104">
        <v>11</v>
      </c>
      <c r="B12" s="104" t="s">
        <v>134</v>
      </c>
      <c r="C12" s="104">
        <v>3951</v>
      </c>
      <c r="D12" s="104">
        <v>-0.40317220543806598</v>
      </c>
      <c r="E12" s="104">
        <v>2.9818021767835098E-4</v>
      </c>
    </row>
    <row r="13" spans="1:5" x14ac:dyDescent="0.25">
      <c r="A13" s="104">
        <v>12</v>
      </c>
      <c r="B13" s="104" t="s">
        <v>135</v>
      </c>
      <c r="C13" s="104">
        <v>7933</v>
      </c>
      <c r="D13" s="104">
        <v>0.170231597580764</v>
      </c>
      <c r="E13" s="104">
        <v>5.9869999160778499E-4</v>
      </c>
    </row>
    <row r="14" spans="1:5" x14ac:dyDescent="0.25">
      <c r="A14" s="104">
        <v>13</v>
      </c>
      <c r="B14" s="104" t="s">
        <v>136</v>
      </c>
      <c r="C14" s="104">
        <v>1582775</v>
      </c>
      <c r="D14" s="104">
        <v>3.1601183681722001E-3</v>
      </c>
      <c r="E14" s="104">
        <v>0.119451327267996</v>
      </c>
    </row>
    <row r="15" spans="1:5" x14ac:dyDescent="0.25">
      <c r="A15" s="104">
        <v>14</v>
      </c>
      <c r="B15" s="104" t="s">
        <v>4</v>
      </c>
      <c r="C15" s="104">
        <v>241377</v>
      </c>
      <c r="D15" s="104">
        <v>8.4465151385812606E-2</v>
      </c>
      <c r="E15" s="104">
        <v>1.82166151360535E-2</v>
      </c>
    </row>
    <row r="16" spans="1:5" x14ac:dyDescent="0.25">
      <c r="A16" s="104">
        <v>15</v>
      </c>
      <c r="B16" s="104" t="s">
        <v>5</v>
      </c>
      <c r="C16" s="104">
        <v>242372</v>
      </c>
      <c r="D16" s="104">
        <v>0.100460394286389</v>
      </c>
      <c r="E16" s="104">
        <v>1.8291707344757598E-2</v>
      </c>
    </row>
    <row r="17" spans="1:5" x14ac:dyDescent="0.25">
      <c r="A17" s="104">
        <v>16</v>
      </c>
      <c r="B17" s="104" t="s">
        <v>137</v>
      </c>
      <c r="C17" s="104">
        <v>296803</v>
      </c>
      <c r="D17" s="104">
        <v>0.14259151611276399</v>
      </c>
      <c r="E17" s="104">
        <v>2.2399590773876901E-2</v>
      </c>
    </row>
    <row r="18" spans="1:5" x14ac:dyDescent="0.25">
      <c r="A18" s="104">
        <v>17</v>
      </c>
      <c r="B18" s="104" t="s">
        <v>138</v>
      </c>
      <c r="C18" s="104">
        <v>204818</v>
      </c>
      <c r="D18" s="104">
        <v>5.4480116971107301E-2</v>
      </c>
      <c r="E18" s="104">
        <v>1.5457523620461801E-2</v>
      </c>
    </row>
    <row r="19" spans="1:5" x14ac:dyDescent="0.25">
      <c r="A19" s="104">
        <v>18</v>
      </c>
      <c r="B19" s="104" t="s">
        <v>139</v>
      </c>
      <c r="C19" s="104">
        <v>340077</v>
      </c>
      <c r="D19" s="104">
        <v>0.12370514044786</v>
      </c>
      <c r="E19" s="104">
        <v>2.5665460361275799E-2</v>
      </c>
    </row>
    <row r="20" spans="1:5" x14ac:dyDescent="0.25">
      <c r="A20" s="104">
        <v>19</v>
      </c>
      <c r="B20" s="104" t="s">
        <v>11</v>
      </c>
      <c r="C20" s="104">
        <v>13250376</v>
      </c>
      <c r="D20" s="104">
        <v>9.1234138435387593E-2</v>
      </c>
      <c r="E20" s="104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8"/>
  <sheetViews>
    <sheetView workbookViewId="0">
      <selection activeCell="A51" sqref="A51:H51"/>
    </sheetView>
  </sheetViews>
  <sheetFormatPr defaultColWidth="11.42578125" defaultRowHeight="15" x14ac:dyDescent="0.25"/>
  <sheetData>
    <row r="1" spans="1:8" x14ac:dyDescent="0.25">
      <c r="A1" t="s">
        <v>95</v>
      </c>
      <c r="B1" t="s">
        <v>96</v>
      </c>
      <c r="C1" t="s">
        <v>253</v>
      </c>
      <c r="D1" t="s">
        <v>170</v>
      </c>
      <c r="E1" t="s">
        <v>171</v>
      </c>
      <c r="F1" t="s">
        <v>254</v>
      </c>
      <c r="G1" t="s">
        <v>172</v>
      </c>
      <c r="H1" t="s">
        <v>173</v>
      </c>
    </row>
    <row r="2" spans="1:8" x14ac:dyDescent="0.25">
      <c r="A2">
        <v>1</v>
      </c>
      <c r="B2" t="s">
        <v>7</v>
      </c>
      <c r="C2">
        <v>8645047</v>
      </c>
      <c r="D2">
        <v>8.2543729770504504E-2</v>
      </c>
      <c r="E2">
        <v>0.65243786289536199</v>
      </c>
      <c r="F2">
        <v>3248990</v>
      </c>
      <c r="G2">
        <v>8.0400823621113102E-2</v>
      </c>
      <c r="H2">
        <v>0.86886305082316295</v>
      </c>
    </row>
    <row r="3" spans="1:8" x14ac:dyDescent="0.25">
      <c r="A3">
        <v>2</v>
      </c>
      <c r="B3" t="s">
        <v>222</v>
      </c>
      <c r="C3">
        <v>60585</v>
      </c>
      <c r="D3">
        <v>-4.5665049461281602E-2</v>
      </c>
      <c r="E3">
        <v>4.5723230797375097E-3</v>
      </c>
      <c r="F3">
        <v>0</v>
      </c>
      <c r="H3">
        <v>0</v>
      </c>
    </row>
    <row r="4" spans="1:8" x14ac:dyDescent="0.25">
      <c r="A4">
        <v>3</v>
      </c>
      <c r="B4" t="s">
        <v>9</v>
      </c>
      <c r="C4">
        <v>1189177</v>
      </c>
      <c r="D4">
        <v>0.111866685615765</v>
      </c>
      <c r="E4">
        <v>8.97466607740037E-2</v>
      </c>
      <c r="F4">
        <v>81036</v>
      </c>
      <c r="G4">
        <v>7.2614162806088803E-2</v>
      </c>
      <c r="H4">
        <v>2.1671099691444401E-2</v>
      </c>
    </row>
    <row r="5" spans="1:8" x14ac:dyDescent="0.25">
      <c r="A5">
        <v>4</v>
      </c>
      <c r="B5" t="s">
        <v>10</v>
      </c>
      <c r="C5">
        <v>2258415</v>
      </c>
      <c r="D5">
        <v>8.4269412081573195E-2</v>
      </c>
      <c r="E5">
        <v>0.17044157841256699</v>
      </c>
      <c r="F5">
        <v>209730</v>
      </c>
      <c r="G5">
        <v>1.46196567138186E-2</v>
      </c>
      <c r="H5">
        <v>5.6087167904223099E-2</v>
      </c>
    </row>
    <row r="6" spans="1:8" x14ac:dyDescent="0.25">
      <c r="A6">
        <v>5</v>
      </c>
      <c r="B6" t="s">
        <v>8</v>
      </c>
      <c r="C6">
        <v>588356</v>
      </c>
      <c r="D6">
        <v>0.29786511252387898</v>
      </c>
      <c r="E6">
        <v>4.44029663761994E-2</v>
      </c>
      <c r="F6">
        <v>21180</v>
      </c>
      <c r="G6">
        <v>0.19196353199392199</v>
      </c>
      <c r="H6">
        <v>5.6640738864799801E-3</v>
      </c>
    </row>
    <row r="7" spans="1:8" x14ac:dyDescent="0.25">
      <c r="A7">
        <v>6</v>
      </c>
      <c r="B7" t="s">
        <v>140</v>
      </c>
      <c r="C7">
        <v>508796</v>
      </c>
      <c r="D7">
        <v>4.37611803128026E-2</v>
      </c>
      <c r="E7">
        <v>3.8398608462129703E-2</v>
      </c>
      <c r="F7">
        <v>178422</v>
      </c>
      <c r="G7">
        <v>-0.136873778517386</v>
      </c>
      <c r="H7">
        <v>4.7714607694689798E-2</v>
      </c>
    </row>
    <row r="8" spans="1:8" x14ac:dyDescent="0.25">
      <c r="A8">
        <v>7</v>
      </c>
      <c r="B8" t="s">
        <v>11</v>
      </c>
      <c r="C8">
        <v>13250376</v>
      </c>
      <c r="D8">
        <v>9.1234138435387593E-2</v>
      </c>
      <c r="E8">
        <v>1</v>
      </c>
      <c r="F8">
        <v>3739358</v>
      </c>
      <c r="G8">
        <v>6.4146312797190394E-2</v>
      </c>
      <c r="H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K54"/>
  <sheetViews>
    <sheetView showGridLines="0" zoomScale="85" zoomScaleNormal="85" zoomScalePageLayoutView="150" workbookViewId="0">
      <selection sqref="A1:J1"/>
    </sheetView>
  </sheetViews>
  <sheetFormatPr defaultColWidth="9" defaultRowHeight="11.25" x14ac:dyDescent="0.25"/>
  <cols>
    <col min="1" max="1" width="7.42578125" style="9" customWidth="1"/>
    <col min="2" max="2" width="13" style="9" customWidth="1"/>
    <col min="3" max="3" width="40" style="9" customWidth="1"/>
    <col min="4" max="4" width="13.28515625" style="9" bestFit="1" customWidth="1"/>
    <col min="5" max="6" width="10.5703125" style="9" customWidth="1"/>
    <col min="7" max="7" width="12.42578125" style="26" customWidth="1"/>
    <col min="8" max="8" width="14.5703125" style="9" bestFit="1" customWidth="1"/>
    <col min="9" max="9" width="12.28515625" style="9" customWidth="1"/>
    <col min="10" max="10" width="12.7109375" style="9" customWidth="1"/>
    <col min="11" max="11" width="11.28515625" style="9" bestFit="1" customWidth="1"/>
    <col min="12" max="16384" width="9" style="9"/>
  </cols>
  <sheetData>
    <row r="1" spans="1:10" ht="13.15" customHeight="1" x14ac:dyDescent="0.25">
      <c r="A1" s="274" t="s">
        <v>183</v>
      </c>
      <c r="B1" s="274"/>
      <c r="C1" s="274"/>
      <c r="D1" s="274"/>
      <c r="E1" s="274"/>
      <c r="F1" s="274"/>
      <c r="G1" s="274"/>
      <c r="H1" s="274"/>
      <c r="I1" s="274"/>
      <c r="J1" s="274"/>
    </row>
    <row r="2" spans="1:10" ht="13.15" customHeight="1" x14ac:dyDescent="0.25">
      <c r="A2" s="274" t="s">
        <v>77</v>
      </c>
      <c r="B2" s="274"/>
      <c r="C2" s="274"/>
      <c r="D2" s="274"/>
      <c r="E2" s="274"/>
      <c r="F2" s="274"/>
      <c r="G2" s="274"/>
      <c r="H2" s="274"/>
      <c r="I2" s="274"/>
      <c r="J2" s="274"/>
    </row>
    <row r="3" spans="1:10" ht="13.15" customHeight="1" x14ac:dyDescent="0.25">
      <c r="A3" s="274" t="str">
        <f>"Premi lordi contabilizzati a tutto il "&amp;IF(MID(TOT_Tav1!C1,5,4)="0331","1°",
IF(MID(TOT_Tav1!C1,5,4)="0630","2°",
IF(MID(TOT_Tav1!C1,5,4)="0930","3°","4°")))&amp;" trimestre "&amp;MID(TOT_Tav1!C1,1,4)</f>
        <v>Premi lordi contabilizzati a tutto il 1° trimestre 2025</v>
      </c>
      <c r="B3" s="274"/>
      <c r="C3" s="274"/>
      <c r="D3" s="274"/>
      <c r="E3" s="274"/>
      <c r="F3" s="274"/>
      <c r="G3" s="274"/>
      <c r="H3" s="274"/>
      <c r="I3" s="274"/>
      <c r="J3" s="274"/>
    </row>
    <row r="4" spans="1:10" ht="13.15" customHeight="1" x14ac:dyDescent="0.25">
      <c r="H4" s="11"/>
      <c r="I4" s="11"/>
      <c r="J4" s="11" t="s">
        <v>1</v>
      </c>
    </row>
    <row r="5" spans="1:10" ht="13.15" customHeight="1" x14ac:dyDescent="0.25">
      <c r="A5" s="279" t="s">
        <v>12</v>
      </c>
      <c r="B5" s="280"/>
      <c r="C5" s="106"/>
      <c r="D5" s="285" t="s">
        <v>73</v>
      </c>
      <c r="E5" s="286"/>
      <c r="F5" s="286"/>
      <c r="G5" s="286"/>
      <c r="H5" s="286"/>
      <c r="I5" s="28"/>
      <c r="J5" s="217"/>
    </row>
    <row r="6" spans="1:10" ht="21" customHeight="1" x14ac:dyDescent="0.25">
      <c r="A6" s="281"/>
      <c r="B6" s="282"/>
      <c r="C6" s="108"/>
      <c r="D6" s="268" t="s">
        <v>74</v>
      </c>
      <c r="E6" s="268" t="s">
        <v>17</v>
      </c>
      <c r="F6" s="268" t="s">
        <v>18</v>
      </c>
      <c r="G6" s="275" t="s">
        <v>184</v>
      </c>
      <c r="H6" s="277" t="s">
        <v>19</v>
      </c>
      <c r="I6" s="275" t="s">
        <v>185</v>
      </c>
      <c r="J6" s="275" t="s">
        <v>186</v>
      </c>
    </row>
    <row r="7" spans="1:10" ht="20.65" customHeight="1" x14ac:dyDescent="0.25">
      <c r="A7" s="283"/>
      <c r="B7" s="284"/>
      <c r="C7" s="109"/>
      <c r="D7" s="269"/>
      <c r="E7" s="269"/>
      <c r="F7" s="269"/>
      <c r="G7" s="276"/>
      <c r="H7" s="278"/>
      <c r="I7" s="276"/>
      <c r="J7" s="276"/>
    </row>
    <row r="8" spans="1:10" ht="13.15" customHeight="1" x14ac:dyDescent="0.25">
      <c r="A8" s="121" t="s">
        <v>21</v>
      </c>
      <c r="B8" s="29" t="s">
        <v>22</v>
      </c>
      <c r="C8" s="29"/>
      <c r="D8" s="30"/>
      <c r="E8" s="30"/>
      <c r="F8" s="30"/>
      <c r="G8" s="30"/>
      <c r="H8" s="31"/>
      <c r="I8" s="30"/>
      <c r="J8" s="240"/>
    </row>
    <row r="9" spans="1:10" ht="12" customHeight="1" x14ac:dyDescent="0.25">
      <c r="A9" s="32"/>
      <c r="B9" s="10" t="s">
        <v>75</v>
      </c>
      <c r="C9" s="10"/>
      <c r="D9" s="122">
        <f>+TOT_Tav1!C2</f>
        <v>0</v>
      </c>
      <c r="E9" s="122">
        <f>+TOT_Tav1!D2</f>
        <v>0</v>
      </c>
      <c r="F9" s="122">
        <f>+TOT_Tav1!E2</f>
        <v>0</v>
      </c>
      <c r="G9" s="122">
        <f>+TOT_Tav1!G2</f>
        <v>0</v>
      </c>
      <c r="H9" s="123">
        <f>+TOT_Tav1!F2</f>
        <v>0</v>
      </c>
      <c r="I9" s="124">
        <f>+TOT_Tav1!H2</f>
        <v>-1</v>
      </c>
      <c r="J9" s="241">
        <f>+TOT_Tav1!I2</f>
        <v>0</v>
      </c>
    </row>
    <row r="10" spans="1:10" ht="12" customHeight="1" x14ac:dyDescent="0.25">
      <c r="A10" s="32"/>
      <c r="B10" s="10" t="s">
        <v>23</v>
      </c>
      <c r="C10" s="10"/>
      <c r="D10" s="122">
        <f>+TOT_Tav1!C3</f>
        <v>451966</v>
      </c>
      <c r="E10" s="122">
        <f>+TOT_Tav1!D3</f>
        <v>16447478</v>
      </c>
      <c r="F10" s="122">
        <f>+TOT_Tav1!E3</f>
        <v>1533086</v>
      </c>
      <c r="G10" s="122">
        <f>+TOT_Tav1!G3</f>
        <v>276129</v>
      </c>
      <c r="H10" s="123">
        <f>+TOT_Tav1!F3</f>
        <v>18432530</v>
      </c>
      <c r="I10" s="124">
        <f>+TOT_Tav1!H3</f>
        <v>-1.9779183318516799E-2</v>
      </c>
      <c r="J10" s="241">
        <f>+TOT_Tav1!I3</f>
        <v>0.55987272009613998</v>
      </c>
    </row>
    <row r="11" spans="1:10" s="47" customFormat="1" ht="12" customHeight="1" x14ac:dyDescent="0.25">
      <c r="A11" s="52"/>
      <c r="B11" s="47" t="s">
        <v>66</v>
      </c>
      <c r="C11" s="53" t="s">
        <v>86</v>
      </c>
      <c r="D11" s="125">
        <f>+TOT_Tav1!C4</f>
        <v>615</v>
      </c>
      <c r="E11" s="125">
        <f>+TOT_Tav1!D4</f>
        <v>1929</v>
      </c>
      <c r="F11" s="125">
        <f>+TOT_Tav1!E4</f>
        <v>3374</v>
      </c>
      <c r="G11" s="125">
        <f>+TOT_Tav1!G4</f>
        <v>447</v>
      </c>
      <c r="H11" s="125">
        <f>+TOT_Tav1!F4</f>
        <v>5918</v>
      </c>
      <c r="I11" s="126">
        <f>+TOT_Tav1!H4</f>
        <v>0.28067517853278501</v>
      </c>
      <c r="J11" s="241">
        <f>+TOT_Tav1!I4</f>
        <v>1.7975431248607501E-4</v>
      </c>
    </row>
    <row r="12" spans="1:10" s="47" customFormat="1" ht="12" customHeight="1" x14ac:dyDescent="0.25">
      <c r="A12" s="52"/>
      <c r="C12" s="53" t="s">
        <v>81</v>
      </c>
      <c r="D12" s="125">
        <f>+TOT_Tav1!C5</f>
        <v>1768</v>
      </c>
      <c r="E12" s="125">
        <f>+TOT_Tav1!D5</f>
        <v>0</v>
      </c>
      <c r="F12" s="125">
        <f>+TOT_Tav1!E5</f>
        <v>759782</v>
      </c>
      <c r="G12" s="125">
        <f>+TOT_Tav1!G5</f>
        <v>121576</v>
      </c>
      <c r="H12" s="125">
        <f>+TOT_Tav1!F5</f>
        <v>761550</v>
      </c>
      <c r="I12" s="126">
        <f>+TOT_Tav1!H5</f>
        <v>5.4065949884288797E-2</v>
      </c>
      <c r="J12" s="241">
        <f>+TOT_Tav1!I5</f>
        <v>2.3131445872553301E-2</v>
      </c>
    </row>
    <row r="13" spans="1:10" ht="12" customHeight="1" x14ac:dyDescent="0.25">
      <c r="A13" s="32"/>
      <c r="B13" s="10" t="s">
        <v>25</v>
      </c>
      <c r="C13" s="10"/>
      <c r="D13" s="122">
        <f>+TOT_Tav1!C6</f>
        <v>224227</v>
      </c>
      <c r="E13" s="122">
        <f>+TOT_Tav1!D6</f>
        <v>209241</v>
      </c>
      <c r="F13" s="122">
        <f>+TOT_Tav1!E6</f>
        <v>8413</v>
      </c>
      <c r="G13" s="122">
        <f>+TOT_Tav1!G6</f>
        <v>45533</v>
      </c>
      <c r="H13" s="123">
        <f>+TOT_Tav1!F6</f>
        <v>441881</v>
      </c>
      <c r="I13" s="124">
        <f>+TOT_Tav1!H6</f>
        <v>9.6952530372915305E-2</v>
      </c>
      <c r="J13" s="241">
        <f>+TOT_Tav1!I6</f>
        <v>1.34217667042344E-2</v>
      </c>
    </row>
    <row r="14" spans="1:10" ht="12" customHeight="1" x14ac:dyDescent="0.25">
      <c r="A14" s="32"/>
      <c r="B14" s="10" t="s">
        <v>26</v>
      </c>
      <c r="C14" s="10"/>
      <c r="D14" s="122">
        <f>+TOT_Tav1!C7</f>
        <v>3190</v>
      </c>
      <c r="E14" s="122">
        <f>+TOT_Tav1!D7</f>
        <v>39297</v>
      </c>
      <c r="F14" s="122">
        <f>+TOT_Tav1!E7</f>
        <v>1004</v>
      </c>
      <c r="G14" s="122">
        <f>+TOT_Tav1!G7</f>
        <v>341</v>
      </c>
      <c r="H14" s="123">
        <f>+TOT_Tav1!F7</f>
        <v>43491</v>
      </c>
      <c r="I14" s="124">
        <f>+TOT_Tav1!H7</f>
        <v>0.206876456876457</v>
      </c>
      <c r="J14" s="241">
        <f>+TOT_Tav1!I7</f>
        <v>1.3210028395288799E-3</v>
      </c>
    </row>
    <row r="15" spans="1:10" ht="12" customHeight="1" x14ac:dyDescent="0.25">
      <c r="A15" s="32"/>
      <c r="B15" s="10" t="s">
        <v>27</v>
      </c>
      <c r="C15" s="10"/>
      <c r="D15" s="122">
        <f>+TOT_Tav1!C8</f>
        <v>679383</v>
      </c>
      <c r="E15" s="122">
        <f>+TOT_Tav1!D8</f>
        <v>16696016</v>
      </c>
      <c r="F15" s="122">
        <f>+TOT_Tav1!E8</f>
        <v>1542503</v>
      </c>
      <c r="G15" s="122">
        <f>+TOT_Tav1!G8</f>
        <v>322003</v>
      </c>
      <c r="H15" s="123">
        <f>+TOT_Tav1!F8</f>
        <v>18917902</v>
      </c>
      <c r="I15" s="124">
        <f>+TOT_Tav1!H8</f>
        <v>-1.6911210273897501E-2</v>
      </c>
      <c r="J15" s="241">
        <f>+TOT_Tav1!I8</f>
        <v>0.57461548963990405</v>
      </c>
    </row>
    <row r="16" spans="1:10" ht="14.1" customHeight="1" x14ac:dyDescent="0.25">
      <c r="A16" s="107"/>
      <c r="B16" s="10" t="s">
        <v>29</v>
      </c>
      <c r="C16" s="10"/>
      <c r="D16" s="122"/>
      <c r="E16" s="122"/>
      <c r="F16" s="127"/>
      <c r="G16" s="122"/>
      <c r="H16" s="128"/>
      <c r="I16" s="124"/>
      <c r="J16" s="241"/>
    </row>
    <row r="17" spans="1:10" ht="13.15" customHeight="1" x14ac:dyDescent="0.25">
      <c r="A17" s="32"/>
      <c r="B17" s="10" t="s">
        <v>30</v>
      </c>
      <c r="C17" s="10"/>
      <c r="D17" s="122">
        <f>+TOT_Tav1!C9</f>
        <v>2796</v>
      </c>
      <c r="E17" s="122">
        <f>+TOT_Tav1!D9</f>
        <v>2885</v>
      </c>
      <c r="F17" s="122">
        <f>+TOT_Tav1!E9</f>
        <v>2147</v>
      </c>
      <c r="G17" s="122">
        <f>+TOT_Tav1!G9</f>
        <v>956</v>
      </c>
      <c r="H17" s="123">
        <f>+TOT_Tav1!F9</f>
        <v>7828</v>
      </c>
      <c r="I17" s="124">
        <f>+TOT_Tav1!H9</f>
        <v>0.10674395588858999</v>
      </c>
      <c r="J17" s="241">
        <f>+TOT_Tav1!I9</f>
        <v>2.3776896893223999E-4</v>
      </c>
    </row>
    <row r="18" spans="1:10" ht="13.15" customHeight="1" x14ac:dyDescent="0.25">
      <c r="A18" s="32"/>
      <c r="B18" s="10" t="s">
        <v>31</v>
      </c>
      <c r="C18" s="10"/>
      <c r="D18" s="122">
        <f>+TOT_Tav1!C10</f>
        <v>134499</v>
      </c>
      <c r="E18" s="122">
        <f>+TOT_Tav1!D10</f>
        <v>330170</v>
      </c>
      <c r="F18" s="127">
        <f>+TOT_Tav1!E10</f>
        <v>20244</v>
      </c>
      <c r="G18" s="122">
        <f>+TOT_Tav1!G10</f>
        <v>42554</v>
      </c>
      <c r="H18" s="123">
        <f>+TOT_Tav1!F10</f>
        <v>484913</v>
      </c>
      <c r="I18" s="124">
        <f>+TOT_Tav1!H10</f>
        <v>6.9272631852841604E-2</v>
      </c>
      <c r="J18" s="241">
        <f>+TOT_Tav1!I10</f>
        <v>1.47288278017168E-2</v>
      </c>
    </row>
    <row r="19" spans="1:10" ht="13.15" customHeight="1" x14ac:dyDescent="0.25">
      <c r="A19" s="32"/>
      <c r="B19" s="10" t="s">
        <v>32</v>
      </c>
      <c r="C19" s="10"/>
      <c r="D19" s="122">
        <f>+TOT_Tav1!C11</f>
        <v>299232</v>
      </c>
      <c r="E19" s="122">
        <f>+TOT_Tav1!D11</f>
        <v>243243</v>
      </c>
      <c r="F19" s="127">
        <f>+TOT_Tav1!E11</f>
        <v>68614</v>
      </c>
      <c r="G19" s="122">
        <f>+TOT_Tav1!G11</f>
        <v>33739</v>
      </c>
      <c r="H19" s="123">
        <f>+TOT_Tav1!F11</f>
        <v>611089</v>
      </c>
      <c r="I19" s="124">
        <f>+TOT_Tav1!H11</f>
        <v>-1.9533387229803099E-3</v>
      </c>
      <c r="J19" s="241">
        <f>+TOT_Tav1!I11</f>
        <v>1.8561318530382401E-2</v>
      </c>
    </row>
    <row r="20" spans="1:10" ht="12" customHeight="1" x14ac:dyDescent="0.25">
      <c r="A20" s="107"/>
      <c r="B20" s="10" t="s">
        <v>33</v>
      </c>
      <c r="C20" s="10"/>
      <c r="D20" s="122">
        <f>+TOT_Tav1!C12</f>
        <v>436527</v>
      </c>
      <c r="E20" s="122">
        <f>+TOT_Tav1!D12</f>
        <v>576298</v>
      </c>
      <c r="F20" s="122">
        <f>+TOT_Tav1!E12</f>
        <v>91005</v>
      </c>
      <c r="G20" s="122">
        <f>+TOT_Tav1!G12</f>
        <v>77249</v>
      </c>
      <c r="H20" s="123">
        <f>+TOT_Tav1!F12</f>
        <v>1103830</v>
      </c>
      <c r="I20" s="124">
        <f>+TOT_Tav1!H12</f>
        <v>2.8870603324211201E-2</v>
      </c>
      <c r="J20" s="241">
        <f>+TOT_Tav1!I12</f>
        <v>3.3527915301031497E-2</v>
      </c>
    </row>
    <row r="21" spans="1:10" s="26" customFormat="1" ht="13.15" customHeight="1" x14ac:dyDescent="0.25">
      <c r="A21" s="90" t="s">
        <v>34</v>
      </c>
      <c r="B21" s="34"/>
      <c r="C21" s="34"/>
      <c r="D21" s="129">
        <f>+TOT_Tav1!C13</f>
        <v>1115910</v>
      </c>
      <c r="E21" s="129">
        <f>+TOT_Tav1!D13</f>
        <v>17272314</v>
      </c>
      <c r="F21" s="129">
        <f>+TOT_Tav1!E13</f>
        <v>1633508</v>
      </c>
      <c r="G21" s="129">
        <f>+TOT_Tav1!G13</f>
        <v>399252</v>
      </c>
      <c r="H21" s="129">
        <f>+TOT_Tav1!F13</f>
        <v>20021732</v>
      </c>
      <c r="I21" s="130">
        <f>+TOT_Tav1!H13</f>
        <v>-1.44935668535423E-2</v>
      </c>
      <c r="J21" s="242">
        <f>+TOT_Tav1!I13</f>
        <v>0.608143404940935</v>
      </c>
    </row>
    <row r="22" spans="1:10" s="26" customFormat="1" ht="14.1" customHeight="1" x14ac:dyDescent="0.25">
      <c r="A22" s="91" t="s">
        <v>76</v>
      </c>
      <c r="B22" s="36"/>
      <c r="C22" s="36"/>
      <c r="D22" s="131">
        <f>+TOT_Tav1!C14</f>
        <v>0</v>
      </c>
      <c r="E22" s="131">
        <f>+TOT_Tav1!D14</f>
        <v>0</v>
      </c>
      <c r="F22" s="132">
        <f>+TOT_Tav1!E14</f>
        <v>0</v>
      </c>
      <c r="G22" s="131">
        <f>+TOT_Tav1!G14</f>
        <v>0</v>
      </c>
      <c r="H22" s="131">
        <f>+TOT_Tav1!F14</f>
        <v>0</v>
      </c>
      <c r="I22" s="133" t="s">
        <v>187</v>
      </c>
      <c r="J22" s="243" t="s">
        <v>187</v>
      </c>
    </row>
    <row r="23" spans="1:10" ht="13.15" customHeight="1" x14ac:dyDescent="0.25">
      <c r="A23" s="121" t="s">
        <v>36</v>
      </c>
      <c r="B23" s="29" t="s">
        <v>22</v>
      </c>
      <c r="C23" s="29"/>
      <c r="D23" s="134"/>
      <c r="E23" s="134"/>
      <c r="F23" s="134"/>
      <c r="G23" s="134"/>
      <c r="H23" s="135"/>
      <c r="I23" s="136"/>
      <c r="J23" s="244"/>
    </row>
    <row r="24" spans="1:10" ht="12" customHeight="1" x14ac:dyDescent="0.25">
      <c r="A24" s="107"/>
      <c r="B24" s="10" t="s">
        <v>37</v>
      </c>
      <c r="C24" s="10"/>
      <c r="D24" s="122">
        <f>+TOT_Tav1!C15</f>
        <v>18198</v>
      </c>
      <c r="E24" s="122">
        <f>+TOT_Tav1!D15</f>
        <v>4410299</v>
      </c>
      <c r="F24" s="122">
        <f>+TOT_Tav1!E15</f>
        <v>982019</v>
      </c>
      <c r="G24" s="122">
        <f>+TOT_Tav1!G15</f>
        <v>213724</v>
      </c>
      <c r="H24" s="123">
        <f>+TOT_Tav1!F15</f>
        <v>5410516</v>
      </c>
      <c r="I24" s="124">
        <f>+TOT_Tav1!H15</f>
        <v>0.69673702488446199</v>
      </c>
      <c r="J24" s="241">
        <f>+TOT_Tav1!I15</f>
        <v>0.16433990939082599</v>
      </c>
    </row>
    <row r="25" spans="1:10" s="47" customFormat="1" ht="12" customHeight="1" x14ac:dyDescent="0.25">
      <c r="A25" s="54"/>
      <c r="B25" s="53" t="s">
        <v>66</v>
      </c>
      <c r="C25" s="53" t="s">
        <v>81</v>
      </c>
      <c r="D25" s="125">
        <f>+TOT_Tav1!C16</f>
        <v>739</v>
      </c>
      <c r="E25" s="125">
        <f>+TOT_Tav1!D16</f>
        <v>0</v>
      </c>
      <c r="F25" s="125">
        <f>+TOT_Tav1!E16</f>
        <v>328855</v>
      </c>
      <c r="G25" s="125">
        <f>+TOT_Tav1!G16</f>
        <v>76625</v>
      </c>
      <c r="H25" s="137">
        <f>+TOT_Tav1!F16</f>
        <v>329594</v>
      </c>
      <c r="I25" s="126">
        <f>+TOT_Tav1!H16</f>
        <v>0.142416448878013</v>
      </c>
      <c r="J25" s="241">
        <f>+TOT_Tav1!I16</f>
        <v>1.00111427626792E-2</v>
      </c>
    </row>
    <row r="26" spans="1:10" ht="12" customHeight="1" x14ac:dyDescent="0.25">
      <c r="A26" s="107"/>
      <c r="B26" s="10" t="s">
        <v>38</v>
      </c>
      <c r="C26" s="10"/>
      <c r="D26" s="122">
        <f>+TOT_Tav1!C17</f>
        <v>1382</v>
      </c>
      <c r="E26" s="122">
        <f>+TOT_Tav1!D17</f>
        <v>4772928</v>
      </c>
      <c r="F26" s="122">
        <f>+TOT_Tav1!E17</f>
        <v>544866</v>
      </c>
      <c r="G26" s="122">
        <f>+TOT_Tav1!G17</f>
        <v>154441</v>
      </c>
      <c r="H26" s="123">
        <f>+TOT_Tav1!F17</f>
        <v>5319176</v>
      </c>
      <c r="I26" s="124">
        <f>+TOT_Tav1!H17</f>
        <v>0.47007397109972798</v>
      </c>
      <c r="J26" s="241">
        <f>+TOT_Tav1!I17</f>
        <v>0.16156553309774099</v>
      </c>
    </row>
    <row r="27" spans="1:10" s="47" customFormat="1" ht="12" customHeight="1" x14ac:dyDescent="0.25">
      <c r="A27" s="54"/>
      <c r="B27" s="53" t="s">
        <v>66</v>
      </c>
      <c r="C27" s="53" t="s">
        <v>81</v>
      </c>
      <c r="D27" s="125">
        <f>+TOT_Tav1!C18</f>
        <v>0</v>
      </c>
      <c r="E27" s="125">
        <f>+TOT_Tav1!D18</f>
        <v>0</v>
      </c>
      <c r="F27" s="125">
        <f>+TOT_Tav1!E18</f>
        <v>211818</v>
      </c>
      <c r="G27" s="125">
        <f>+TOT_Tav1!G18</f>
        <v>72984</v>
      </c>
      <c r="H27" s="137">
        <f>+TOT_Tav1!F18</f>
        <v>211818</v>
      </c>
      <c r="I27" s="126">
        <f>+TOT_Tav1!H18</f>
        <v>0.258977925180985</v>
      </c>
      <c r="J27" s="241">
        <f>+TOT_Tav1!I18</f>
        <v>6.4337950257140099E-3</v>
      </c>
    </row>
    <row r="28" spans="1:10" ht="12" customHeight="1" x14ac:dyDescent="0.25">
      <c r="A28" s="107"/>
      <c r="B28" s="10" t="s">
        <v>39</v>
      </c>
      <c r="C28" s="10"/>
      <c r="D28" s="122">
        <f>+TOT_Tav1!C19</f>
        <v>0</v>
      </c>
      <c r="E28" s="122">
        <f>+TOT_Tav1!D19</f>
        <v>0</v>
      </c>
      <c r="F28" s="122">
        <f>+TOT_Tav1!E19</f>
        <v>0</v>
      </c>
      <c r="G28" s="122">
        <f>+TOT_Tav1!G19</f>
        <v>0</v>
      </c>
      <c r="H28" s="123">
        <f>+TOT_Tav1!F19</f>
        <v>0</v>
      </c>
      <c r="I28" s="138" t="s">
        <v>187</v>
      </c>
      <c r="J28" s="241" t="s">
        <v>187</v>
      </c>
    </row>
    <row r="29" spans="1:10" ht="12" customHeight="1" x14ac:dyDescent="0.25">
      <c r="A29" s="107"/>
      <c r="B29" s="10" t="s">
        <v>40</v>
      </c>
      <c r="C29" s="10"/>
      <c r="D29" s="122">
        <f>+TOT_Tav1!C20</f>
        <v>0</v>
      </c>
      <c r="E29" s="122">
        <f>+TOT_Tav1!D20</f>
        <v>0</v>
      </c>
      <c r="F29" s="127">
        <f>+TOT_Tav1!E20</f>
        <v>0</v>
      </c>
      <c r="G29" s="122">
        <f>+TOT_Tav1!G20</f>
        <v>0</v>
      </c>
      <c r="H29" s="123">
        <f>+TOT_Tav1!F20</f>
        <v>0</v>
      </c>
      <c r="I29" s="124">
        <f>+TOT_Tav1!H20</f>
        <v>0</v>
      </c>
      <c r="J29" s="241">
        <f>+TOT_Tav1!I20</f>
        <v>0</v>
      </c>
    </row>
    <row r="30" spans="1:10" ht="12" customHeight="1" x14ac:dyDescent="0.25">
      <c r="A30" s="107"/>
      <c r="B30" s="10" t="s">
        <v>27</v>
      </c>
      <c r="C30" s="10"/>
      <c r="D30" s="122">
        <f>+TOT_Tav1!C21</f>
        <v>19580</v>
      </c>
      <c r="E30" s="122">
        <f>+TOT_Tav1!D21</f>
        <v>9183227</v>
      </c>
      <c r="F30" s="122">
        <f>+TOT_Tav1!E21</f>
        <v>1526885</v>
      </c>
      <c r="G30" s="122">
        <f>+TOT_Tav1!G21</f>
        <v>368165</v>
      </c>
      <c r="H30" s="123">
        <f>+TOT_Tav1!F21</f>
        <v>10729692</v>
      </c>
      <c r="I30" s="124">
        <f>+TOT_Tav1!H21</f>
        <v>0.576254259901673</v>
      </c>
      <c r="J30" s="241">
        <f>+TOT_Tav1!I21</f>
        <v>0.32590544248856801</v>
      </c>
    </row>
    <row r="31" spans="1:10" ht="14.1" customHeight="1" x14ac:dyDescent="0.25">
      <c r="A31" s="107"/>
      <c r="B31" s="10" t="s">
        <v>29</v>
      </c>
      <c r="C31" s="10"/>
      <c r="D31" s="122">
        <f>+TOT_Tav1!C22</f>
        <v>4815</v>
      </c>
      <c r="E31" s="122">
        <f>+TOT_Tav1!D22</f>
        <v>1676</v>
      </c>
      <c r="F31" s="127">
        <f>+TOT_Tav1!E22</f>
        <v>0</v>
      </c>
      <c r="G31" s="122">
        <f>+TOT_Tav1!G22</f>
        <v>83</v>
      </c>
      <c r="H31" s="123">
        <f>+TOT_Tav1!F22</f>
        <v>6491</v>
      </c>
      <c r="I31" s="124">
        <f>+TOT_Tav1!H22</f>
        <v>2.4710424710425701E-3</v>
      </c>
      <c r="J31" s="241">
        <f>+TOT_Tav1!I22</f>
        <v>1.97158709419925E-4</v>
      </c>
    </row>
    <row r="32" spans="1:10" s="26" customFormat="1" ht="13.15" customHeight="1" x14ac:dyDescent="0.25">
      <c r="A32" s="90" t="s">
        <v>41</v>
      </c>
      <c r="B32" s="34"/>
      <c r="C32" s="34"/>
      <c r="D32" s="129">
        <f>+TOT_Tav1!C23</f>
        <v>24395</v>
      </c>
      <c r="E32" s="129">
        <f>+TOT_Tav1!D23</f>
        <v>9184903</v>
      </c>
      <c r="F32" s="129">
        <f>+TOT_Tav1!E23</f>
        <v>1526885</v>
      </c>
      <c r="G32" s="129">
        <f>+TOT_Tav1!G23</f>
        <v>368248</v>
      </c>
      <c r="H32" s="129">
        <f>+TOT_Tav1!F23</f>
        <v>10736183</v>
      </c>
      <c r="I32" s="130">
        <f>+TOT_Tav1!H23</f>
        <v>0.57570898724410802</v>
      </c>
      <c r="J32" s="242">
        <f>+TOT_Tav1!I23</f>
        <v>0.32610260119798701</v>
      </c>
    </row>
    <row r="33" spans="1:10" s="26" customFormat="1" ht="14.1" customHeight="1" x14ac:dyDescent="0.25">
      <c r="A33" s="92" t="s">
        <v>42</v>
      </c>
      <c r="B33" s="38"/>
      <c r="C33" s="139"/>
      <c r="D33" s="131">
        <f>+TOT_Tav1!C24</f>
        <v>68344</v>
      </c>
      <c r="E33" s="131">
        <f>+TOT_Tav1!D24</f>
        <v>15360</v>
      </c>
      <c r="F33" s="132">
        <f>+TOT_Tav1!E24</f>
        <v>1266</v>
      </c>
      <c r="G33" s="131">
        <f>+TOT_Tav1!G24</f>
        <v>16829</v>
      </c>
      <c r="H33" s="131">
        <f>+TOT_Tav1!F24</f>
        <v>84970</v>
      </c>
      <c r="I33" s="140">
        <f>+TOT_Tav1!H24</f>
        <v>0.204769736842105</v>
      </c>
      <c r="J33" s="245">
        <f>+TOT_Tav1!I24</f>
        <v>2.5808928577123699E-3</v>
      </c>
    </row>
    <row r="34" spans="1:10" ht="14.1" customHeight="1" x14ac:dyDescent="0.25">
      <c r="A34" s="121" t="s">
        <v>43</v>
      </c>
      <c r="B34" s="29" t="s">
        <v>44</v>
      </c>
      <c r="C34" s="29"/>
      <c r="D34" s="134">
        <f>+TOT_Tav1!C25</f>
        <v>18</v>
      </c>
      <c r="E34" s="134">
        <f>+TOT_Tav1!D25</f>
        <v>349668</v>
      </c>
      <c r="F34" s="134">
        <f>+TOT_Tav1!E25</f>
        <v>27442</v>
      </c>
      <c r="G34" s="134">
        <f>+TOT_Tav1!G25</f>
        <v>2677</v>
      </c>
      <c r="H34" s="135">
        <f>+TOT_Tav1!F25</f>
        <v>377128</v>
      </c>
      <c r="I34" s="141">
        <f>+TOT_Tav1!H25</f>
        <v>1.2410344479240301</v>
      </c>
      <c r="J34" s="244">
        <f>+TOT_Tav1!I25</f>
        <v>1.1454948354046699E-2</v>
      </c>
    </row>
    <row r="35" spans="1:10" s="55" customFormat="1" ht="12" customHeight="1" x14ac:dyDescent="0.25">
      <c r="A35" s="54"/>
      <c r="B35" s="53" t="s">
        <v>66</v>
      </c>
      <c r="C35" s="53" t="s">
        <v>89</v>
      </c>
      <c r="D35" s="142">
        <f>+TOT_Tav1!C26</f>
        <v>0</v>
      </c>
      <c r="E35" s="142">
        <f>+TOT_Tav1!D26</f>
        <v>599</v>
      </c>
      <c r="F35" s="142">
        <f>+TOT_Tav1!E26</f>
        <v>66</v>
      </c>
      <c r="G35" s="142">
        <f>+TOT_Tav1!G26</f>
        <v>0</v>
      </c>
      <c r="H35" s="137">
        <f>+TOT_Tav1!F26</f>
        <v>665</v>
      </c>
      <c r="I35" s="143">
        <f>+TOT_Tav1!H26</f>
        <v>6.4000000000000098E-2</v>
      </c>
      <c r="J35" s="241">
        <f>+TOT_Tav1!I26</f>
        <v>2.01988201762825E-5</v>
      </c>
    </row>
    <row r="36" spans="1:10" s="47" customFormat="1" ht="12" customHeight="1" x14ac:dyDescent="0.25">
      <c r="A36" s="54"/>
      <c r="B36" s="144"/>
      <c r="C36" s="53" t="s">
        <v>45</v>
      </c>
      <c r="D36" s="125">
        <f>+TOT_Tav1!C27</f>
        <v>0</v>
      </c>
      <c r="E36" s="125">
        <f>+TOT_Tav1!D27</f>
        <v>107</v>
      </c>
      <c r="F36" s="125">
        <f>+TOT_Tav1!E27</f>
        <v>66</v>
      </c>
      <c r="G36" s="125">
        <f>+TOT_Tav1!G27</f>
        <v>0</v>
      </c>
      <c r="H36" s="137">
        <f>+TOT_Tav1!F27</f>
        <v>173</v>
      </c>
      <c r="I36" s="126">
        <f>+TOT_Tav1!H27</f>
        <v>-8.4656084656084707E-2</v>
      </c>
      <c r="J36" s="241">
        <f>+TOT_Tav1!I27</f>
        <v>5.2547306624013203E-6</v>
      </c>
    </row>
    <row r="37" spans="1:10" s="47" customFormat="1" ht="12" customHeight="1" x14ac:dyDescent="0.25">
      <c r="A37" s="54"/>
      <c r="B37" s="144"/>
      <c r="C37" s="53" t="s">
        <v>46</v>
      </c>
      <c r="D37" s="125">
        <f>+TOT_Tav1!C28</f>
        <v>0</v>
      </c>
      <c r="E37" s="125">
        <f>+TOT_Tav1!D28</f>
        <v>0</v>
      </c>
      <c r="F37" s="125">
        <f>+TOT_Tav1!E28</f>
        <v>0</v>
      </c>
      <c r="G37" s="125">
        <f>+TOT_Tav1!G28</f>
        <v>0</v>
      </c>
      <c r="H37" s="137">
        <f>+TOT_Tav1!F28</f>
        <v>0</v>
      </c>
      <c r="I37" s="143" t="s">
        <v>187</v>
      </c>
      <c r="J37" s="241" t="s">
        <v>187</v>
      </c>
    </row>
    <row r="38" spans="1:10" s="47" customFormat="1" ht="12" customHeight="1" x14ac:dyDescent="0.25">
      <c r="A38" s="54"/>
      <c r="B38" s="144"/>
      <c r="C38" s="53" t="s">
        <v>47</v>
      </c>
      <c r="D38" s="125">
        <f>+TOT_Tav1!C29</f>
        <v>0</v>
      </c>
      <c r="E38" s="125">
        <f>+TOT_Tav1!D29</f>
        <v>0</v>
      </c>
      <c r="F38" s="125">
        <f>+TOT_Tav1!E29</f>
        <v>0</v>
      </c>
      <c r="G38" s="125">
        <f>+TOT_Tav1!G29</f>
        <v>0</v>
      </c>
      <c r="H38" s="137">
        <f>+TOT_Tav1!F29</f>
        <v>0</v>
      </c>
      <c r="I38" s="143" t="s">
        <v>187</v>
      </c>
      <c r="J38" s="241" t="s">
        <v>187</v>
      </c>
    </row>
    <row r="39" spans="1:10" s="47" customFormat="1" ht="12" customHeight="1" x14ac:dyDescent="0.25">
      <c r="A39" s="54"/>
      <c r="B39" s="144"/>
      <c r="C39" s="53" t="s">
        <v>48</v>
      </c>
      <c r="D39" s="125">
        <f>+TOT_Tav1!C30</f>
        <v>0</v>
      </c>
      <c r="E39" s="125">
        <f>+TOT_Tav1!D30</f>
        <v>492</v>
      </c>
      <c r="F39" s="125">
        <f>+TOT_Tav1!E30</f>
        <v>0</v>
      </c>
      <c r="G39" s="125">
        <f>+TOT_Tav1!G30</f>
        <v>0</v>
      </c>
      <c r="H39" s="137">
        <f>+TOT_Tav1!F30</f>
        <v>492</v>
      </c>
      <c r="I39" s="143" t="s">
        <v>187</v>
      </c>
      <c r="J39" s="241" t="s">
        <v>187</v>
      </c>
    </row>
    <row r="40" spans="1:10" ht="14.1" customHeight="1" x14ac:dyDescent="0.25">
      <c r="A40" s="107"/>
      <c r="B40" s="10" t="s">
        <v>49</v>
      </c>
      <c r="C40" s="10"/>
      <c r="D40" s="122">
        <f>+TOT_Tav1!C31</f>
        <v>344</v>
      </c>
      <c r="E40" s="122">
        <f>+TOT_Tav1!D31</f>
        <v>165188</v>
      </c>
      <c r="F40" s="127">
        <f>+TOT_Tav1!E31</f>
        <v>10065</v>
      </c>
      <c r="G40" s="122">
        <f>+TOT_Tav1!G31</f>
        <v>114</v>
      </c>
      <c r="H40" s="123">
        <f>+TOT_Tav1!F31</f>
        <v>175597</v>
      </c>
      <c r="I40" s="124">
        <f>+TOT_Tav1!H31</f>
        <v>-0.41158750104716402</v>
      </c>
      <c r="J40" s="241">
        <f>+TOT_Tav1!I31</f>
        <v>5.3336123706687003E-3</v>
      </c>
    </row>
    <row r="41" spans="1:10" s="47" customFormat="1" ht="12" customHeight="1" x14ac:dyDescent="0.25">
      <c r="A41" s="54"/>
      <c r="B41" s="53" t="s">
        <v>66</v>
      </c>
      <c r="C41" s="53" t="s">
        <v>30</v>
      </c>
      <c r="D41" s="125">
        <f>+TOT_Tav1!C32</f>
        <v>23</v>
      </c>
      <c r="E41" s="125">
        <f>+TOT_Tav1!D32</f>
        <v>19113</v>
      </c>
      <c r="F41" s="145">
        <f>+TOT_Tav1!E32</f>
        <v>1023</v>
      </c>
      <c r="G41" s="125">
        <f>+TOT_Tav1!G32</f>
        <v>114</v>
      </c>
      <c r="H41" s="137">
        <f>+TOT_Tav1!F32</f>
        <v>20159</v>
      </c>
      <c r="I41" s="126">
        <f>+TOT_Tav1!H32</f>
        <v>-0.29835369461557198</v>
      </c>
      <c r="J41" s="241">
        <f>+TOT_Tav1!I32</f>
        <v>6.1231280591530796E-4</v>
      </c>
    </row>
    <row r="42" spans="1:10" s="26" customFormat="1" ht="13.15" customHeight="1" x14ac:dyDescent="0.25">
      <c r="A42" s="90" t="s">
        <v>50</v>
      </c>
      <c r="B42" s="34"/>
      <c r="C42" s="34"/>
      <c r="D42" s="129">
        <f>+TOT_Tav1!C33</f>
        <v>362</v>
      </c>
      <c r="E42" s="129">
        <f>+TOT_Tav1!D33</f>
        <v>514856</v>
      </c>
      <c r="F42" s="129">
        <f>+TOT_Tav1!E33</f>
        <v>37507</v>
      </c>
      <c r="G42" s="129">
        <f>+TOT_Tav1!G33</f>
        <v>2791</v>
      </c>
      <c r="H42" s="129">
        <f>+TOT_Tav1!F33</f>
        <v>552725</v>
      </c>
      <c r="I42" s="130">
        <f>+TOT_Tav1!H33</f>
        <v>0.18430581862749301</v>
      </c>
      <c r="J42" s="242">
        <f>+TOT_Tav1!I33</f>
        <v>1.67885607247154E-2</v>
      </c>
    </row>
    <row r="43" spans="1:10" s="26" customFormat="1" ht="14.1" customHeight="1" x14ac:dyDescent="0.25">
      <c r="A43" s="35" t="s">
        <v>51</v>
      </c>
      <c r="B43" s="39"/>
      <c r="C43" s="39"/>
      <c r="D43" s="131">
        <f>+TOT_Tav1!C34</f>
        <v>454</v>
      </c>
      <c r="E43" s="131">
        <f>+TOT_Tav1!D34</f>
        <v>1213634</v>
      </c>
      <c r="F43" s="131">
        <f>+TOT_Tav1!E34</f>
        <v>209566</v>
      </c>
      <c r="G43" s="131">
        <f>+TOT_Tav1!G34</f>
        <v>4765</v>
      </c>
      <c r="H43" s="131">
        <f>+TOT_Tav1!F34</f>
        <v>1423654</v>
      </c>
      <c r="I43" s="140">
        <f>+TOT_Tav1!H34</f>
        <v>0.65151328840063605</v>
      </c>
      <c r="J43" s="245">
        <f>+TOT_Tav1!I34</f>
        <v>4.3242302465030601E-2</v>
      </c>
    </row>
    <row r="44" spans="1:10" ht="14.1" customHeight="1" x14ac:dyDescent="0.25">
      <c r="A44" s="115" t="s">
        <v>52</v>
      </c>
      <c r="B44" s="116"/>
      <c r="C44" s="116"/>
      <c r="D44" s="134">
        <f>+TOT_Tav1!C35</f>
        <v>20970</v>
      </c>
      <c r="E44" s="134">
        <f>+TOT_Tav1!D35</f>
        <v>30257</v>
      </c>
      <c r="F44" s="134">
        <f>+TOT_Tav1!E35</f>
        <v>52224</v>
      </c>
      <c r="G44" s="134">
        <f>+TOT_Tav1!G35</f>
        <v>19846</v>
      </c>
      <c r="H44" s="135">
        <f>+TOT_Tav1!F35</f>
        <v>103451</v>
      </c>
      <c r="I44" s="141">
        <f>+TOT_Tav1!H35</f>
        <v>-8.6944625867151501E-2</v>
      </c>
      <c r="J44" s="136">
        <f>+TOT_Tav1!I35</f>
        <v>3.1422378136189599E-3</v>
      </c>
    </row>
    <row r="45" spans="1:10" s="47" customFormat="1" ht="12" customHeight="1" x14ac:dyDescent="0.25">
      <c r="A45" s="54"/>
      <c r="B45" s="53" t="s">
        <v>66</v>
      </c>
      <c r="C45" s="53" t="s">
        <v>82</v>
      </c>
      <c r="D45" s="125">
        <f>+TOT_Tav1!C36</f>
        <v>20969</v>
      </c>
      <c r="E45" s="125">
        <f>+TOT_Tav1!D36</f>
        <v>20395</v>
      </c>
      <c r="F45" s="125">
        <f>+TOT_Tav1!E36</f>
        <v>49109</v>
      </c>
      <c r="G45" s="125">
        <f>+TOT_Tav1!G36</f>
        <v>17534</v>
      </c>
      <c r="H45" s="137">
        <f>+TOT_Tav1!F36</f>
        <v>90473</v>
      </c>
      <c r="I45" s="126">
        <f>+TOT_Tav1!H36</f>
        <v>-0.115861583715271</v>
      </c>
      <c r="J45" s="138">
        <f>+TOT_Tav1!I36</f>
        <v>2.7480418914418202E-3</v>
      </c>
    </row>
    <row r="46" spans="1:10" s="47" customFormat="1" ht="12" customHeight="1" x14ac:dyDescent="0.25">
      <c r="A46" s="54"/>
      <c r="B46" s="146"/>
      <c r="C46" s="53" t="s">
        <v>53</v>
      </c>
      <c r="D46" s="125">
        <f>+TOT_Tav1!C37</f>
        <v>0</v>
      </c>
      <c r="E46" s="125">
        <f>+TOT_Tav1!D37</f>
        <v>9862</v>
      </c>
      <c r="F46" s="125">
        <f>+TOT_Tav1!E37</f>
        <v>3113</v>
      </c>
      <c r="G46" s="125">
        <f>+TOT_Tav1!G37</f>
        <v>2312</v>
      </c>
      <c r="H46" s="137">
        <f>+TOT_Tav1!F37</f>
        <v>12975</v>
      </c>
      <c r="I46" s="126">
        <f>+TOT_Tav1!H37</f>
        <v>0.18287902270033701</v>
      </c>
      <c r="J46" s="138">
        <f>+TOT_Tav1!I37</f>
        <v>3.9410479968009899E-4</v>
      </c>
    </row>
    <row r="47" spans="1:10" s="47" customFormat="1" ht="12" customHeight="1" x14ac:dyDescent="0.25">
      <c r="A47" s="54"/>
      <c r="B47" s="146"/>
      <c r="C47" s="53" t="s">
        <v>54</v>
      </c>
      <c r="D47" s="125">
        <f>+TOT_Tav1!C38</f>
        <v>1</v>
      </c>
      <c r="E47" s="125">
        <f>+TOT_Tav1!D38</f>
        <v>0</v>
      </c>
      <c r="F47" s="125">
        <f>+TOT_Tav1!E38</f>
        <v>0</v>
      </c>
      <c r="G47" s="125">
        <f>+TOT_Tav1!G38</f>
        <v>0</v>
      </c>
      <c r="H47" s="137">
        <f>+TOT_Tav1!F38</f>
        <v>1</v>
      </c>
      <c r="I47" s="126">
        <f>+TOT_Tav1!H38</f>
        <v>0</v>
      </c>
      <c r="J47" s="138">
        <f>+TOT_Tav1!I38</f>
        <v>3.0374165678620398E-8</v>
      </c>
    </row>
    <row r="48" spans="1:10" s="47" customFormat="1" ht="12" customHeight="1" x14ac:dyDescent="0.25">
      <c r="A48" s="56"/>
      <c r="B48" s="147"/>
      <c r="C48" s="89" t="s">
        <v>55</v>
      </c>
      <c r="D48" s="148">
        <f>+TOT_Tav1!C39</f>
        <v>0</v>
      </c>
      <c r="E48" s="148">
        <f>+TOT_Tav1!D39</f>
        <v>0</v>
      </c>
      <c r="F48" s="148">
        <f>+TOT_Tav1!E39</f>
        <v>2</v>
      </c>
      <c r="G48" s="148">
        <f>+TOT_Tav1!G39</f>
        <v>0</v>
      </c>
      <c r="H48" s="149">
        <f>+TOT_Tav1!F39</f>
        <v>2</v>
      </c>
      <c r="I48" s="150">
        <f>+TOT_Tav1!H39</f>
        <v>-0.33333333333333298</v>
      </c>
      <c r="J48" s="246">
        <f>+TOT_Tav1!I39</f>
        <v>6.0748331357240704E-8</v>
      </c>
    </row>
    <row r="49" spans="1:11" s="26" customFormat="1" ht="17.100000000000001" customHeight="1" x14ac:dyDescent="0.25">
      <c r="A49" s="270" t="s">
        <v>11</v>
      </c>
      <c r="B49" s="271"/>
      <c r="C49" s="272"/>
      <c r="D49" s="129">
        <f>+TOT_Tav1!C40</f>
        <v>1230435</v>
      </c>
      <c r="E49" s="129">
        <f>+TOT_Tav1!D40</f>
        <v>28231324</v>
      </c>
      <c r="F49" s="129">
        <f>+TOT_Tav1!E40</f>
        <v>3460956</v>
      </c>
      <c r="G49" s="129">
        <f>+TOT_Tav1!G40</f>
        <v>811731</v>
      </c>
      <c r="H49" s="129">
        <f>+TOT_Tav1!F40</f>
        <v>32922715</v>
      </c>
      <c r="I49" s="130">
        <f>+TOT_Tav1!H40</f>
        <v>0.14944338814001401</v>
      </c>
      <c r="J49" s="242">
        <f>+TOT_Tav1!I40</f>
        <v>1</v>
      </c>
      <c r="K49" s="100"/>
    </row>
    <row r="50" spans="1:11" ht="7.15" customHeight="1" x14ac:dyDescent="0.25">
      <c r="A50" s="40"/>
      <c r="B50" s="41"/>
      <c r="C50" s="10"/>
      <c r="D50" s="42"/>
      <c r="E50" s="42"/>
      <c r="F50" s="42"/>
      <c r="G50" s="43"/>
      <c r="H50" s="42"/>
    </row>
    <row r="51" spans="1:11" s="23" customFormat="1" ht="30" customHeight="1" x14ac:dyDescent="0.25">
      <c r="A51" s="273" t="s">
        <v>227</v>
      </c>
      <c r="B51" s="273"/>
      <c r="C51" s="273"/>
      <c r="D51" s="273"/>
      <c r="E51" s="273"/>
      <c r="F51" s="273"/>
      <c r="G51" s="273"/>
      <c r="H51" s="273"/>
    </row>
    <row r="52" spans="1:11" s="23" customFormat="1" ht="15" customHeight="1" x14ac:dyDescent="0.25">
      <c r="A52" s="23" t="s">
        <v>93</v>
      </c>
      <c r="G52" s="44"/>
    </row>
    <row r="54" spans="1:11" x14ac:dyDescent="0.25">
      <c r="H54" s="257"/>
    </row>
  </sheetData>
  <mergeCells count="14">
    <mergeCell ref="D6:D7"/>
    <mergeCell ref="E6:E7"/>
    <mergeCell ref="A49:C49"/>
    <mergeCell ref="A51:H51"/>
    <mergeCell ref="A1:J1"/>
    <mergeCell ref="A2:J2"/>
    <mergeCell ref="A3:J3"/>
    <mergeCell ref="I6:I7"/>
    <mergeCell ref="J6:J7"/>
    <mergeCell ref="F6:F7"/>
    <mergeCell ref="G6:G7"/>
    <mergeCell ref="H6:H7"/>
    <mergeCell ref="A5:B7"/>
    <mergeCell ref="D5:H5"/>
  </mergeCells>
  <printOptions horizontalCentered="1"/>
  <pageMargins left="0.31496062992125984" right="0.11811023622047245" top="0.19685039370078741" bottom="0" header="0.19685039370078741" footer="0"/>
  <pageSetup paperSize="9" scale="6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P36"/>
  <sheetViews>
    <sheetView showGridLines="0" zoomScale="85" zoomScaleNormal="85" workbookViewId="0">
      <selection sqref="A1:P1"/>
    </sheetView>
  </sheetViews>
  <sheetFormatPr defaultColWidth="9" defaultRowHeight="11.25" x14ac:dyDescent="0.25"/>
  <cols>
    <col min="1" max="1" width="19.42578125" style="9" customWidth="1"/>
    <col min="2" max="7" width="10.5703125" style="10" customWidth="1"/>
    <col min="8" max="9" width="10.5703125" style="9" customWidth="1"/>
    <col min="10" max="11" width="12.5703125" style="9" customWidth="1"/>
    <col min="12" max="13" width="10.5703125" style="9" customWidth="1"/>
    <col min="14" max="15" width="12" style="9" customWidth="1"/>
    <col min="16" max="18" width="10.42578125" style="9" customWidth="1"/>
    <col min="19" max="16384" width="9" style="9"/>
  </cols>
  <sheetData>
    <row r="1" spans="1:16" ht="13.15" customHeight="1" x14ac:dyDescent="0.25">
      <c r="A1" s="274" t="s">
        <v>188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</row>
    <row r="2" spans="1:16" ht="13.15" customHeight="1" x14ac:dyDescent="0.25">
      <c r="A2" s="274" t="s">
        <v>77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</row>
    <row r="3" spans="1:16" ht="13.15" customHeight="1" x14ac:dyDescent="0.25">
      <c r="A3" s="274" t="str">
        <f>"Ripartizione per canale distributivo dei premi lordi contabilizzati a tutto il "&amp;IF(MID(TOT_Tav2!C1,5,4)="0331","1°",
IF(MID(TOT_Tav2!C1,5,4)="0630","2°",
IF(MID(TOT_Tav2!C1,5,4)="0930","3°","4°")))&amp;" trimestre "&amp;MID(TOT_Tav2!C1,1,4)</f>
        <v>Ripartizione per canale distributivo dei premi lordi contabilizzati a tutto il 1° trimestre 2025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</row>
    <row r="4" spans="1:16" ht="13.15" customHeight="1" x14ac:dyDescent="0.25">
      <c r="F4" s="9"/>
      <c r="G4" s="9"/>
      <c r="P4" s="11" t="s">
        <v>1</v>
      </c>
    </row>
    <row r="5" spans="1:16" ht="31.5" customHeight="1" x14ac:dyDescent="0.25">
      <c r="A5" s="30"/>
      <c r="B5" s="290" t="s">
        <v>7</v>
      </c>
      <c r="C5" s="291"/>
      <c r="D5" s="290" t="s">
        <v>91</v>
      </c>
      <c r="E5" s="291"/>
      <c r="F5" s="290" t="s">
        <v>9</v>
      </c>
      <c r="G5" s="291"/>
      <c r="H5" s="290" t="s">
        <v>10</v>
      </c>
      <c r="I5" s="291"/>
      <c r="J5" s="290" t="s">
        <v>8</v>
      </c>
      <c r="K5" s="291"/>
      <c r="L5" s="290" t="s">
        <v>140</v>
      </c>
      <c r="M5" s="291"/>
      <c r="N5" s="290" t="s">
        <v>19</v>
      </c>
      <c r="O5" s="292"/>
      <c r="P5" s="291"/>
    </row>
    <row r="6" spans="1:16" ht="31.5" customHeight="1" x14ac:dyDescent="0.25">
      <c r="A6" s="30"/>
      <c r="B6" s="113" t="s">
        <v>189</v>
      </c>
      <c r="C6" s="113" t="s">
        <v>190</v>
      </c>
      <c r="D6" s="113" t="s">
        <v>189</v>
      </c>
      <c r="E6" s="113" t="s">
        <v>190</v>
      </c>
      <c r="F6" s="113" t="s">
        <v>189</v>
      </c>
      <c r="G6" s="113" t="s">
        <v>190</v>
      </c>
      <c r="H6" s="113" t="s">
        <v>189</v>
      </c>
      <c r="I6" s="151" t="s">
        <v>190</v>
      </c>
      <c r="J6" s="113" t="s">
        <v>189</v>
      </c>
      <c r="K6" s="151" t="s">
        <v>190</v>
      </c>
      <c r="L6" s="113" t="s">
        <v>189</v>
      </c>
      <c r="M6" s="113" t="s">
        <v>190</v>
      </c>
      <c r="N6" s="113" t="s">
        <v>189</v>
      </c>
      <c r="O6" s="152" t="s">
        <v>191</v>
      </c>
      <c r="P6" s="153" t="s">
        <v>186</v>
      </c>
    </row>
    <row r="7" spans="1:16" ht="20.100000000000001" customHeight="1" x14ac:dyDescent="0.25">
      <c r="A7" s="30" t="s">
        <v>56</v>
      </c>
      <c r="B7" s="14"/>
      <c r="C7" s="154"/>
      <c r="D7" s="14"/>
      <c r="E7" s="154"/>
      <c r="F7" s="14"/>
      <c r="G7" s="154"/>
      <c r="H7" s="14"/>
      <c r="I7" s="154"/>
      <c r="J7" s="14"/>
      <c r="K7" s="154"/>
      <c r="L7" s="14"/>
      <c r="M7" s="154"/>
      <c r="N7" s="14"/>
      <c r="O7" s="154"/>
      <c r="P7" s="155"/>
    </row>
    <row r="8" spans="1:16" ht="16.149999999999999" customHeight="1" x14ac:dyDescent="0.25">
      <c r="A8" s="93" t="s">
        <v>57</v>
      </c>
      <c r="B8" s="15">
        <f>+TOT_Tav2!C2</f>
        <v>2318108</v>
      </c>
      <c r="C8" s="156">
        <f>+TOT_Tav2!D2</f>
        <v>-0.108059793378095</v>
      </c>
      <c r="D8" s="10">
        <f>+TOT_Tav2!E2</f>
        <v>1668505</v>
      </c>
      <c r="E8" s="157">
        <f>+TOT_Tav2!F2</f>
        <v>3.2437690390902101E-2</v>
      </c>
      <c r="F8" s="15">
        <f>+TOT_Tav2!G2</f>
        <v>13185316</v>
      </c>
      <c r="G8" s="157">
        <f>+TOT_Tav2!H2</f>
        <v>4.90090701905102E-2</v>
      </c>
      <c r="H8" s="15">
        <f>+TOT_Tav2!I2</f>
        <v>151366</v>
      </c>
      <c r="I8" s="157">
        <f>+TOT_Tav2!J2</f>
        <v>-0.71891022605511301</v>
      </c>
      <c r="J8" s="15">
        <f>+TOT_Tav2!K2</f>
        <v>1499202</v>
      </c>
      <c r="K8" s="157">
        <f>+TOT_Tav2!L2</f>
        <v>-0.193807078592412</v>
      </c>
      <c r="L8" s="15">
        <f>+TOT_Tav2!M2</f>
        <v>95405</v>
      </c>
      <c r="M8" s="157">
        <f>+TOT_Tav2!N2</f>
        <v>0.566044549498531</v>
      </c>
      <c r="N8" s="16">
        <f>+TOT_Tav2!O2</f>
        <v>18917902</v>
      </c>
      <c r="O8" s="158">
        <f>+TOT_Tav2!P2</f>
        <v>-1.6912947237291798E-2</v>
      </c>
      <c r="P8" s="159">
        <f>+TOT_Tav2!Q2</f>
        <v>0.576426759600703</v>
      </c>
    </row>
    <row r="9" spans="1:16" s="47" customFormat="1" ht="16.149999999999999" customHeight="1" x14ac:dyDescent="0.25">
      <c r="A9" s="160" t="s">
        <v>58</v>
      </c>
      <c r="B9" s="45">
        <f>+TOT_Tav2!C3</f>
        <v>232144</v>
      </c>
      <c r="C9" s="161">
        <f>+TOT_Tav2!D3</f>
        <v>1.27032874991275E-2</v>
      </c>
      <c r="D9" s="45">
        <f>+TOT_Tav2!E3</f>
        <v>14475</v>
      </c>
      <c r="E9" s="161">
        <f>+TOT_Tav2!F3</f>
        <v>-0.40593449889189898</v>
      </c>
      <c r="F9" s="45">
        <f>+TOT_Tav2!G3</f>
        <v>267598</v>
      </c>
      <c r="G9" s="161">
        <f>+TOT_Tav2!H3</f>
        <v>1.22484490845816E-2</v>
      </c>
      <c r="H9" s="45">
        <f>+TOT_Tav2!I3</f>
        <v>2402</v>
      </c>
      <c r="I9" s="161">
        <f>+TOT_Tav2!J3</f>
        <v>-0.32108535895986401</v>
      </c>
      <c r="J9" s="45">
        <f>+TOT_Tav2!K3</f>
        <v>197087</v>
      </c>
      <c r="K9" s="161">
        <f>+TOT_Tav2!L3</f>
        <v>3.55504647411478E-2</v>
      </c>
      <c r="L9" s="45">
        <f>+TOT_Tav2!M3</f>
        <v>47844</v>
      </c>
      <c r="M9" s="161">
        <f>+TOT_Tav2!N3</f>
        <v>3.4835535563677298</v>
      </c>
      <c r="N9" s="46">
        <f>+TOT_Tav2!O3</f>
        <v>761550</v>
      </c>
      <c r="O9" s="162">
        <f>+TOT_Tav2!P3</f>
        <v>5.4065949884288797E-2</v>
      </c>
      <c r="P9" s="163">
        <f>+TOT_Tav2!Q3</f>
        <v>2.3204359488378502E-2</v>
      </c>
    </row>
    <row r="10" spans="1:16" ht="16.149999999999999" customHeight="1" x14ac:dyDescent="0.25">
      <c r="A10" s="93" t="s">
        <v>59</v>
      </c>
      <c r="B10" s="15">
        <f>+TOT_Tav2!C4</f>
        <v>0</v>
      </c>
      <c r="C10" s="15">
        <f>+TOT_Tav2!D4</f>
        <v>0</v>
      </c>
      <c r="D10" s="15">
        <f>+TOT_Tav2!E4</f>
        <v>0</v>
      </c>
      <c r="E10" s="15">
        <f>+TOT_Tav2!F4</f>
        <v>0</v>
      </c>
      <c r="F10" s="15">
        <f>+TOT_Tav2!G4</f>
        <v>0</v>
      </c>
      <c r="G10" s="157">
        <f>+TOT_Tav2!H4</f>
        <v>0</v>
      </c>
      <c r="H10" s="15">
        <f>+TOT_Tav2!I4</f>
        <v>0</v>
      </c>
      <c r="I10" s="157">
        <f>+TOT_Tav2!J4</f>
        <v>0</v>
      </c>
      <c r="J10" s="15">
        <f>+TOT_Tav2!K4</f>
        <v>0</v>
      </c>
      <c r="K10" s="157">
        <f>+TOT_Tav2!L4</f>
        <v>0</v>
      </c>
      <c r="L10" s="15">
        <f>+TOT_Tav2!M4</f>
        <v>0</v>
      </c>
      <c r="M10" s="157">
        <f>+TOT_Tav2!N4</f>
        <v>0</v>
      </c>
      <c r="N10" s="16">
        <f>+TOT_Tav2!O4</f>
        <v>0</v>
      </c>
      <c r="O10" s="164">
        <f>+TOT_Tav2!P4</f>
        <v>0</v>
      </c>
      <c r="P10" s="165">
        <f>+TOT_Tav2!Q4</f>
        <v>0</v>
      </c>
    </row>
    <row r="11" spans="1:16" ht="16.149999999999999" customHeight="1" x14ac:dyDescent="0.25">
      <c r="A11" s="93" t="s">
        <v>60</v>
      </c>
      <c r="B11" s="15">
        <f>+TOT_Tav2!C5</f>
        <v>963450</v>
      </c>
      <c r="C11" s="157">
        <f>+TOT_Tav2!D5</f>
        <v>0.36584598241816202</v>
      </c>
      <c r="D11" s="15">
        <f>+TOT_Tav2!E5</f>
        <v>3628467</v>
      </c>
      <c r="E11" s="157">
        <f>+TOT_Tav2!F5</f>
        <v>0.42197857666037097</v>
      </c>
      <c r="F11" s="15">
        <f>+TOT_Tav2!G5</f>
        <v>5485960</v>
      </c>
      <c r="G11" s="157">
        <f>+TOT_Tav2!H5</f>
        <v>0.867881331809781</v>
      </c>
      <c r="H11" s="15">
        <f>+TOT_Tav2!I5</f>
        <v>148321</v>
      </c>
      <c r="I11" s="157">
        <f>+TOT_Tav2!J5</f>
        <v>4.4628949899094801E-3</v>
      </c>
      <c r="J11" s="15">
        <f>+TOT_Tav2!K5</f>
        <v>488420</v>
      </c>
      <c r="K11" s="157">
        <f>+TOT_Tav2!L5</f>
        <v>7.3710127723185706E-2</v>
      </c>
      <c r="L11" s="15">
        <f>+TOT_Tav2!M5</f>
        <v>15074</v>
      </c>
      <c r="M11" s="157">
        <f>+TOT_Tav2!N5</f>
        <v>0.44331673688242001</v>
      </c>
      <c r="N11" s="16">
        <f>+TOT_Tav2!O5</f>
        <v>10729692</v>
      </c>
      <c r="O11" s="158">
        <f>+TOT_Tav2!P5</f>
        <v>0.576254259901673</v>
      </c>
      <c r="P11" s="159">
        <f>+TOT_Tav2!Q5</f>
        <v>0.32693274291586799</v>
      </c>
    </row>
    <row r="12" spans="1:16" s="47" customFormat="1" ht="16.149999999999999" customHeight="1" x14ac:dyDescent="0.25">
      <c r="A12" s="160" t="s">
        <v>58</v>
      </c>
      <c r="B12" s="45">
        <f>+TOT_Tav2!C6</f>
        <v>128250</v>
      </c>
      <c r="C12" s="161">
        <f>+TOT_Tav2!D6</f>
        <v>0.19397843856480501</v>
      </c>
      <c r="D12" s="45">
        <f>+TOT_Tav2!E6</f>
        <v>280469</v>
      </c>
      <c r="E12" s="161">
        <f>+TOT_Tav2!F6</f>
        <v>0.191654522202064</v>
      </c>
      <c r="F12" s="45">
        <f>+TOT_Tav2!G6</f>
        <v>35106</v>
      </c>
      <c r="G12" s="161">
        <f>+TOT_Tav2!H6</f>
        <v>0.12450751145136001</v>
      </c>
      <c r="H12" s="45">
        <f>+TOT_Tav2!I6</f>
        <v>3155</v>
      </c>
      <c r="I12" s="161">
        <f>+TOT_Tav2!J6</f>
        <v>-0.14475467606397399</v>
      </c>
      <c r="J12" s="45">
        <f>+TOT_Tav2!K6</f>
        <v>82108</v>
      </c>
      <c r="K12" s="161">
        <f>+TOT_Tav2!L6</f>
        <v>0.116371398659397</v>
      </c>
      <c r="L12" s="45">
        <f>+TOT_Tav2!M6</f>
        <v>12324</v>
      </c>
      <c r="M12" s="161">
        <f>+TOT_Tav2!N6</f>
        <v>1.23260869565217</v>
      </c>
      <c r="N12" s="46">
        <f>+TOT_Tav2!O6</f>
        <v>541412</v>
      </c>
      <c r="O12" s="162">
        <f>+TOT_Tav2!P6</f>
        <v>0.185352226153361</v>
      </c>
      <c r="P12" s="163">
        <f>+TOT_Tav2!Q6</f>
        <v>1.6496774577272701E-2</v>
      </c>
    </row>
    <row r="13" spans="1:16" ht="16.149999999999999" customHeight="1" x14ac:dyDescent="0.25">
      <c r="A13" s="93" t="s">
        <v>61</v>
      </c>
      <c r="B13" s="15">
        <f>+TOT_Tav2!C7</f>
        <v>53218</v>
      </c>
      <c r="C13" s="157">
        <f>+TOT_Tav2!D7</f>
        <v>0.161305808929429</v>
      </c>
      <c r="D13" s="15">
        <f>+TOT_Tav2!E7</f>
        <v>229</v>
      </c>
      <c r="E13" s="157">
        <f>+TOT_Tav2!F7</f>
        <v>0.15075376884422101</v>
      </c>
      <c r="F13" s="15">
        <f>+TOT_Tav2!G7</f>
        <v>9123</v>
      </c>
      <c r="G13" s="157">
        <f>+TOT_Tav2!H7</f>
        <v>0.26077943615256999</v>
      </c>
      <c r="H13" s="15">
        <f>+TOT_Tav2!I7</f>
        <v>20</v>
      </c>
      <c r="I13" s="157">
        <f>+TOT_Tav2!J7</f>
        <v>0.11111111111111099</v>
      </c>
      <c r="J13" s="15">
        <f>+TOT_Tav2!K7</f>
        <v>9735</v>
      </c>
      <c r="K13" s="157">
        <f>+TOT_Tav2!L7</f>
        <v>0.19918699186991901</v>
      </c>
      <c r="L13" s="15">
        <f>+TOT_Tav2!M7</f>
        <v>0</v>
      </c>
      <c r="M13" s="157">
        <f>+TOT_Tav2!N7</f>
        <v>0</v>
      </c>
      <c r="N13" s="16">
        <f>+TOT_Tav2!O7</f>
        <v>72325</v>
      </c>
      <c r="O13" s="158">
        <f>+TOT_Tav2!P7</f>
        <v>0.17798915256445699</v>
      </c>
      <c r="P13" s="159">
        <f>+TOT_Tav2!Q7</f>
        <v>2.2037361959122499E-3</v>
      </c>
    </row>
    <row r="14" spans="1:16" ht="16.149999999999999" customHeight="1" x14ac:dyDescent="0.25">
      <c r="A14" s="93" t="s">
        <v>62</v>
      </c>
      <c r="B14" s="15">
        <f>+TOT_Tav2!C8</f>
        <v>140726</v>
      </c>
      <c r="C14" s="157">
        <f>+TOT_Tav2!D8</f>
        <v>8.8306671323786201</v>
      </c>
      <c r="D14" s="15">
        <f>+TOT_Tav2!E8</f>
        <v>62</v>
      </c>
      <c r="E14" s="157">
        <f>+TOT_Tav2!F8</f>
        <v>-0.659340659340659</v>
      </c>
      <c r="F14" s="15">
        <f>+TOT_Tav2!G8</f>
        <v>19443</v>
      </c>
      <c r="G14" s="157">
        <f>+TOT_Tav2!H8</f>
        <v>-0.77191089004375701</v>
      </c>
      <c r="H14" s="15">
        <f>+TOT_Tav2!I8</f>
        <v>64</v>
      </c>
      <c r="I14" s="157">
        <f>+TOT_Tav2!J8</f>
        <v>-0.99196686331115902</v>
      </c>
      <c r="J14" s="15">
        <f>+TOT_Tav2!K8</f>
        <v>204982</v>
      </c>
      <c r="K14" s="157">
        <f>+TOT_Tav2!L8</f>
        <v>2.3853903450098302</v>
      </c>
      <c r="L14" s="15">
        <f>+TOT_Tav2!M8</f>
        <v>11851</v>
      </c>
      <c r="M14" s="157">
        <f>+TOT_Tav2!N8</f>
        <v>454.80769230769198</v>
      </c>
      <c r="N14" s="16">
        <f>+TOT_Tav2!O8</f>
        <v>377128</v>
      </c>
      <c r="O14" s="158">
        <f>+TOT_Tav2!P8</f>
        <v>1.2410477650610301</v>
      </c>
      <c r="P14" s="159">
        <f>+TOT_Tav2!Q8</f>
        <v>1.14910559846802E-2</v>
      </c>
    </row>
    <row r="15" spans="1:16" s="47" customFormat="1" ht="16.149999999999999" customHeight="1" x14ac:dyDescent="0.25">
      <c r="A15" s="160" t="s">
        <v>63</v>
      </c>
      <c r="B15" s="45">
        <f>+TOT_Tav2!C9</f>
        <v>173</v>
      </c>
      <c r="C15" s="161">
        <f>+TOT_Tav2!D9</f>
        <v>-8.4656084656084707E-2</v>
      </c>
      <c r="D15" s="45">
        <f>+TOT_Tav2!E9</f>
        <v>0</v>
      </c>
      <c r="E15" s="161">
        <f>+TOT_Tav2!F9</f>
        <v>0</v>
      </c>
      <c r="F15" s="45">
        <f>+TOT_Tav2!G9</f>
        <v>70</v>
      </c>
      <c r="G15" s="161">
        <f>+TOT_Tav2!H9</f>
        <v>0</v>
      </c>
      <c r="H15" s="45">
        <f>+TOT_Tav2!I9</f>
        <v>0</v>
      </c>
      <c r="I15" s="161">
        <f>+TOT_Tav2!J9</f>
        <v>0</v>
      </c>
      <c r="J15" s="45">
        <f>+TOT_Tav2!K9</f>
        <v>422</v>
      </c>
      <c r="K15" s="161">
        <f>+TOT_Tav2!L9</f>
        <v>-3.2110091743119303E-2</v>
      </c>
      <c r="L15" s="45">
        <f>+TOT_Tav2!M9</f>
        <v>0</v>
      </c>
      <c r="M15" s="161">
        <f>+TOT_Tav2!N9</f>
        <v>0</v>
      </c>
      <c r="N15" s="46">
        <f>+TOT_Tav2!O9</f>
        <v>665</v>
      </c>
      <c r="O15" s="162">
        <f>+TOT_Tav2!P9</f>
        <v>6.4000000000000098E-2</v>
      </c>
      <c r="P15" s="163">
        <f>+TOT_Tav2!Q9</f>
        <v>2.02624897377345E-5</v>
      </c>
    </row>
    <row r="16" spans="1:16" ht="16.149999999999999" customHeight="1" x14ac:dyDescent="0.25">
      <c r="A16" s="93" t="s">
        <v>64</v>
      </c>
      <c r="B16" s="15">
        <f>+TOT_Tav2!C10</f>
        <v>93006</v>
      </c>
      <c r="C16" s="157">
        <f>+TOT_Tav2!D10</f>
        <v>0.17720173151406199</v>
      </c>
      <c r="D16" s="15">
        <f>+TOT_Tav2!E10</f>
        <v>82476</v>
      </c>
      <c r="E16" s="157">
        <f>+TOT_Tav2!F10</f>
        <v>0.19987779507397799</v>
      </c>
      <c r="F16" s="15">
        <f>+TOT_Tav2!G10</f>
        <v>198726</v>
      </c>
      <c r="G16" s="157">
        <f>+TOT_Tav2!H10</f>
        <v>0.16116252979946699</v>
      </c>
      <c r="H16" s="15">
        <f>+TOT_Tav2!I10</f>
        <v>1211</v>
      </c>
      <c r="I16" s="157">
        <f>+TOT_Tav2!J10</f>
        <v>-5.8320373250388899E-2</v>
      </c>
      <c r="J16" s="15">
        <f>+TOT_Tav2!K10</f>
        <v>11743</v>
      </c>
      <c r="K16" s="157">
        <f>+TOT_Tav2!L10</f>
        <v>-8.7567987567987601E-2</v>
      </c>
      <c r="L16" s="15">
        <f>+TOT_Tav2!M10</f>
        <v>30468</v>
      </c>
      <c r="M16" s="157">
        <f>+TOT_Tav2!N10</f>
        <v>0.11030939105717701</v>
      </c>
      <c r="N16" s="16">
        <f>+TOT_Tav2!O10</f>
        <v>417630</v>
      </c>
      <c r="O16" s="158">
        <f>+TOT_Tav2!P10</f>
        <v>0.158525759811809</v>
      </c>
      <c r="P16" s="159">
        <f>+TOT_Tav2!Q10</f>
        <v>1.2725148254391101E-2</v>
      </c>
    </row>
    <row r="17" spans="1:16" ht="18" customHeight="1" x14ac:dyDescent="0.25">
      <c r="A17" s="166" t="s">
        <v>65</v>
      </c>
      <c r="B17" s="16">
        <f>+TOT_Tav2!C11</f>
        <v>3568508</v>
      </c>
      <c r="C17" s="158">
        <f>+TOT_Tav2!D11</f>
        <v>3.6307414235117602E-2</v>
      </c>
      <c r="D17" s="16">
        <f>+TOT_Tav2!E11</f>
        <v>5379739</v>
      </c>
      <c r="E17" s="158">
        <f>+TOT_Tav2!F11</f>
        <v>0.26973351296135101</v>
      </c>
      <c r="F17" s="16">
        <f>+TOT_Tav2!G11</f>
        <v>18898568</v>
      </c>
      <c r="G17" s="158">
        <f>+TOT_Tav2!H11</f>
        <v>0.19839301708790599</v>
      </c>
      <c r="H17" s="16">
        <f>+TOT_Tav2!I11</f>
        <v>300982</v>
      </c>
      <c r="I17" s="158">
        <f>+TOT_Tav2!J11</f>
        <v>-0.56720014954776199</v>
      </c>
      <c r="J17" s="16">
        <f>+TOT_Tav2!K11</f>
        <v>2214082</v>
      </c>
      <c r="K17" s="158">
        <f>+TOT_Tav2!L11</f>
        <v>-7.5938822237080206E-2</v>
      </c>
      <c r="L17" s="16">
        <f>+TOT_Tav2!M11</f>
        <v>152798</v>
      </c>
      <c r="M17" s="158">
        <f>+TOT_Tav2!N11</f>
        <v>0.54603772057633204</v>
      </c>
      <c r="N17" s="16">
        <f>+TOT_Tav2!O11</f>
        <v>30514677</v>
      </c>
      <c r="O17" s="158">
        <f>+TOT_Tav2!P11</f>
        <v>0.145419648627402</v>
      </c>
      <c r="P17" s="159">
        <f>+TOT_Tav2!Q11</f>
        <v>0.92977944295155401</v>
      </c>
    </row>
    <row r="18" spans="1:16" s="47" customFormat="1" ht="13.15" customHeight="1" x14ac:dyDescent="0.25">
      <c r="A18" s="167" t="s">
        <v>66</v>
      </c>
      <c r="B18" s="48"/>
      <c r="C18" s="168"/>
      <c r="D18" s="48"/>
      <c r="E18" s="168"/>
      <c r="F18" s="48"/>
      <c r="G18" s="168"/>
      <c r="H18" s="48"/>
      <c r="I18" s="168"/>
      <c r="J18" s="48"/>
      <c r="K18" s="168"/>
      <c r="L18" s="48"/>
      <c r="M18" s="168"/>
      <c r="N18" s="49"/>
      <c r="O18" s="169"/>
      <c r="P18" s="163"/>
    </row>
    <row r="19" spans="1:16" s="47" customFormat="1" ht="16.149999999999999" customHeight="1" x14ac:dyDescent="0.25">
      <c r="A19" s="94" t="s">
        <v>67</v>
      </c>
      <c r="B19" s="45">
        <f>+TOT_Tav2!C12</f>
        <v>335648</v>
      </c>
      <c r="C19" s="161">
        <f>+TOT_Tav2!D12</f>
        <v>-7.1939303113922798E-2</v>
      </c>
      <c r="D19" s="45">
        <f>+TOT_Tav2!E12</f>
        <v>18413</v>
      </c>
      <c r="E19" s="161">
        <f>+TOT_Tav2!F12</f>
        <v>-6.8874841972187101E-2</v>
      </c>
      <c r="F19" s="45">
        <f>+TOT_Tav2!G12</f>
        <v>122948</v>
      </c>
      <c r="G19" s="161">
        <f>+TOT_Tav2!H12</f>
        <v>3.5369016741334497E-2</v>
      </c>
      <c r="H19" s="45">
        <f>+TOT_Tav2!I12</f>
        <v>7389</v>
      </c>
      <c r="I19" s="161">
        <f>+TOT_Tav2!J12</f>
        <v>-0.44204485388507098</v>
      </c>
      <c r="J19" s="45">
        <f>+TOT_Tav2!K12</f>
        <v>273363</v>
      </c>
      <c r="K19" s="161">
        <f>+TOT_Tav2!L12</f>
        <v>-7.3929657910605504E-2</v>
      </c>
      <c r="L19" s="45">
        <f>+TOT_Tav2!M12</f>
        <v>5145</v>
      </c>
      <c r="M19" s="161">
        <f>+TOT_Tav2!N12</f>
        <v>0.33117723156533002</v>
      </c>
      <c r="N19" s="46">
        <f>+TOT_Tav2!O12</f>
        <v>762906</v>
      </c>
      <c r="O19" s="162">
        <f>+TOT_Tav2!P12</f>
        <v>-6.1019122861647603E-2</v>
      </c>
      <c r="P19" s="163">
        <f>+TOT_Tav2!Q12</f>
        <v>2.3245676685497901E-2</v>
      </c>
    </row>
    <row r="20" spans="1:16" s="47" customFormat="1" ht="16.149999999999999" customHeight="1" x14ac:dyDescent="0.25">
      <c r="A20" s="94" t="s">
        <v>68</v>
      </c>
      <c r="B20" s="45">
        <f>+TOT_Tav2!C13</f>
        <v>2487088</v>
      </c>
      <c r="C20" s="161">
        <f>+TOT_Tav2!D13</f>
        <v>5.7222311489946401E-2</v>
      </c>
      <c r="D20" s="45">
        <f>+TOT_Tav2!E13</f>
        <v>4872997</v>
      </c>
      <c r="E20" s="161">
        <f>+TOT_Tav2!F13</f>
        <v>0.28265015215193401</v>
      </c>
      <c r="F20" s="45">
        <f>+TOT_Tav2!G13</f>
        <v>17669690</v>
      </c>
      <c r="G20" s="161">
        <f>+TOT_Tav2!H13</f>
        <v>0.216035153460892</v>
      </c>
      <c r="H20" s="45">
        <f>+TOT_Tav2!I13</f>
        <v>279162</v>
      </c>
      <c r="I20" s="161">
        <f>+TOT_Tav2!J13</f>
        <v>-0.58098568823313101</v>
      </c>
      <c r="J20" s="45">
        <f>+TOT_Tav2!K13</f>
        <v>1339886</v>
      </c>
      <c r="K20" s="161">
        <f>+TOT_Tav2!L13</f>
        <v>-0.12076413409881501</v>
      </c>
      <c r="L20" s="45">
        <f>+TOT_Tav2!M13</f>
        <v>75650</v>
      </c>
      <c r="M20" s="161">
        <f>+TOT_Tav2!N13</f>
        <v>0.10896110940088199</v>
      </c>
      <c r="N20" s="46">
        <f>+TOT_Tav2!O13</f>
        <v>26724473</v>
      </c>
      <c r="O20" s="162">
        <f>+TOT_Tav2!P13</f>
        <v>0.164942960260168</v>
      </c>
      <c r="P20" s="163">
        <f>+TOT_Tav2!Q13</f>
        <v>0.81429227053964404</v>
      </c>
    </row>
    <row r="21" spans="1:16" s="47" customFormat="1" ht="16.149999999999999" customHeight="1" x14ac:dyDescent="0.25">
      <c r="A21" s="95" t="s">
        <v>69</v>
      </c>
      <c r="B21" s="50">
        <f>+TOT_Tav2!C14</f>
        <v>745772</v>
      </c>
      <c r="C21" s="170">
        <f>+TOT_Tav2!D14</f>
        <v>2.25243506493507E-2</v>
      </c>
      <c r="D21" s="50">
        <f>+TOT_Tav2!E14</f>
        <v>488329</v>
      </c>
      <c r="E21" s="170">
        <f>+TOT_Tav2!F14</f>
        <v>0.16834622911911501</v>
      </c>
      <c r="F21" s="50">
        <f>+TOT_Tav2!G14</f>
        <v>1105930</v>
      </c>
      <c r="G21" s="170">
        <f>+TOT_Tav2!H14</f>
        <v>-1.30929625326387E-2</v>
      </c>
      <c r="H21" s="50">
        <f>+TOT_Tav2!I14</f>
        <v>14431</v>
      </c>
      <c r="I21" s="170">
        <f>+TOT_Tav2!J14</f>
        <v>-9.5348545636910795E-2</v>
      </c>
      <c r="J21" s="50">
        <f>+TOT_Tav2!K14</f>
        <v>600833</v>
      </c>
      <c r="K21" s="170">
        <f>+TOT_Tav2!L14</f>
        <v>4.1436784896529397E-2</v>
      </c>
      <c r="L21" s="50">
        <f>+TOT_Tav2!M14</f>
        <v>72003</v>
      </c>
      <c r="M21" s="170">
        <f>+TOT_Tav2!N14</f>
        <v>1.69170093457944</v>
      </c>
      <c r="N21" s="51">
        <f>+TOT_Tav2!O14</f>
        <v>3027298</v>
      </c>
      <c r="O21" s="171">
        <f>+TOT_Tav2!P14</f>
        <v>4.84000054025207E-2</v>
      </c>
      <c r="P21" s="163">
        <f>+TOT_Tav2!Q14</f>
        <v>9.2241495726412395E-2</v>
      </c>
    </row>
    <row r="22" spans="1:16" ht="15.4" hidden="1" customHeight="1" x14ac:dyDescent="0.25">
      <c r="A22" s="96"/>
      <c r="B22" s="18">
        <f t="shared" ref="B22:P22" si="0">B19+B20+B21</f>
        <v>3568508</v>
      </c>
      <c r="C22" s="172"/>
      <c r="D22" s="19">
        <f t="shared" si="0"/>
        <v>5379739</v>
      </c>
      <c r="E22" s="172"/>
      <c r="F22" s="18">
        <f t="shared" si="0"/>
        <v>18898568</v>
      </c>
      <c r="G22" s="173"/>
      <c r="H22" s="18">
        <f t="shared" si="0"/>
        <v>300982</v>
      </c>
      <c r="I22" s="173"/>
      <c r="J22" s="18">
        <f t="shared" si="0"/>
        <v>2214082</v>
      </c>
      <c r="K22" s="172"/>
      <c r="L22" s="19">
        <f t="shared" si="0"/>
        <v>152798</v>
      </c>
      <c r="M22" s="172"/>
      <c r="N22" s="20">
        <f t="shared" si="0"/>
        <v>30514677</v>
      </c>
      <c r="O22" s="174">
        <f t="shared" si="0"/>
        <v>0.15232384280104111</v>
      </c>
      <c r="P22" s="159">
        <f t="shared" si="0"/>
        <v>0.92977944295155435</v>
      </c>
    </row>
    <row r="23" spans="1:16" ht="18" customHeight="1" x14ac:dyDescent="0.25">
      <c r="A23" s="97" t="s">
        <v>70</v>
      </c>
      <c r="B23" s="21"/>
      <c r="C23" s="175"/>
      <c r="D23" s="21"/>
      <c r="E23" s="175"/>
      <c r="F23" s="21"/>
      <c r="G23" s="175"/>
      <c r="H23" s="21"/>
      <c r="I23" s="175"/>
      <c r="J23" s="21"/>
      <c r="K23" s="175"/>
      <c r="L23" s="21"/>
      <c r="M23" s="175"/>
      <c r="N23" s="22"/>
      <c r="O23" s="176"/>
      <c r="P23" s="155"/>
    </row>
    <row r="24" spans="1:16" ht="16.149999999999999" customHeight="1" x14ac:dyDescent="0.25">
      <c r="A24" s="93" t="s">
        <v>57</v>
      </c>
      <c r="B24" s="15">
        <f>+TOT_Tav2!C15</f>
        <v>199154</v>
      </c>
      <c r="C24" s="157">
        <f>+TOT_Tav2!D15</f>
        <v>0.10340739099119101</v>
      </c>
      <c r="D24" s="15">
        <f>+TOT_Tav2!E15</f>
        <v>3083</v>
      </c>
      <c r="E24" s="157">
        <f>+TOT_Tav2!F15</f>
        <v>4.4023027429732402E-2</v>
      </c>
      <c r="F24" s="15">
        <f>+TOT_Tav2!G15</f>
        <v>232545</v>
      </c>
      <c r="G24" s="157">
        <f>+TOT_Tav2!H15</f>
        <v>4.40574322504175E-2</v>
      </c>
      <c r="H24" s="15">
        <f>+TOT_Tav2!I15</f>
        <v>128992</v>
      </c>
      <c r="I24" s="157">
        <f>+TOT_Tav2!J15</f>
        <v>-6.5194074847088196E-2</v>
      </c>
      <c r="J24" s="15">
        <f>+TOT_Tav2!K15</f>
        <v>511414</v>
      </c>
      <c r="K24" s="157">
        <f>+TOT_Tav2!L15</f>
        <v>0.104713806168429</v>
      </c>
      <c r="L24" s="15">
        <f>+TOT_Tav2!M15</f>
        <v>28642</v>
      </c>
      <c r="M24" s="157">
        <f>+TOT_Tav2!N15</f>
        <v>-0.56418800687755799</v>
      </c>
      <c r="N24" s="16">
        <f>+TOT_Tav2!O15</f>
        <v>1103830</v>
      </c>
      <c r="O24" s="158">
        <f>+TOT_Tav2!P15</f>
        <v>2.8903210411419501E-2</v>
      </c>
      <c r="P24" s="159">
        <f>+TOT_Tav2!Q15</f>
        <v>3.3633600070982698E-2</v>
      </c>
    </row>
    <row r="25" spans="1:16" ht="16.149999999999999" customHeight="1" x14ac:dyDescent="0.25">
      <c r="A25" s="93" t="s">
        <v>59</v>
      </c>
      <c r="B25" s="15">
        <f>+TOT_Tav2!C16</f>
        <v>0</v>
      </c>
      <c r="C25" s="157">
        <f>+TOT_Tav2!D16</f>
        <v>0</v>
      </c>
      <c r="D25" s="15">
        <f>+TOT_Tav2!E16</f>
        <v>0</v>
      </c>
      <c r="E25" s="157">
        <f>+TOT_Tav2!F16</f>
        <v>0</v>
      </c>
      <c r="F25" s="15">
        <f>+TOT_Tav2!G16</f>
        <v>0</v>
      </c>
      <c r="G25" s="157">
        <f>+TOT_Tav2!H16</f>
        <v>0</v>
      </c>
      <c r="H25" s="15">
        <f>+TOT_Tav2!I16</f>
        <v>0</v>
      </c>
      <c r="I25" s="157">
        <f>+TOT_Tav2!J16</f>
        <v>0</v>
      </c>
      <c r="J25" s="15">
        <f>+TOT_Tav2!K16</f>
        <v>0</v>
      </c>
      <c r="K25" s="157">
        <f>+TOT_Tav2!L16</f>
        <v>0</v>
      </c>
      <c r="L25" s="15">
        <f>+TOT_Tav2!M16</f>
        <v>0</v>
      </c>
      <c r="M25" s="157">
        <f>+TOT_Tav2!N16</f>
        <v>0</v>
      </c>
      <c r="N25" s="16">
        <f>+TOT_Tav2!O16</f>
        <v>0</v>
      </c>
      <c r="O25" s="177">
        <f>+TOT_Tav2!P16</f>
        <v>0</v>
      </c>
      <c r="P25" s="165">
        <f>+TOT_Tav2!Q16</f>
        <v>0</v>
      </c>
    </row>
    <row r="26" spans="1:16" ht="16.149999999999999" customHeight="1" x14ac:dyDescent="0.25">
      <c r="A26" s="93" t="s">
        <v>60</v>
      </c>
      <c r="B26" s="15">
        <f>+TOT_Tav2!C17</f>
        <v>0</v>
      </c>
      <c r="C26" s="157">
        <f>+TOT_Tav2!D17</f>
        <v>0</v>
      </c>
      <c r="D26" s="15">
        <f>+TOT_Tav2!E17</f>
        <v>0</v>
      </c>
      <c r="E26" s="157">
        <f>+TOT_Tav2!F17</f>
        <v>0</v>
      </c>
      <c r="F26" s="15">
        <f>+TOT_Tav2!G17</f>
        <v>0</v>
      </c>
      <c r="G26" s="157">
        <f>+TOT_Tav2!H17</f>
        <v>0</v>
      </c>
      <c r="H26" s="15">
        <f>+TOT_Tav2!I17</f>
        <v>0</v>
      </c>
      <c r="I26" s="157">
        <f>+TOT_Tav2!J17</f>
        <v>0</v>
      </c>
      <c r="J26" s="15">
        <f>+TOT_Tav2!K17</f>
        <v>5726</v>
      </c>
      <c r="K26" s="157">
        <f>+TOT_Tav2!L17</f>
        <v>0.17480508822322499</v>
      </c>
      <c r="L26" s="15">
        <f>+TOT_Tav2!M17</f>
        <v>765</v>
      </c>
      <c r="M26" s="157">
        <f>+TOT_Tav2!N17</f>
        <v>-0.52217364147407896</v>
      </c>
      <c r="N26" s="16">
        <f>+TOT_Tav2!O17</f>
        <v>6491</v>
      </c>
      <c r="O26" s="158">
        <f>+TOT_Tav2!P17</f>
        <v>2.4710424710425701E-3</v>
      </c>
      <c r="P26" s="159">
        <f>+TOT_Tav2!Q17</f>
        <v>1.9778018178591699E-4</v>
      </c>
    </row>
    <row r="27" spans="1:16" ht="16.149999999999999" customHeight="1" x14ac:dyDescent="0.25">
      <c r="A27" s="93" t="s">
        <v>61</v>
      </c>
      <c r="B27" s="15">
        <f>+TOT_Tav2!C18</f>
        <v>5501</v>
      </c>
      <c r="C27" s="157">
        <f>+TOT_Tav2!D18</f>
        <v>1.1214809101426899</v>
      </c>
      <c r="D27" s="15">
        <f>+TOT_Tav2!E18</f>
        <v>0</v>
      </c>
      <c r="E27" s="157">
        <f>+TOT_Tav2!F18</f>
        <v>-1</v>
      </c>
      <c r="F27" s="15">
        <f>+TOT_Tav2!G18</f>
        <v>46</v>
      </c>
      <c r="G27" s="157">
        <f>+TOT_Tav2!H18</f>
        <v>1.55555555555556</v>
      </c>
      <c r="H27" s="15">
        <f>+TOT_Tav2!I18</f>
        <v>3907</v>
      </c>
      <c r="I27" s="157">
        <f>+TOT_Tav2!J18</f>
        <v>3.0808729139923901E-3</v>
      </c>
      <c r="J27" s="15">
        <f>+TOT_Tav2!K18</f>
        <v>3189</v>
      </c>
      <c r="K27" s="157">
        <f>+TOT_Tav2!L18</f>
        <v>0.21764032073310399</v>
      </c>
      <c r="L27" s="15">
        <f>+TOT_Tav2!M18</f>
        <v>2</v>
      </c>
      <c r="M27" s="157">
        <f>+TOT_Tav2!N18</f>
        <v>1</v>
      </c>
      <c r="N27" s="16">
        <f>+TOT_Tav2!O18</f>
        <v>12645</v>
      </c>
      <c r="O27" s="158">
        <f>+TOT_Tav2!P18</f>
        <v>0.38484284306209599</v>
      </c>
      <c r="P27" s="159">
        <f>+TOT_Tav2!Q18</f>
        <v>3.8529200411075598E-4</v>
      </c>
    </row>
    <row r="28" spans="1:16" ht="16.149999999999999" customHeight="1" x14ac:dyDescent="0.25">
      <c r="A28" s="93" t="s">
        <v>62</v>
      </c>
      <c r="B28" s="15">
        <f>+TOT_Tav2!C19</f>
        <v>39076</v>
      </c>
      <c r="C28" s="157">
        <f>+TOT_Tav2!D19</f>
        <v>-0.181362998344961</v>
      </c>
      <c r="D28" s="15">
        <f>+TOT_Tav2!E19</f>
        <v>181</v>
      </c>
      <c r="E28" s="157">
        <f>+TOT_Tav2!F19</f>
        <v>-0.97559989215421905</v>
      </c>
      <c r="F28" s="15">
        <f>+TOT_Tav2!G19</f>
        <v>1137</v>
      </c>
      <c r="G28" s="157">
        <f>+TOT_Tav2!H19</f>
        <v>-0.98986170184308397</v>
      </c>
      <c r="H28" s="15">
        <f>+TOT_Tav2!I19</f>
        <v>29795</v>
      </c>
      <c r="I28" s="157">
        <f>+TOT_Tav2!J19</f>
        <v>1.1850249339982399</v>
      </c>
      <c r="J28" s="15">
        <f>+TOT_Tav2!K19</f>
        <v>97220</v>
      </c>
      <c r="K28" s="157">
        <f>+TOT_Tav2!L19</f>
        <v>-0.171389852466142</v>
      </c>
      <c r="L28" s="15">
        <f>+TOT_Tav2!M19</f>
        <v>8188</v>
      </c>
      <c r="M28" s="157">
        <f>+TOT_Tav2!N19</f>
        <v>49.857142857142897</v>
      </c>
      <c r="N28" s="16">
        <f>+TOT_Tav2!O19</f>
        <v>175597</v>
      </c>
      <c r="O28" s="158">
        <f>+TOT_Tav2!P19</f>
        <v>-0.41158947276711799</v>
      </c>
      <c r="P28" s="159">
        <f>+TOT_Tav2!Q19</f>
        <v>5.3504246774089799E-3</v>
      </c>
    </row>
    <row r="29" spans="1:16" ht="16.149999999999999" customHeight="1" x14ac:dyDescent="0.25">
      <c r="A29" s="93" t="s">
        <v>64</v>
      </c>
      <c r="B29" s="15">
        <f>+TOT_Tav2!C20</f>
        <v>59497</v>
      </c>
      <c r="C29" s="157">
        <f>+TOT_Tav2!D20</f>
        <v>0.26519372262152902</v>
      </c>
      <c r="D29" s="15">
        <f>+TOT_Tav2!E20</f>
        <v>21622</v>
      </c>
      <c r="E29" s="157">
        <f>+TOT_Tav2!F20</f>
        <v>0.173641643597677</v>
      </c>
      <c r="F29" s="15">
        <f>+TOT_Tav2!G20</f>
        <v>30089</v>
      </c>
      <c r="G29" s="157">
        <f>+TOT_Tav2!H20</f>
        <v>-2.8227238962632802E-2</v>
      </c>
      <c r="H29" s="15">
        <f>+TOT_Tav2!I20</f>
        <v>9806</v>
      </c>
      <c r="I29" s="157">
        <f>+TOT_Tav2!J20</f>
        <v>-0.119985641209728</v>
      </c>
      <c r="J29" s="15">
        <f>+TOT_Tav2!K20</f>
        <v>885010</v>
      </c>
      <c r="K29" s="157">
        <f>+TOT_Tav2!L20</f>
        <v>1.2462695848382299</v>
      </c>
      <c r="L29" s="15">
        <f>+TOT_Tav2!M20</f>
        <v>0</v>
      </c>
      <c r="M29" s="157">
        <f>+TOT_Tav2!N20</f>
        <v>0</v>
      </c>
      <c r="N29" s="16">
        <f>+TOT_Tav2!O20</f>
        <v>1006024</v>
      </c>
      <c r="O29" s="158">
        <f>+TOT_Tav2!P20</f>
        <v>1.0058459244017499</v>
      </c>
      <c r="P29" s="159">
        <f>+TOT_Tav2!Q20</f>
        <v>3.0653460114157299E-2</v>
      </c>
    </row>
    <row r="30" spans="1:16" ht="18" customHeight="1" x14ac:dyDescent="0.25">
      <c r="A30" s="98" t="s">
        <v>71</v>
      </c>
      <c r="B30" s="17">
        <f>+TOT_Tav2!C21</f>
        <v>303228</v>
      </c>
      <c r="C30" s="178">
        <f>+TOT_Tav2!D21</f>
        <v>9.1368475608439401E-2</v>
      </c>
      <c r="D30" s="17">
        <f>+TOT_Tav2!E21</f>
        <v>24886</v>
      </c>
      <c r="E30" s="178">
        <f>+TOT_Tav2!F21</f>
        <v>-0.13587277336018599</v>
      </c>
      <c r="F30" s="17">
        <f>+TOT_Tav2!G21</f>
        <v>263817</v>
      </c>
      <c r="G30" s="178">
        <f>+TOT_Tav2!H21</f>
        <v>-0.27891664070059202</v>
      </c>
      <c r="H30" s="17">
        <f>+TOT_Tav2!I21</f>
        <v>172500</v>
      </c>
      <c r="I30" s="178">
        <f>+TOT_Tav2!J21</f>
        <v>3.5028980811462801E-2</v>
      </c>
      <c r="J30" s="17">
        <f>+TOT_Tav2!K21</f>
        <v>1502559</v>
      </c>
      <c r="K30" s="178">
        <f>+TOT_Tav2!L21</f>
        <v>0.53048889178620695</v>
      </c>
      <c r="L30" s="17">
        <f>+TOT_Tav2!M21</f>
        <v>37597</v>
      </c>
      <c r="M30" s="178">
        <f>+TOT_Tav2!N21</f>
        <v>-0.44287534823069202</v>
      </c>
      <c r="N30" s="17">
        <f>+TOT_Tav2!O21</f>
        <v>2304587</v>
      </c>
      <c r="O30" s="178">
        <f>+TOT_Tav2!P21</f>
        <v>0.220391336581233</v>
      </c>
      <c r="P30" s="179">
        <f>+TOT_Tav2!Q21</f>
        <v>7.0220557048445695E-2</v>
      </c>
    </row>
    <row r="31" spans="1:16" ht="29.25" customHeight="1" x14ac:dyDescent="0.25">
      <c r="A31" s="288" t="s">
        <v>192</v>
      </c>
      <c r="B31" s="22"/>
      <c r="C31" s="176"/>
      <c r="D31" s="22"/>
      <c r="E31" s="176"/>
      <c r="F31" s="22"/>
      <c r="G31" s="176"/>
      <c r="H31" s="22"/>
      <c r="I31" s="176"/>
      <c r="J31" s="22"/>
      <c r="K31" s="176"/>
      <c r="L31" s="22"/>
      <c r="M31" s="176"/>
      <c r="N31" s="22"/>
      <c r="O31" s="176"/>
      <c r="P31" s="159"/>
    </row>
    <row r="32" spans="1:16" ht="36.6" customHeight="1" x14ac:dyDescent="0.25">
      <c r="A32" s="289"/>
      <c r="B32" s="17">
        <f>+TOT_Tav2!C22</f>
        <v>3871736</v>
      </c>
      <c r="C32" s="178">
        <f>+TOT_Tav2!D22</f>
        <v>4.0418388499153399E-2</v>
      </c>
      <c r="D32" s="17">
        <f>+TOT_Tav2!E22</f>
        <v>5404625</v>
      </c>
      <c r="E32" s="178">
        <f>+TOT_Tav2!F22</f>
        <v>0.26699514710705402</v>
      </c>
      <c r="F32" s="17">
        <f>+TOT_Tav2!G22</f>
        <v>19162385</v>
      </c>
      <c r="G32" s="178">
        <f>+TOT_Tav2!H22</f>
        <v>0.18757052259056201</v>
      </c>
      <c r="H32" s="17">
        <f>+TOT_Tav2!I22</f>
        <v>473482</v>
      </c>
      <c r="I32" s="178">
        <f>+TOT_Tav2!J22</f>
        <v>-0.45077555527716301</v>
      </c>
      <c r="J32" s="17">
        <f>+TOT_Tav2!K22</f>
        <v>3716641</v>
      </c>
      <c r="K32" s="178">
        <f>+TOT_Tav2!L22</f>
        <v>0.100318996028463</v>
      </c>
      <c r="L32" s="17">
        <f>+TOT_Tav2!M22</f>
        <v>190395</v>
      </c>
      <c r="M32" s="178">
        <f>+TOT_Tav2!N22</f>
        <v>0.144778614204286</v>
      </c>
      <c r="N32" s="17">
        <f>+TOT_Tav2!O22</f>
        <v>32819264</v>
      </c>
      <c r="O32" s="178">
        <f>+TOT_Tav2!P22</f>
        <v>0.150382195189465</v>
      </c>
      <c r="P32" s="179">
        <f>+TOT_Tav2!Q22</f>
        <v>1</v>
      </c>
    </row>
    <row r="33" spans="1:14" ht="7.15" customHeight="1" x14ac:dyDescent="0.2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2"/>
    </row>
    <row r="34" spans="1:14" ht="15" customHeight="1" x14ac:dyDescent="0.25">
      <c r="A34" s="9" t="s">
        <v>72</v>
      </c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2"/>
    </row>
    <row r="35" spans="1:14" ht="28.9" customHeight="1" x14ac:dyDescent="0.25">
      <c r="A35" s="287" t="s">
        <v>228</v>
      </c>
      <c r="B35" s="287"/>
      <c r="C35" s="287"/>
      <c r="D35" s="287"/>
      <c r="E35" s="287"/>
      <c r="F35" s="287"/>
      <c r="G35" s="287"/>
      <c r="H35" s="287"/>
      <c r="I35" s="287"/>
      <c r="J35" s="183"/>
      <c r="K35" s="183"/>
      <c r="L35" s="183"/>
      <c r="M35" s="183"/>
      <c r="N35" s="183"/>
    </row>
    <row r="36" spans="1:14" x14ac:dyDescent="0.25">
      <c r="A36" s="112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</row>
  </sheetData>
  <mergeCells count="12">
    <mergeCell ref="A35:I35"/>
    <mergeCell ref="A31:A32"/>
    <mergeCell ref="A1:P1"/>
    <mergeCell ref="A2:P2"/>
    <mergeCell ref="A3:P3"/>
    <mergeCell ref="B5:C5"/>
    <mergeCell ref="D5:E5"/>
    <mergeCell ref="F5:G5"/>
    <mergeCell ref="H5:I5"/>
    <mergeCell ref="J5:K5"/>
    <mergeCell ref="L5:M5"/>
    <mergeCell ref="N5:P5"/>
  </mergeCells>
  <printOptions horizontalCentered="1"/>
  <pageMargins left="0.31496062992125984" right="0.11811023622047245" top="0.19685039370078741" bottom="0" header="0.19685039370078741" footer="0"/>
  <pageSetup paperSize="9" scale="77" orientation="landscape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Q59"/>
  <sheetViews>
    <sheetView showGridLines="0" zoomScale="85" zoomScaleNormal="85" workbookViewId="0">
      <selection sqref="A1:Q1"/>
    </sheetView>
  </sheetViews>
  <sheetFormatPr defaultColWidth="9" defaultRowHeight="11.25" x14ac:dyDescent="0.25"/>
  <cols>
    <col min="1" max="2" width="7.5703125" style="9" customWidth="1"/>
    <col min="3" max="3" width="26.5703125" style="10" customWidth="1"/>
    <col min="4" max="4" width="10.5703125" style="9" customWidth="1"/>
    <col min="5" max="5" width="10.5703125" style="184" customWidth="1"/>
    <col min="6" max="6" width="11.42578125" style="9" bestFit="1" customWidth="1"/>
    <col min="7" max="7" width="11.42578125" style="184" customWidth="1"/>
    <col min="8" max="8" width="10.5703125" style="9" customWidth="1"/>
    <col min="9" max="9" width="10.5703125" style="184" customWidth="1"/>
    <col min="10" max="10" width="10.5703125" style="9" customWidth="1"/>
    <col min="11" max="11" width="10.5703125" style="184" customWidth="1"/>
    <col min="12" max="15" width="10.5703125" style="9" customWidth="1"/>
    <col min="16" max="16" width="10.42578125" style="184" bestFit="1" customWidth="1"/>
    <col min="17" max="17" width="12.28515625" style="184" bestFit="1" customWidth="1"/>
    <col min="18" max="16384" width="9" style="9"/>
  </cols>
  <sheetData>
    <row r="1" spans="1:17" ht="13.15" customHeight="1" x14ac:dyDescent="0.25">
      <c r="A1" s="274" t="s">
        <v>183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</row>
    <row r="2" spans="1:17" ht="13.15" customHeight="1" x14ac:dyDescent="0.25">
      <c r="A2" s="274" t="s">
        <v>193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</row>
    <row r="3" spans="1:17" ht="13.15" customHeight="1" x14ac:dyDescent="0.25">
      <c r="A3" s="274" t="str">
        <f>"Nuova produzione emessa a tutto il "&amp;IF(MID(TOT_Tav3!C1,5,4)="0331","1°",
IF(MID(TOT_Tav3!C1,5,4)="0630","2°",
IF(MID(TOT_Tav3!C1,5,4)="0930","3°","4°")))&amp;" trimestre "&amp;MID(TOT_Tav3!C1,1,4)&amp;" (b)"</f>
        <v>Nuova produzione emessa a tutto il 1° trimestre 2025 (b)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</row>
    <row r="4" spans="1:17" ht="13.15" customHeight="1" x14ac:dyDescent="0.25">
      <c r="C4" s="9"/>
      <c r="Q4" s="11" t="s">
        <v>1</v>
      </c>
    </row>
    <row r="5" spans="1:17" ht="13.15" customHeight="1" x14ac:dyDescent="0.25">
      <c r="A5" s="279" t="s">
        <v>12</v>
      </c>
      <c r="B5" s="280"/>
      <c r="C5" s="299"/>
      <c r="D5" s="27" t="s">
        <v>13</v>
      </c>
      <c r="E5" s="185"/>
      <c r="F5" s="57"/>
      <c r="G5" s="185"/>
      <c r="H5" s="58" t="s">
        <v>14</v>
      </c>
      <c r="I5" s="185"/>
      <c r="J5" s="57"/>
      <c r="K5" s="185"/>
      <c r="L5" s="285" t="s">
        <v>15</v>
      </c>
      <c r="M5" s="286"/>
      <c r="N5" s="286"/>
      <c r="O5" s="286"/>
      <c r="P5" s="286"/>
      <c r="Q5" s="302"/>
    </row>
    <row r="6" spans="1:17" ht="13.15" customHeight="1" x14ac:dyDescent="0.25">
      <c r="A6" s="281"/>
      <c r="B6" s="282"/>
      <c r="C6" s="300"/>
      <c r="D6" s="285" t="s">
        <v>194</v>
      </c>
      <c r="E6" s="302"/>
      <c r="F6" s="285" t="s">
        <v>195</v>
      </c>
      <c r="G6" s="302"/>
      <c r="H6" s="285" t="s">
        <v>194</v>
      </c>
      <c r="I6" s="302"/>
      <c r="J6" s="285" t="s">
        <v>195</v>
      </c>
      <c r="K6" s="302"/>
      <c r="L6" s="110" t="s">
        <v>16</v>
      </c>
      <c r="M6" s="110" t="s">
        <v>17</v>
      </c>
      <c r="N6" s="110" t="s">
        <v>18</v>
      </c>
      <c r="O6" s="303" t="s">
        <v>19</v>
      </c>
      <c r="P6" s="304"/>
      <c r="Q6" s="305"/>
    </row>
    <row r="7" spans="1:17" ht="21.75" customHeight="1" x14ac:dyDescent="0.25">
      <c r="A7" s="283"/>
      <c r="B7" s="284"/>
      <c r="C7" s="301"/>
      <c r="D7" s="111" t="s">
        <v>212</v>
      </c>
      <c r="E7" s="186" t="s">
        <v>190</v>
      </c>
      <c r="F7" s="111" t="s">
        <v>213</v>
      </c>
      <c r="G7" s="186" t="s">
        <v>190</v>
      </c>
      <c r="H7" s="253" t="s">
        <v>212</v>
      </c>
      <c r="I7" s="186" t="s">
        <v>190</v>
      </c>
      <c r="J7" s="253" t="s">
        <v>213</v>
      </c>
      <c r="K7" s="186" t="s">
        <v>190</v>
      </c>
      <c r="L7" s="111" t="s">
        <v>20</v>
      </c>
      <c r="M7" s="111"/>
      <c r="N7" s="111"/>
      <c r="O7" s="205" t="s">
        <v>189</v>
      </c>
      <c r="P7" s="186" t="s">
        <v>190</v>
      </c>
      <c r="Q7" s="218" t="s">
        <v>186</v>
      </c>
    </row>
    <row r="8" spans="1:17" ht="13.15" customHeight="1" x14ac:dyDescent="0.25">
      <c r="A8" s="107" t="s">
        <v>21</v>
      </c>
      <c r="B8" s="10" t="s">
        <v>22</v>
      </c>
      <c r="D8" s="30"/>
      <c r="E8" s="155"/>
      <c r="F8" s="30"/>
      <c r="G8" s="155"/>
      <c r="H8" s="30"/>
      <c r="I8" s="155"/>
      <c r="J8" s="30"/>
      <c r="K8" s="155"/>
      <c r="L8" s="30"/>
      <c r="M8" s="30"/>
      <c r="N8" s="30"/>
      <c r="O8" s="31"/>
      <c r="P8" s="187"/>
      <c r="Q8" s="187"/>
    </row>
    <row r="9" spans="1:17" ht="12" customHeight="1" x14ac:dyDescent="0.25">
      <c r="A9" s="32"/>
      <c r="B9" s="10" t="s">
        <v>23</v>
      </c>
      <c r="D9" s="59">
        <f>+TOT_Tav3!C2</f>
        <v>328690</v>
      </c>
      <c r="E9" s="159">
        <f>+TOT_Tav3!D2</f>
        <v>-4.1479787935167399E-2</v>
      </c>
      <c r="F9" s="59">
        <f>+TOT_Tav3!E2</f>
        <v>13760805</v>
      </c>
      <c r="G9" s="159">
        <f>+TOT_Tav3!F2</f>
        <v>-1.2869322017192601E-2</v>
      </c>
      <c r="H9" s="59">
        <f>+TOT_Tav3!G2</f>
        <v>39088</v>
      </c>
      <c r="I9" s="159">
        <f>+TOT_Tav3!H2</f>
        <v>-0.32378382118884502</v>
      </c>
      <c r="J9" s="59">
        <f>+TOT_Tav3!I2</f>
        <v>66973</v>
      </c>
      <c r="K9" s="159">
        <f>+TOT_Tav3!J2</f>
        <v>1.6860110692227499</v>
      </c>
      <c r="L9" s="59">
        <f>+TOT_Tav3!K2</f>
        <v>7781</v>
      </c>
      <c r="M9" s="59">
        <f>+TOT_Tav3!L2</f>
        <v>13578769</v>
      </c>
      <c r="N9" s="59">
        <f>+TOT_Tav3!M2</f>
        <v>365996</v>
      </c>
      <c r="O9" s="60">
        <f>+TOT_Tav3!N2</f>
        <v>13952546</v>
      </c>
      <c r="P9" s="188">
        <f>+TOT_Tav3!O2</f>
        <v>-1.8069433399252599E-2</v>
      </c>
      <c r="Q9" s="188">
        <f>+TOT_Tav3!P2</f>
        <v>0.59057288364920801</v>
      </c>
    </row>
    <row r="10" spans="1:17" s="47" customFormat="1" ht="12" customHeight="1" x14ac:dyDescent="0.25">
      <c r="A10" s="52"/>
      <c r="B10" s="53" t="s">
        <v>66</v>
      </c>
      <c r="C10" s="53" t="s">
        <v>86</v>
      </c>
      <c r="D10" s="76">
        <f>+TOT_Tav3!C3</f>
        <v>172</v>
      </c>
      <c r="E10" s="163">
        <f>+TOT_Tav3!D3</f>
        <v>7.4999999999999997E-2</v>
      </c>
      <c r="F10" s="76">
        <f>+TOT_Tav3!E3</f>
        <v>2357</v>
      </c>
      <c r="G10" s="163">
        <f>+TOT_Tav3!F3</f>
        <v>1.62472160356347</v>
      </c>
      <c r="H10" s="76">
        <f>+TOT_Tav3!G3</f>
        <v>0</v>
      </c>
      <c r="I10" s="163">
        <f>+TOT_Tav3!H3</f>
        <v>0</v>
      </c>
      <c r="J10" s="76">
        <f>+TOT_Tav3!I3</f>
        <v>1032</v>
      </c>
      <c r="K10" s="163">
        <f>+TOT_Tav3!J3</f>
        <v>0</v>
      </c>
      <c r="L10" s="76">
        <f>+TOT_Tav3!K3</f>
        <v>0</v>
      </c>
      <c r="M10" s="76">
        <f>+TOT_Tav3!L3</f>
        <v>2017</v>
      </c>
      <c r="N10" s="76">
        <f>+TOT_Tav3!M3</f>
        <v>356</v>
      </c>
      <c r="O10" s="77">
        <f>+TOT_Tav3!N3</f>
        <v>2373</v>
      </c>
      <c r="P10" s="189">
        <f>+TOT_Tav3!O3</f>
        <v>1.5906113537117901</v>
      </c>
      <c r="Q10" s="189">
        <f>+TOT_Tav3!P3</f>
        <v>1.00442561013565E-4</v>
      </c>
    </row>
    <row r="11" spans="1:17" s="47" customFormat="1" ht="12" customHeight="1" x14ac:dyDescent="0.25">
      <c r="A11" s="52"/>
      <c r="B11" s="144"/>
      <c r="C11" s="53" t="s">
        <v>24</v>
      </c>
      <c r="D11" s="76">
        <f>+TOT_Tav3!C4</f>
        <v>0</v>
      </c>
      <c r="E11" s="163">
        <f>+TOT_Tav3!D4</f>
        <v>0</v>
      </c>
      <c r="F11" s="76">
        <f>+TOT_Tav3!E4</f>
        <v>0</v>
      </c>
      <c r="G11" s="163">
        <f>+TOT_Tav3!F4</f>
        <v>0</v>
      </c>
      <c r="H11" s="76">
        <f>+TOT_Tav3!G4</f>
        <v>38968</v>
      </c>
      <c r="I11" s="163">
        <f>+TOT_Tav3!H4</f>
        <v>-0.32358965457385902</v>
      </c>
      <c r="J11" s="76">
        <f>+TOT_Tav3!I4</f>
        <v>64158</v>
      </c>
      <c r="K11" s="163">
        <f>+TOT_Tav3!J4</f>
        <v>2.04629409809601</v>
      </c>
      <c r="L11" s="76">
        <f>+TOT_Tav3!K4</f>
        <v>0</v>
      </c>
      <c r="M11" s="76">
        <f>+TOT_Tav3!L4</f>
        <v>0</v>
      </c>
      <c r="N11" s="76">
        <f>+TOT_Tav3!M4</f>
        <v>124791</v>
      </c>
      <c r="O11" s="77">
        <f>+TOT_Tav3!N4</f>
        <v>124791</v>
      </c>
      <c r="P11" s="189">
        <f>+TOT_Tav3!O4</f>
        <v>0.59532362604349098</v>
      </c>
      <c r="Q11" s="189">
        <f>+TOT_Tav3!P4</f>
        <v>5.2820596845527899E-3</v>
      </c>
    </row>
    <row r="12" spans="1:17" ht="12" customHeight="1" x14ac:dyDescent="0.25">
      <c r="A12" s="32"/>
      <c r="B12" s="10" t="s">
        <v>25</v>
      </c>
      <c r="D12" s="59">
        <f>+TOT_Tav3!C5</f>
        <v>244159</v>
      </c>
      <c r="E12" s="159">
        <f>+TOT_Tav3!D5</f>
        <v>7.8116996661780097E-2</v>
      </c>
      <c r="F12" s="59">
        <f>+TOT_Tav3!E5</f>
        <v>18497667</v>
      </c>
      <c r="G12" s="159">
        <f>+TOT_Tav3!F5</f>
        <v>0.13222797623000701</v>
      </c>
      <c r="H12" s="59">
        <f>+TOT_Tav3!G5</f>
        <v>1</v>
      </c>
      <c r="I12" s="159">
        <f>+TOT_Tav3!H5</f>
        <v>-0.5</v>
      </c>
      <c r="J12" s="59">
        <f>+TOT_Tav3!I5</f>
        <v>1</v>
      </c>
      <c r="K12" s="159">
        <f>+TOT_Tav3!J5</f>
        <v>-0.66666666666666696</v>
      </c>
      <c r="L12" s="59">
        <f>+TOT_Tav3!K5</f>
        <v>44887</v>
      </c>
      <c r="M12" s="59">
        <f>+TOT_Tav3!L5</f>
        <v>239306</v>
      </c>
      <c r="N12" s="59">
        <f>+TOT_Tav3!M5</f>
        <v>1482</v>
      </c>
      <c r="O12" s="60">
        <f>+TOT_Tav3!N5</f>
        <v>285675</v>
      </c>
      <c r="P12" s="188">
        <f>+TOT_Tav3!O5</f>
        <v>0.137966061185469</v>
      </c>
      <c r="Q12" s="188">
        <f>+TOT_Tav3!P5</f>
        <v>1.2091836754129901E-2</v>
      </c>
    </row>
    <row r="13" spans="1:17" ht="12" customHeight="1" x14ac:dyDescent="0.25">
      <c r="A13" s="32"/>
      <c r="B13" s="10" t="s">
        <v>26</v>
      </c>
      <c r="D13" s="59">
        <f>+TOT_Tav3!C6</f>
        <v>880</v>
      </c>
      <c r="E13" s="159">
        <f>+TOT_Tav3!D6</f>
        <v>-0.28397070789259599</v>
      </c>
      <c r="F13" s="59">
        <f>+TOT_Tav3!E6</f>
        <v>82237</v>
      </c>
      <c r="G13" s="159">
        <f>+TOT_Tav3!F6</f>
        <v>-7.9834847603276193E-2</v>
      </c>
      <c r="H13" s="59">
        <f>+TOT_Tav3!G6</f>
        <v>0</v>
      </c>
      <c r="I13" s="159">
        <f>+TOT_Tav3!H6</f>
        <v>0</v>
      </c>
      <c r="J13" s="59">
        <f>+TOT_Tav3!I6</f>
        <v>0</v>
      </c>
      <c r="K13" s="159">
        <f>+TOT_Tav3!J6</f>
        <v>-1</v>
      </c>
      <c r="L13" s="59">
        <f>+TOT_Tav3!K6</f>
        <v>311</v>
      </c>
      <c r="M13" s="59">
        <f>+TOT_Tav3!L6</f>
        <v>44639</v>
      </c>
      <c r="N13" s="59">
        <f>+TOT_Tav3!M6</f>
        <v>187</v>
      </c>
      <c r="O13" s="60">
        <f>+TOT_Tav3!N6</f>
        <v>45137</v>
      </c>
      <c r="P13" s="188">
        <f>+TOT_Tav3!O6</f>
        <v>-5.1903041505629299E-2</v>
      </c>
      <c r="Q13" s="188">
        <f>+TOT_Tav3!P6</f>
        <v>1.9105250216895401E-3</v>
      </c>
    </row>
    <row r="14" spans="1:17" ht="12" customHeight="1" x14ac:dyDescent="0.25">
      <c r="A14" s="32"/>
      <c r="B14" s="10" t="s">
        <v>27</v>
      </c>
      <c r="D14" s="59">
        <f>+TOT_Tav3!C7</f>
        <v>573729</v>
      </c>
      <c r="E14" s="159">
        <f>+TOT_Tav3!D7</f>
        <v>5.4643180730831204E-3</v>
      </c>
      <c r="F14" s="59">
        <f>+TOT_Tav3!E7</f>
        <v>32340709</v>
      </c>
      <c r="G14" s="159">
        <f>+TOT_Tav3!F7</f>
        <v>6.4995788353423095E-2</v>
      </c>
      <c r="H14" s="59">
        <f>+TOT_Tav3!G7</f>
        <v>39089</v>
      </c>
      <c r="I14" s="159">
        <f>+TOT_Tav3!H7</f>
        <v>-0.32378991800159201</v>
      </c>
      <c r="J14" s="59">
        <f>+TOT_Tav3!I7</f>
        <v>66974</v>
      </c>
      <c r="K14" s="159">
        <f>+TOT_Tav3!J7</f>
        <v>1.6817490189797399</v>
      </c>
      <c r="L14" s="59">
        <f>+TOT_Tav3!K7</f>
        <v>52979</v>
      </c>
      <c r="M14" s="59">
        <f>+TOT_Tav3!L7</f>
        <v>13862714</v>
      </c>
      <c r="N14" s="59">
        <f>+TOT_Tav3!M7</f>
        <v>367665</v>
      </c>
      <c r="O14" s="60">
        <f>+TOT_Tav3!N7</f>
        <v>14283358</v>
      </c>
      <c r="P14" s="188">
        <f>+TOT_Tav3!O7</f>
        <v>-1.54804800789194E-2</v>
      </c>
      <c r="Q14" s="188">
        <f>+TOT_Tav3!P7</f>
        <v>0.60457524542502805</v>
      </c>
    </row>
    <row r="15" spans="1:17" s="47" customFormat="1" ht="12" customHeight="1" x14ac:dyDescent="0.25">
      <c r="A15" s="52"/>
      <c r="B15" s="53" t="s">
        <v>66</v>
      </c>
      <c r="C15" s="53" t="s">
        <v>87</v>
      </c>
      <c r="D15" s="76">
        <f>+TOT_Tav3!C8</f>
        <v>1450</v>
      </c>
      <c r="E15" s="163">
        <f>+TOT_Tav3!D8</f>
        <v>0.8125</v>
      </c>
      <c r="F15" s="76">
        <f>+TOT_Tav3!E8</f>
        <v>163705</v>
      </c>
      <c r="G15" s="163">
        <f>+TOT_Tav3!F8</f>
        <v>0.65196726439750896</v>
      </c>
      <c r="H15" s="76">
        <f>+TOT_Tav3!G8</f>
        <v>0</v>
      </c>
      <c r="I15" s="163">
        <f>+TOT_Tav3!H8</f>
        <v>0</v>
      </c>
      <c r="J15" s="76">
        <f>+TOT_Tav3!I8</f>
        <v>0</v>
      </c>
      <c r="K15" s="163">
        <f>+TOT_Tav3!J8</f>
        <v>0</v>
      </c>
      <c r="L15" s="76">
        <f>+TOT_Tav3!K8</f>
        <v>762</v>
      </c>
      <c r="M15" s="76">
        <f>+TOT_Tav3!L8</f>
        <v>40194</v>
      </c>
      <c r="N15" s="76">
        <f>+TOT_Tav3!M8</f>
        <v>0</v>
      </c>
      <c r="O15" s="77">
        <f>+TOT_Tav3!N8</f>
        <v>40956</v>
      </c>
      <c r="P15" s="189">
        <f>+TOT_Tav3!O8</f>
        <v>2.0720072007200701</v>
      </c>
      <c r="Q15" s="189">
        <f>+TOT_Tav3!P8</f>
        <v>1.73355479514183E-3</v>
      </c>
    </row>
    <row r="16" spans="1:17" s="47" customFormat="1" ht="36.75" customHeight="1" x14ac:dyDescent="0.25">
      <c r="A16" s="52"/>
      <c r="B16" s="190"/>
      <c r="C16" s="190" t="s">
        <v>28</v>
      </c>
      <c r="D16" s="76">
        <f>+TOT_Tav3!C9</f>
        <v>0</v>
      </c>
      <c r="E16" s="163">
        <f>+TOT_Tav3!D9</f>
        <v>0</v>
      </c>
      <c r="F16" s="76">
        <f>+TOT_Tav3!E9</f>
        <v>0</v>
      </c>
      <c r="G16" s="163">
        <f>+TOT_Tav3!F9</f>
        <v>0</v>
      </c>
      <c r="H16" s="76">
        <f>+TOT_Tav3!G9</f>
        <v>263</v>
      </c>
      <c r="I16" s="163">
        <f>+TOT_Tav3!H9</f>
        <v>-2.2304832713754601E-2</v>
      </c>
      <c r="J16" s="76">
        <f>+TOT_Tav3!I9</f>
        <v>893</v>
      </c>
      <c r="K16" s="163">
        <f>+TOT_Tav3!J9</f>
        <v>-5.6025369978858298E-2</v>
      </c>
      <c r="L16" s="76">
        <f>+TOT_Tav3!K9</f>
        <v>0</v>
      </c>
      <c r="M16" s="76">
        <f>+TOT_Tav3!L9</f>
        <v>18089</v>
      </c>
      <c r="N16" s="76">
        <f>+TOT_Tav3!M9</f>
        <v>0</v>
      </c>
      <c r="O16" s="77">
        <f>+TOT_Tav3!N9</f>
        <v>18089</v>
      </c>
      <c r="P16" s="189">
        <f>+TOT_Tav3!O9</f>
        <v>0.32394056942106397</v>
      </c>
      <c r="Q16" s="189">
        <f>+TOT_Tav3!P9</f>
        <v>7.65657600579172E-4</v>
      </c>
    </row>
    <row r="17" spans="1:17" ht="14.1" customHeight="1" x14ac:dyDescent="0.25">
      <c r="A17" s="107"/>
      <c r="B17" s="10" t="s">
        <v>29</v>
      </c>
      <c r="D17" s="59"/>
      <c r="E17" s="159"/>
      <c r="F17" s="59"/>
      <c r="G17" s="159"/>
      <c r="H17" s="59"/>
      <c r="I17" s="159"/>
      <c r="J17" s="59"/>
      <c r="K17" s="159"/>
      <c r="L17" s="59"/>
      <c r="M17" s="59"/>
      <c r="N17" s="61"/>
      <c r="O17" s="60"/>
      <c r="P17" s="188"/>
      <c r="Q17" s="188"/>
    </row>
    <row r="18" spans="1:17" ht="12" customHeight="1" x14ac:dyDescent="0.25">
      <c r="A18" s="32"/>
      <c r="B18" s="10" t="s">
        <v>30</v>
      </c>
      <c r="D18" s="59">
        <f>+TOT_Tav3!C10</f>
        <v>388</v>
      </c>
      <c r="E18" s="159">
        <f>+TOT_Tav3!D10</f>
        <v>-0.69875776397515499</v>
      </c>
      <c r="F18" s="59">
        <f>+TOT_Tav3!E10</f>
        <v>1118</v>
      </c>
      <c r="G18" s="159">
        <f>+TOT_Tav3!F10</f>
        <v>-0.43931795386158501</v>
      </c>
      <c r="H18" s="59">
        <f>+TOT_Tav3!G10</f>
        <v>0</v>
      </c>
      <c r="I18" s="159">
        <f>+TOT_Tav3!H10</f>
        <v>0</v>
      </c>
      <c r="J18" s="59">
        <f>+TOT_Tav3!I10</f>
        <v>0</v>
      </c>
      <c r="K18" s="159">
        <f>+TOT_Tav3!J10</f>
        <v>0</v>
      </c>
      <c r="L18" s="59">
        <f>+TOT_Tav3!K10</f>
        <v>0</v>
      </c>
      <c r="M18" s="59">
        <f>+TOT_Tav3!L10</f>
        <v>1256</v>
      </c>
      <c r="N18" s="62">
        <f>+TOT_Tav3!M10</f>
        <v>0</v>
      </c>
      <c r="O18" s="60">
        <f>+TOT_Tav3!N10</f>
        <v>1256</v>
      </c>
      <c r="P18" s="188">
        <f>+TOT_Tav3!O10</f>
        <v>-0.41581395348837202</v>
      </c>
      <c r="Q18" s="188">
        <f>+TOT_Tav3!P10</f>
        <v>5.3163024286994303E-5</v>
      </c>
    </row>
    <row r="19" spans="1:17" ht="12" customHeight="1" x14ac:dyDescent="0.25">
      <c r="A19" s="32"/>
      <c r="B19" s="10" t="s">
        <v>31</v>
      </c>
      <c r="D19" s="59">
        <f>+TOT_Tav3!C11</f>
        <v>1040686</v>
      </c>
      <c r="E19" s="159">
        <f>+TOT_Tav3!D11</f>
        <v>-2.2234206572831702E-2</v>
      </c>
      <c r="F19" s="59">
        <f>+TOT_Tav3!E11</f>
        <v>90718001</v>
      </c>
      <c r="G19" s="159">
        <f>+TOT_Tav3!F11</f>
        <v>0.24513840082796901</v>
      </c>
      <c r="H19" s="59">
        <f>+TOT_Tav3!G11</f>
        <v>7177</v>
      </c>
      <c r="I19" s="159">
        <f>+TOT_Tav3!H11</f>
        <v>-0.792055397809585</v>
      </c>
      <c r="J19" s="59">
        <f>+TOT_Tav3!I11</f>
        <v>48703</v>
      </c>
      <c r="K19" s="159">
        <f>+TOT_Tav3!J11</f>
        <v>-0.76925445827884897</v>
      </c>
      <c r="L19" s="59">
        <f>+TOT_Tav3!K11</f>
        <v>46050</v>
      </c>
      <c r="M19" s="59">
        <f>+TOT_Tav3!L11</f>
        <v>283640</v>
      </c>
      <c r="N19" s="62">
        <f>+TOT_Tav3!M11</f>
        <v>0</v>
      </c>
      <c r="O19" s="60">
        <f>+TOT_Tav3!N11</f>
        <v>329690</v>
      </c>
      <c r="P19" s="188">
        <f>+TOT_Tav3!O11</f>
        <v>-4.0904608277503203E-2</v>
      </c>
      <c r="Q19" s="188">
        <f>+TOT_Tav3!P11</f>
        <v>1.39548706028496E-2</v>
      </c>
    </row>
    <row r="20" spans="1:17" ht="12" customHeight="1" x14ac:dyDescent="0.25">
      <c r="A20" s="32"/>
      <c r="B20" s="10" t="s">
        <v>32</v>
      </c>
      <c r="D20" s="59">
        <f>+TOT_Tav3!C12</f>
        <v>32835</v>
      </c>
      <c r="E20" s="159">
        <f>+TOT_Tav3!D12</f>
        <v>-0.28740396718607603</v>
      </c>
      <c r="F20" s="59">
        <f>+TOT_Tav3!E12</f>
        <v>195265</v>
      </c>
      <c r="G20" s="159">
        <f>+TOT_Tav3!F12</f>
        <v>0.22055119045386601</v>
      </c>
      <c r="H20" s="59">
        <f>+TOT_Tav3!G12</f>
        <v>11004</v>
      </c>
      <c r="I20" s="159">
        <f>+TOT_Tav3!H12</f>
        <v>-5.86021045427325E-2</v>
      </c>
      <c r="J20" s="59">
        <f>+TOT_Tav3!I12</f>
        <v>464</v>
      </c>
      <c r="K20" s="159">
        <f>+TOT_Tav3!J12</f>
        <v>0.15136476426799</v>
      </c>
      <c r="L20" s="59">
        <f>+TOT_Tav3!K12</f>
        <v>57593</v>
      </c>
      <c r="M20" s="59">
        <f>+TOT_Tav3!L12</f>
        <v>42060</v>
      </c>
      <c r="N20" s="62">
        <f>+TOT_Tav3!M12</f>
        <v>0</v>
      </c>
      <c r="O20" s="60">
        <f>+TOT_Tav3!N12</f>
        <v>99653</v>
      </c>
      <c r="P20" s="188">
        <f>+TOT_Tav3!O12</f>
        <v>-0.427627006691364</v>
      </c>
      <c r="Q20" s="188">
        <f>+TOT_Tav3!P12</f>
        <v>4.2180373083374597E-3</v>
      </c>
    </row>
    <row r="21" spans="1:17" ht="12" customHeight="1" x14ac:dyDescent="0.25">
      <c r="A21" s="107"/>
      <c r="B21" s="10" t="s">
        <v>33</v>
      </c>
      <c r="D21" s="59">
        <f>+TOT_Tav3!C13</f>
        <v>1073909</v>
      </c>
      <c r="E21" s="159">
        <f>+TOT_Tav3!D13</f>
        <v>-3.40086550803846E-2</v>
      </c>
      <c r="F21" s="59">
        <f>+TOT_Tav3!E13</f>
        <v>90914384</v>
      </c>
      <c r="G21" s="159">
        <f>+TOT_Tav3!F13</f>
        <v>0.245065841099955</v>
      </c>
      <c r="H21" s="59">
        <f>+TOT_Tav3!G13</f>
        <v>18181</v>
      </c>
      <c r="I21" s="159">
        <f>+TOT_Tav3!H13</f>
        <v>-0.60649741358786202</v>
      </c>
      <c r="J21" s="59">
        <f>+TOT_Tav3!I13</f>
        <v>49167</v>
      </c>
      <c r="K21" s="159">
        <f>+TOT_Tav3!J13</f>
        <v>-0.76750003546585599</v>
      </c>
      <c r="L21" s="59">
        <f>+TOT_Tav3!K13</f>
        <v>103643</v>
      </c>
      <c r="M21" s="59">
        <f>+TOT_Tav3!L13</f>
        <v>326956</v>
      </c>
      <c r="N21" s="62">
        <f>+TOT_Tav3!M13</f>
        <v>0</v>
      </c>
      <c r="O21" s="60">
        <f>+TOT_Tav3!N13</f>
        <v>430599</v>
      </c>
      <c r="P21" s="188">
        <f>+TOT_Tav3!O13</f>
        <v>-0.171934554601293</v>
      </c>
      <c r="Q21" s="188">
        <f>+TOT_Tav3!P13</f>
        <v>1.8226070935474101E-2</v>
      </c>
    </row>
    <row r="22" spans="1:17" s="26" customFormat="1" ht="13.15" customHeight="1" x14ac:dyDescent="0.25">
      <c r="A22" s="99" t="s">
        <v>34</v>
      </c>
      <c r="B22" s="63"/>
      <c r="C22" s="63"/>
      <c r="D22" s="64">
        <f>+TOT_Tav3!C14</f>
        <v>1647638</v>
      </c>
      <c r="E22" s="191">
        <f>+TOT_Tav3!D14</f>
        <v>-2.0620235768530198E-2</v>
      </c>
      <c r="F22" s="64">
        <f>+TOT_Tav3!E14</f>
        <v>123255093</v>
      </c>
      <c r="G22" s="191">
        <f>+TOT_Tav3!F14</f>
        <v>0.192175256391481</v>
      </c>
      <c r="H22" s="64">
        <f>+TOT_Tav3!G14</f>
        <v>57270</v>
      </c>
      <c r="I22" s="191">
        <f>+TOT_Tav3!H14</f>
        <v>-0.44937457335422898</v>
      </c>
      <c r="J22" s="64">
        <f>+TOT_Tav3!I14</f>
        <v>116141</v>
      </c>
      <c r="K22" s="191">
        <f>+TOT_Tav3!J14</f>
        <v>-0.50880331578168303</v>
      </c>
      <c r="L22" s="64">
        <f>+TOT_Tav3!K14</f>
        <v>156622</v>
      </c>
      <c r="M22" s="64">
        <f>+TOT_Tav3!L14</f>
        <v>14189670</v>
      </c>
      <c r="N22" s="65">
        <f>+TOT_Tav3!M14</f>
        <v>367665</v>
      </c>
      <c r="O22" s="64">
        <f>+TOT_Tav3!N14</f>
        <v>14713957</v>
      </c>
      <c r="P22" s="191">
        <f>+TOT_Tav3!O14</f>
        <v>-2.0894194911695901E-2</v>
      </c>
      <c r="Q22" s="191">
        <f>+TOT_Tav3!P14</f>
        <v>0.62280131636050196</v>
      </c>
    </row>
    <row r="23" spans="1:17" ht="14.1" customHeight="1" x14ac:dyDescent="0.25">
      <c r="A23" s="86" t="s">
        <v>35</v>
      </c>
      <c r="B23" s="66"/>
      <c r="C23" s="87"/>
      <c r="D23" s="68">
        <f>+TOT_Tav3!C15</f>
        <v>0</v>
      </c>
      <c r="E23" s="192">
        <f>+TOT_Tav3!D15</f>
        <v>0</v>
      </c>
      <c r="F23" s="68">
        <f>+TOT_Tav3!E15</f>
        <v>0</v>
      </c>
      <c r="G23" s="192">
        <f>+TOT_Tav3!F15</f>
        <v>0</v>
      </c>
      <c r="H23" s="68">
        <f>+TOT_Tav3!G15</f>
        <v>0</v>
      </c>
      <c r="I23" s="192">
        <f>+TOT_Tav3!H15</f>
        <v>0</v>
      </c>
      <c r="J23" s="68">
        <f>+TOT_Tav3!I15</f>
        <v>0</v>
      </c>
      <c r="K23" s="192">
        <f>+TOT_Tav3!J15</f>
        <v>0</v>
      </c>
      <c r="L23" s="68">
        <f>+TOT_Tav3!K15</f>
        <v>0</v>
      </c>
      <c r="M23" s="68">
        <f>+TOT_Tav3!L15</f>
        <v>0</v>
      </c>
      <c r="N23" s="69">
        <f>+TOT_Tav3!M15</f>
        <v>0</v>
      </c>
      <c r="O23" s="70">
        <f>+TOT_Tav3!N15</f>
        <v>0</v>
      </c>
      <c r="P23" s="193">
        <f>+TOT_Tav3!O15</f>
        <v>0</v>
      </c>
      <c r="Q23" s="193">
        <f>+TOT_Tav3!P15</f>
        <v>0</v>
      </c>
    </row>
    <row r="24" spans="1:17" ht="13.15" customHeight="1" x14ac:dyDescent="0.25">
      <c r="A24" s="107" t="s">
        <v>36</v>
      </c>
      <c r="B24" s="33" t="s">
        <v>22</v>
      </c>
      <c r="C24" s="71"/>
      <c r="D24" s="72"/>
      <c r="E24" s="155"/>
      <c r="F24" s="72"/>
      <c r="G24" s="155"/>
      <c r="H24" s="72"/>
      <c r="I24" s="155"/>
      <c r="J24" s="72"/>
      <c r="K24" s="155"/>
      <c r="L24" s="72"/>
      <c r="M24" s="72"/>
      <c r="N24" s="73"/>
      <c r="O24" s="74"/>
      <c r="P24" s="187"/>
      <c r="Q24" s="187"/>
    </row>
    <row r="25" spans="1:17" ht="12" customHeight="1" x14ac:dyDescent="0.25">
      <c r="A25" s="107"/>
      <c r="B25" s="10" t="s">
        <v>37</v>
      </c>
      <c r="D25" s="59">
        <f>+TOT_Tav3!C16</f>
        <v>91146</v>
      </c>
      <c r="E25" s="159">
        <f>+TOT_Tav3!D16</f>
        <v>0.53830315100167103</v>
      </c>
      <c r="F25" s="59">
        <f>+TOT_Tav3!E16</f>
        <v>3174408</v>
      </c>
      <c r="G25" s="159">
        <f>+TOT_Tav3!F16</f>
        <v>0.48973510151329003</v>
      </c>
      <c r="H25" s="59">
        <f>+TOT_Tav3!G16</f>
        <v>36809</v>
      </c>
      <c r="I25" s="159">
        <f>+TOT_Tav3!H16</f>
        <v>0.242078623249536</v>
      </c>
      <c r="J25" s="59">
        <f>+TOT_Tav3!I16</f>
        <v>28304</v>
      </c>
      <c r="K25" s="159">
        <f>+TOT_Tav3!J16</f>
        <v>0.566266393669415</v>
      </c>
      <c r="L25" s="59">
        <f>+TOT_Tav3!K16</f>
        <v>17955</v>
      </c>
      <c r="M25" s="59">
        <f>+TOT_Tav3!L16</f>
        <v>2981119</v>
      </c>
      <c r="N25" s="59">
        <f>+TOT_Tav3!M16</f>
        <v>298796</v>
      </c>
      <c r="O25" s="60">
        <f>+TOT_Tav3!N16</f>
        <v>3297870</v>
      </c>
      <c r="P25" s="188">
        <f>+TOT_Tav3!O16</f>
        <v>0.48305260052596899</v>
      </c>
      <c r="Q25" s="188">
        <f>+TOT_Tav3!P16</f>
        <v>0.139589763459674</v>
      </c>
    </row>
    <row r="26" spans="1:17" s="47" customFormat="1" ht="24" customHeight="1" x14ac:dyDescent="0.25">
      <c r="A26" s="54"/>
      <c r="B26" s="194" t="s">
        <v>196</v>
      </c>
      <c r="C26" s="114" t="s">
        <v>88</v>
      </c>
      <c r="D26" s="76">
        <f>+TOT_Tav3!C17</f>
        <v>0</v>
      </c>
      <c r="E26" s="163">
        <f>+TOT_Tav3!D17</f>
        <v>0</v>
      </c>
      <c r="F26" s="76">
        <f>+TOT_Tav3!E17</f>
        <v>0</v>
      </c>
      <c r="G26" s="163">
        <f>+TOT_Tav3!F17</f>
        <v>0</v>
      </c>
      <c r="H26" s="76">
        <f>+TOT_Tav3!G17</f>
        <v>36268</v>
      </c>
      <c r="I26" s="163">
        <f>+TOT_Tav3!H17</f>
        <v>0.24525321888411999</v>
      </c>
      <c r="J26" s="76">
        <f>+TOT_Tav3!I17</f>
        <v>28113</v>
      </c>
      <c r="K26" s="163">
        <f>+TOT_Tav3!J17</f>
        <v>0.60645714285714303</v>
      </c>
      <c r="L26" s="76">
        <f>+TOT_Tav3!K17</f>
        <v>0</v>
      </c>
      <c r="M26" s="76">
        <f>+TOT_Tav3!L17</f>
        <v>0</v>
      </c>
      <c r="N26" s="76">
        <f>+TOT_Tav3!M17</f>
        <v>74245</v>
      </c>
      <c r="O26" s="77">
        <f>+TOT_Tav3!N17</f>
        <v>74245</v>
      </c>
      <c r="P26" s="189">
        <f>+TOT_Tav3!O17</f>
        <v>0.40132497829451502</v>
      </c>
      <c r="Q26" s="189">
        <f>+TOT_Tav3!P17</f>
        <v>3.1425865749903602E-3</v>
      </c>
    </row>
    <row r="27" spans="1:17" ht="12" customHeight="1" x14ac:dyDescent="0.25">
      <c r="A27" s="107"/>
      <c r="B27" s="10" t="s">
        <v>38</v>
      </c>
      <c r="D27" s="59">
        <f>+TOT_Tav3!C18</f>
        <v>58944</v>
      </c>
      <c r="E27" s="159">
        <f>+TOT_Tav3!D18</f>
        <v>0.79466569236390205</v>
      </c>
      <c r="F27" s="59">
        <f>+TOT_Tav3!E18</f>
        <v>4597125</v>
      </c>
      <c r="G27" s="159">
        <f>+TOT_Tav3!F18</f>
        <v>1.0005235075791099</v>
      </c>
      <c r="H27" s="59">
        <f>+TOT_Tav3!G18</f>
        <v>8349</v>
      </c>
      <c r="I27" s="159">
        <f>+TOT_Tav3!H18</f>
        <v>0.36488474742520799</v>
      </c>
      <c r="J27" s="59">
        <f>+TOT_Tav3!I18</f>
        <v>28506</v>
      </c>
      <c r="K27" s="159">
        <f>+TOT_Tav3!J18</f>
        <v>0.48106198368576902</v>
      </c>
      <c r="L27" s="59">
        <f>+TOT_Tav3!K18</f>
        <v>344</v>
      </c>
      <c r="M27" s="59">
        <f>+TOT_Tav3!L18</f>
        <v>4616912</v>
      </c>
      <c r="N27" s="59">
        <f>+TOT_Tav3!M18</f>
        <v>86459</v>
      </c>
      <c r="O27" s="60">
        <f>+TOT_Tav3!N18</f>
        <v>4703715</v>
      </c>
      <c r="P27" s="188">
        <f>+TOT_Tav3!O18</f>
        <v>0.98762686467514404</v>
      </c>
      <c r="Q27" s="188">
        <f>+TOT_Tav3!P18</f>
        <v>0.19909531431855099</v>
      </c>
    </row>
    <row r="28" spans="1:17" s="47" customFormat="1" ht="24" customHeight="1" x14ac:dyDescent="0.25">
      <c r="A28" s="54"/>
      <c r="B28" s="194" t="s">
        <v>196</v>
      </c>
      <c r="C28" s="114" t="s">
        <v>88</v>
      </c>
      <c r="D28" s="76">
        <f>+TOT_Tav3!C19</f>
        <v>0</v>
      </c>
      <c r="E28" s="163">
        <f>+TOT_Tav3!D19</f>
        <v>0</v>
      </c>
      <c r="F28" s="76">
        <f>+TOT_Tav3!E19</f>
        <v>0</v>
      </c>
      <c r="G28" s="163">
        <f>+TOT_Tav3!F19</f>
        <v>0</v>
      </c>
      <c r="H28" s="76">
        <f>+TOT_Tav3!G19</f>
        <v>8349</v>
      </c>
      <c r="I28" s="163">
        <f>+TOT_Tav3!H19</f>
        <v>0.36488474742520799</v>
      </c>
      <c r="J28" s="76">
        <f>+TOT_Tav3!I19</f>
        <v>28506</v>
      </c>
      <c r="K28" s="163">
        <f>+TOT_Tav3!J19</f>
        <v>0.48106198368576902</v>
      </c>
      <c r="L28" s="76">
        <f>+TOT_Tav3!K19</f>
        <v>0</v>
      </c>
      <c r="M28" s="76">
        <f>+TOT_Tav3!L19</f>
        <v>0</v>
      </c>
      <c r="N28" s="76">
        <f>+TOT_Tav3!M19</f>
        <v>28630</v>
      </c>
      <c r="O28" s="77">
        <f>+TOT_Tav3!N19</f>
        <v>28630</v>
      </c>
      <c r="P28" s="189">
        <f>+TOT_Tav3!O19</f>
        <v>0.47935720560119899</v>
      </c>
      <c r="Q28" s="189">
        <f>+TOT_Tav3!P19</f>
        <v>1.21182912845274E-3</v>
      </c>
    </row>
    <row r="29" spans="1:17" ht="12" customHeight="1" x14ac:dyDescent="0.25">
      <c r="A29" s="107"/>
      <c r="B29" s="10" t="s">
        <v>39</v>
      </c>
      <c r="D29" s="59">
        <f>+TOT_Tav3!C20</f>
        <v>0</v>
      </c>
      <c r="E29" s="159">
        <f>+TOT_Tav3!D20</f>
        <v>0</v>
      </c>
      <c r="F29" s="59">
        <f>+TOT_Tav3!E20</f>
        <v>0</v>
      </c>
      <c r="G29" s="159">
        <f>+TOT_Tav3!F20</f>
        <v>0</v>
      </c>
      <c r="H29" s="59">
        <f>+TOT_Tav3!G20</f>
        <v>0</v>
      </c>
      <c r="I29" s="159">
        <f>+TOT_Tav3!H20</f>
        <v>0</v>
      </c>
      <c r="J29" s="59">
        <f>+TOT_Tav3!I20</f>
        <v>0</v>
      </c>
      <c r="K29" s="159">
        <f>+TOT_Tav3!J20</f>
        <v>0</v>
      </c>
      <c r="L29" s="59">
        <f>+TOT_Tav3!K20</f>
        <v>0</v>
      </c>
      <c r="M29" s="59">
        <f>+TOT_Tav3!L20</f>
        <v>0</v>
      </c>
      <c r="N29" s="59">
        <f>+TOT_Tav3!M20</f>
        <v>0</v>
      </c>
      <c r="O29" s="60">
        <f>+TOT_Tav3!N20</f>
        <v>0</v>
      </c>
      <c r="P29" s="188">
        <f>+TOT_Tav3!O20</f>
        <v>0</v>
      </c>
      <c r="Q29" s="188">
        <f>+TOT_Tav3!P20</f>
        <v>0</v>
      </c>
    </row>
    <row r="30" spans="1:17" ht="12" customHeight="1" x14ac:dyDescent="0.25">
      <c r="A30" s="107"/>
      <c r="B30" s="10" t="s">
        <v>40</v>
      </c>
      <c r="D30" s="59">
        <f>+TOT_Tav3!C21</f>
        <v>0</v>
      </c>
      <c r="E30" s="159">
        <f>+TOT_Tav3!D21</f>
        <v>0</v>
      </c>
      <c r="F30" s="59">
        <f>+TOT_Tav3!E21</f>
        <v>0</v>
      </c>
      <c r="G30" s="159">
        <f>+TOT_Tav3!F21</f>
        <v>0</v>
      </c>
      <c r="H30" s="59">
        <f>+TOT_Tav3!G21</f>
        <v>0</v>
      </c>
      <c r="I30" s="159">
        <f>+TOT_Tav3!H21</f>
        <v>0</v>
      </c>
      <c r="J30" s="59">
        <f>+TOT_Tav3!I21</f>
        <v>0</v>
      </c>
      <c r="K30" s="159">
        <f>+TOT_Tav3!J21</f>
        <v>0</v>
      </c>
      <c r="L30" s="59">
        <f>+TOT_Tav3!K21</f>
        <v>0</v>
      </c>
      <c r="M30" s="59">
        <f>+TOT_Tav3!L21</f>
        <v>0</v>
      </c>
      <c r="N30" s="59">
        <f>+TOT_Tav3!M21</f>
        <v>0</v>
      </c>
      <c r="O30" s="60">
        <f>+TOT_Tav3!N21</f>
        <v>0</v>
      </c>
      <c r="P30" s="188">
        <f>+TOT_Tav3!O21</f>
        <v>0</v>
      </c>
      <c r="Q30" s="188">
        <f>+TOT_Tav3!P21</f>
        <v>0</v>
      </c>
    </row>
    <row r="31" spans="1:17" ht="12" customHeight="1" x14ac:dyDescent="0.25">
      <c r="A31" s="107"/>
      <c r="B31" s="10" t="s">
        <v>27</v>
      </c>
      <c r="D31" s="59">
        <f>+TOT_Tav3!C22</f>
        <v>150090</v>
      </c>
      <c r="E31" s="159">
        <f>+TOT_Tav3!D22</f>
        <v>0.62973016993322095</v>
      </c>
      <c r="F31" s="59">
        <f>+TOT_Tav3!E22</f>
        <v>7771533</v>
      </c>
      <c r="G31" s="159">
        <f>+TOT_Tav3!F22</f>
        <v>0.75476577820477897</v>
      </c>
      <c r="H31" s="59">
        <f>+TOT_Tav3!G22</f>
        <v>45158</v>
      </c>
      <c r="I31" s="159">
        <f>+TOT_Tav3!H22</f>
        <v>0.26309017677332702</v>
      </c>
      <c r="J31" s="59">
        <f>+TOT_Tav3!I22</f>
        <v>56810</v>
      </c>
      <c r="K31" s="159">
        <f>+TOT_Tav3!J22</f>
        <v>0.52232166782785805</v>
      </c>
      <c r="L31" s="59">
        <f>+TOT_Tav3!K22</f>
        <v>18299</v>
      </c>
      <c r="M31" s="59">
        <f>+TOT_Tav3!L22</f>
        <v>7598031</v>
      </c>
      <c r="N31" s="59">
        <f>+TOT_Tav3!M22</f>
        <v>385255</v>
      </c>
      <c r="O31" s="60">
        <f>+TOT_Tav3!N22</f>
        <v>8001585</v>
      </c>
      <c r="P31" s="188">
        <f>+TOT_Tav3!O22</f>
        <v>0.74318799041959405</v>
      </c>
      <c r="Q31" s="188">
        <f>+TOT_Tav3!P22</f>
        <v>0.33868507777822399</v>
      </c>
    </row>
    <row r="32" spans="1:17" s="47" customFormat="1" ht="36" customHeight="1" x14ac:dyDescent="0.25">
      <c r="A32" s="54"/>
      <c r="B32" s="195" t="s">
        <v>66</v>
      </c>
      <c r="C32" s="190" t="s">
        <v>28</v>
      </c>
      <c r="D32" s="76">
        <f>+TOT_Tav3!C23</f>
        <v>0</v>
      </c>
      <c r="E32" s="163">
        <f>+TOT_Tav3!D23</f>
        <v>0</v>
      </c>
      <c r="F32" s="76">
        <f>+TOT_Tav3!E23</f>
        <v>0</v>
      </c>
      <c r="G32" s="163">
        <f>+TOT_Tav3!F23</f>
        <v>0</v>
      </c>
      <c r="H32" s="76">
        <f>+TOT_Tav3!G23</f>
        <v>1457</v>
      </c>
      <c r="I32" s="163">
        <f>+TOT_Tav3!H23</f>
        <v>0.48219735503560501</v>
      </c>
      <c r="J32" s="76">
        <f>+TOT_Tav3!I23</f>
        <v>23081</v>
      </c>
      <c r="K32" s="163">
        <f>+TOT_Tav3!J23</f>
        <v>0.537810646945166</v>
      </c>
      <c r="L32" s="76">
        <f>+TOT_Tav3!K23</f>
        <v>0</v>
      </c>
      <c r="M32" s="76">
        <f>+TOT_Tav3!L23</f>
        <v>41276</v>
      </c>
      <c r="N32" s="76">
        <f>+TOT_Tav3!M23</f>
        <v>0</v>
      </c>
      <c r="O32" s="77">
        <f>+TOT_Tav3!N23</f>
        <v>41276</v>
      </c>
      <c r="P32" s="189">
        <f>+TOT_Tav3!O23</f>
        <v>5.9391201683691698E-2</v>
      </c>
      <c r="Q32" s="189">
        <f>+TOT_Tav3!P23</f>
        <v>1.7470995147054001E-3</v>
      </c>
    </row>
    <row r="33" spans="1:17" ht="14.1" customHeight="1" x14ac:dyDescent="0.25">
      <c r="A33" s="107"/>
      <c r="B33" s="10" t="s">
        <v>29</v>
      </c>
      <c r="D33" s="59">
        <f>+TOT_Tav3!C24</f>
        <v>117</v>
      </c>
      <c r="E33" s="159">
        <f>+TOT_Tav3!D24</f>
        <v>-0.13970588235294101</v>
      </c>
      <c r="F33" s="59">
        <f>+TOT_Tav3!E24</f>
        <v>632</v>
      </c>
      <c r="G33" s="159">
        <f>+TOT_Tav3!F24</f>
        <v>-0.57441077441077404</v>
      </c>
      <c r="H33" s="59">
        <f>+TOT_Tav3!G24</f>
        <v>138</v>
      </c>
      <c r="I33" s="159">
        <f>+TOT_Tav3!H24</f>
        <v>-0.121019108280255</v>
      </c>
      <c r="J33" s="59">
        <f>+TOT_Tav3!I24</f>
        <v>11</v>
      </c>
      <c r="K33" s="159">
        <f>+TOT_Tav3!J24</f>
        <v>0.375</v>
      </c>
      <c r="L33" s="59">
        <f>+TOT_Tav3!K24</f>
        <v>79</v>
      </c>
      <c r="M33" s="59">
        <f>+TOT_Tav3!L24</f>
        <v>765</v>
      </c>
      <c r="N33" s="62">
        <f>+TOT_Tav3!M24</f>
        <v>0</v>
      </c>
      <c r="O33" s="60">
        <f>+TOT_Tav3!N24</f>
        <v>844</v>
      </c>
      <c r="P33" s="188">
        <f>+TOT_Tav3!O24</f>
        <v>-0.485051860890787</v>
      </c>
      <c r="Q33" s="188">
        <f>+TOT_Tav3!P24</f>
        <v>3.5724197848903797E-5</v>
      </c>
    </row>
    <row r="34" spans="1:17" s="26" customFormat="1" ht="13.15" customHeight="1" x14ac:dyDescent="0.25">
      <c r="A34" s="99" t="s">
        <v>41</v>
      </c>
      <c r="B34" s="63"/>
      <c r="C34" s="63"/>
      <c r="D34" s="64">
        <f>+TOT_Tav3!C25</f>
        <v>150207</v>
      </c>
      <c r="E34" s="191">
        <f>+TOT_Tav3!D25</f>
        <v>0.62859559150394095</v>
      </c>
      <c r="F34" s="64">
        <f>+TOT_Tav3!E25</f>
        <v>7772165</v>
      </c>
      <c r="G34" s="191">
        <f>+TOT_Tav3!F25</f>
        <v>0.75432024919305696</v>
      </c>
      <c r="H34" s="64">
        <f>+TOT_Tav3!G25</f>
        <v>45296</v>
      </c>
      <c r="I34" s="191">
        <f>+TOT_Tav3!H25</f>
        <v>0.26141078838174298</v>
      </c>
      <c r="J34" s="64">
        <f>+TOT_Tav3!I25</f>
        <v>56821</v>
      </c>
      <c r="K34" s="191">
        <f>+TOT_Tav3!J25</f>
        <v>0.52229009269677995</v>
      </c>
      <c r="L34" s="64">
        <f>+TOT_Tav3!K25</f>
        <v>18378</v>
      </c>
      <c r="M34" s="64">
        <f>+TOT_Tav3!L25</f>
        <v>7598796</v>
      </c>
      <c r="N34" s="64">
        <f>+TOT_Tav3!M25</f>
        <v>385255</v>
      </c>
      <c r="O34" s="64">
        <f>+TOT_Tav3!N25</f>
        <v>8002429</v>
      </c>
      <c r="P34" s="191">
        <f>+TOT_Tav3!O25</f>
        <v>0.74274958562371796</v>
      </c>
      <c r="Q34" s="191">
        <f>+TOT_Tav3!P25</f>
        <v>0.33872080197607302</v>
      </c>
    </row>
    <row r="35" spans="1:17" s="26" customFormat="1" ht="13.15" customHeight="1" x14ac:dyDescent="0.25">
      <c r="A35" s="67" t="s">
        <v>42</v>
      </c>
      <c r="B35" s="36"/>
      <c r="C35" s="37"/>
      <c r="D35" s="70">
        <f>+TOT_Tav3!C26</f>
        <v>1393</v>
      </c>
      <c r="E35" s="193">
        <f>+TOT_Tav3!D26</f>
        <v>1.4698581560283701</v>
      </c>
      <c r="F35" s="70">
        <f>+TOT_Tav3!E26</f>
        <v>40410</v>
      </c>
      <c r="G35" s="193">
        <f>+TOT_Tav3!F26</f>
        <v>0.425145476988186</v>
      </c>
      <c r="H35" s="70">
        <f>+TOT_Tav3!G26</f>
        <v>391769</v>
      </c>
      <c r="I35" s="193">
        <f>+TOT_Tav3!H26</f>
        <v>5.3204759421256097E-2</v>
      </c>
      <c r="J35" s="70">
        <f>+TOT_Tav3!I26</f>
        <v>3877940</v>
      </c>
      <c r="K35" s="193">
        <f>+TOT_Tav3!J26</f>
        <v>-2.1947751327755501E-2</v>
      </c>
      <c r="L35" s="70">
        <f>+TOT_Tav3!K26</f>
        <v>21871</v>
      </c>
      <c r="M35" s="70">
        <f>+TOT_Tav3!L26</f>
        <v>5681</v>
      </c>
      <c r="N35" s="75">
        <f>+TOT_Tav3!M26</f>
        <v>261</v>
      </c>
      <c r="O35" s="70">
        <f>+TOT_Tav3!N26</f>
        <v>27813</v>
      </c>
      <c r="P35" s="193">
        <f>+TOT_Tav3!O26</f>
        <v>0.18651081438505199</v>
      </c>
      <c r="Q35" s="193">
        <f>+TOT_Tav3!P26</f>
        <v>1.17724776631702E-3</v>
      </c>
    </row>
    <row r="36" spans="1:17" ht="14.1" customHeight="1" x14ac:dyDescent="0.25">
      <c r="A36" s="105" t="s">
        <v>43</v>
      </c>
      <c r="B36" s="29" t="s">
        <v>44</v>
      </c>
      <c r="C36" s="12"/>
      <c r="D36" s="72">
        <f>+TOT_Tav3!C27</f>
        <v>122</v>
      </c>
      <c r="E36" s="155">
        <f>+TOT_Tav3!D27</f>
        <v>-6.15384615384615E-2</v>
      </c>
      <c r="F36" s="72">
        <f>+TOT_Tav3!E27</f>
        <v>145168</v>
      </c>
      <c r="G36" s="155">
        <f>+TOT_Tav3!F27</f>
        <v>0.77118385573626502</v>
      </c>
      <c r="H36" s="72">
        <f>+TOT_Tav3!G27</f>
        <v>0</v>
      </c>
      <c r="I36" s="155">
        <f>+TOT_Tav3!H27</f>
        <v>0</v>
      </c>
      <c r="J36" s="72">
        <f>+TOT_Tav3!I27</f>
        <v>0</v>
      </c>
      <c r="K36" s="155">
        <f>+TOT_Tav3!J27</f>
        <v>0</v>
      </c>
      <c r="L36" s="72">
        <f>+TOT_Tav3!K27</f>
        <v>0</v>
      </c>
      <c r="M36" s="72">
        <f>+TOT_Tav3!L27</f>
        <v>144546</v>
      </c>
      <c r="N36" s="72">
        <f>+TOT_Tav3!M27</f>
        <v>402</v>
      </c>
      <c r="O36" s="74">
        <f>+TOT_Tav3!N27</f>
        <v>144948</v>
      </c>
      <c r="P36" s="187">
        <f>+TOT_Tav3!O27</f>
        <v>0.76880178652055597</v>
      </c>
      <c r="Q36" s="187">
        <f>+TOT_Tav3!P27</f>
        <v>6.1352500353115099E-3</v>
      </c>
    </row>
    <row r="37" spans="1:17" s="47" customFormat="1" ht="12" customHeight="1" x14ac:dyDescent="0.25">
      <c r="A37" s="54"/>
      <c r="B37" s="53" t="s">
        <v>84</v>
      </c>
      <c r="C37" s="53" t="s">
        <v>85</v>
      </c>
      <c r="D37" s="76">
        <f>+TOT_Tav3!C28</f>
        <v>2</v>
      </c>
      <c r="E37" s="163">
        <f>+TOT_Tav3!D28</f>
        <v>0</v>
      </c>
      <c r="F37" s="76">
        <f>+TOT_Tav3!E28</f>
        <v>492</v>
      </c>
      <c r="G37" s="163">
        <f>+TOT_Tav3!F28</f>
        <v>0.12844036697247699</v>
      </c>
      <c r="H37" s="76">
        <f>+TOT_Tav3!G28</f>
        <v>0</v>
      </c>
      <c r="I37" s="163">
        <f>+TOT_Tav3!H28</f>
        <v>0</v>
      </c>
      <c r="J37" s="76">
        <f>+TOT_Tav3!I28</f>
        <v>0</v>
      </c>
      <c r="K37" s="163">
        <f>+TOT_Tav3!J28</f>
        <v>0</v>
      </c>
      <c r="L37" s="76">
        <f>+TOT_Tav3!K28</f>
        <v>0</v>
      </c>
      <c r="M37" s="76">
        <f>+TOT_Tav3!L28</f>
        <v>492</v>
      </c>
      <c r="N37" s="76">
        <f>+TOT_Tav3!M28</f>
        <v>0</v>
      </c>
      <c r="O37" s="77">
        <f>+TOT_Tav3!N28</f>
        <v>492</v>
      </c>
      <c r="P37" s="189">
        <f>+TOT_Tav3!O28</f>
        <v>0.12844036697247699</v>
      </c>
      <c r="Q37" s="189">
        <f>+TOT_Tav3!P28</f>
        <v>2.0825006328981899E-5</v>
      </c>
    </row>
    <row r="38" spans="1:17" s="47" customFormat="1" ht="12" customHeight="1" x14ac:dyDescent="0.25">
      <c r="A38" s="54"/>
      <c r="B38" s="144"/>
      <c r="C38" s="53" t="s">
        <v>45</v>
      </c>
      <c r="D38" s="76">
        <f>+TOT_Tav3!C29</f>
        <v>0</v>
      </c>
      <c r="E38" s="163">
        <f>+TOT_Tav3!D29</f>
        <v>0</v>
      </c>
      <c r="F38" s="76">
        <f>+TOT_Tav3!E29</f>
        <v>0</v>
      </c>
      <c r="G38" s="163">
        <f>+TOT_Tav3!F29</f>
        <v>0</v>
      </c>
      <c r="H38" s="76">
        <f>+TOT_Tav3!G29</f>
        <v>0</v>
      </c>
      <c r="I38" s="163">
        <f>+TOT_Tav3!H29</f>
        <v>0</v>
      </c>
      <c r="J38" s="76">
        <f>+TOT_Tav3!I29</f>
        <v>0</v>
      </c>
      <c r="K38" s="163">
        <f>+TOT_Tav3!J29</f>
        <v>0</v>
      </c>
      <c r="L38" s="76">
        <f>+TOT_Tav3!K29</f>
        <v>0</v>
      </c>
      <c r="M38" s="76">
        <f>+TOT_Tav3!L29</f>
        <v>0</v>
      </c>
      <c r="N38" s="76">
        <f>+TOT_Tav3!M29</f>
        <v>0</v>
      </c>
      <c r="O38" s="77">
        <f>+TOT_Tav3!N29</f>
        <v>0</v>
      </c>
      <c r="P38" s="189">
        <f>+TOT_Tav3!O29</f>
        <v>0</v>
      </c>
      <c r="Q38" s="189">
        <f>+TOT_Tav3!P29</f>
        <v>0</v>
      </c>
    </row>
    <row r="39" spans="1:17" s="47" customFormat="1" ht="12" customHeight="1" x14ac:dyDescent="0.25">
      <c r="A39" s="54"/>
      <c r="B39" s="144"/>
      <c r="C39" s="53" t="s">
        <v>46</v>
      </c>
      <c r="D39" s="76">
        <f>+TOT_Tav3!C30</f>
        <v>0</v>
      </c>
      <c r="E39" s="163">
        <f>+TOT_Tav3!D30</f>
        <v>0</v>
      </c>
      <c r="F39" s="76">
        <f>+TOT_Tav3!E30</f>
        <v>0</v>
      </c>
      <c r="G39" s="163">
        <f>+TOT_Tav3!F30</f>
        <v>0</v>
      </c>
      <c r="H39" s="76">
        <f>+TOT_Tav3!G30</f>
        <v>0</v>
      </c>
      <c r="I39" s="163">
        <f>+TOT_Tav3!H30</f>
        <v>0</v>
      </c>
      <c r="J39" s="76">
        <f>+TOT_Tav3!I30</f>
        <v>0</v>
      </c>
      <c r="K39" s="163">
        <f>+TOT_Tav3!J30</f>
        <v>0</v>
      </c>
      <c r="L39" s="76">
        <f>+TOT_Tav3!K30</f>
        <v>0</v>
      </c>
      <c r="M39" s="76">
        <f>+TOT_Tav3!L30</f>
        <v>0</v>
      </c>
      <c r="N39" s="76">
        <f>+TOT_Tav3!M30</f>
        <v>0</v>
      </c>
      <c r="O39" s="77">
        <f>+TOT_Tav3!N30</f>
        <v>0</v>
      </c>
      <c r="P39" s="189">
        <f>+TOT_Tav3!O30</f>
        <v>0</v>
      </c>
      <c r="Q39" s="189">
        <f>+TOT_Tav3!P30</f>
        <v>0</v>
      </c>
    </row>
    <row r="40" spans="1:17" s="47" customFormat="1" ht="12" customHeight="1" x14ac:dyDescent="0.25">
      <c r="A40" s="54"/>
      <c r="B40" s="144"/>
      <c r="C40" s="53" t="s">
        <v>47</v>
      </c>
      <c r="D40" s="76">
        <f>+TOT_Tav3!C31</f>
        <v>0</v>
      </c>
      <c r="E40" s="163">
        <f>+TOT_Tav3!D31</f>
        <v>0</v>
      </c>
      <c r="F40" s="76">
        <f>+TOT_Tav3!E31</f>
        <v>0</v>
      </c>
      <c r="G40" s="163">
        <f>+TOT_Tav3!F31</f>
        <v>0</v>
      </c>
      <c r="H40" s="76">
        <f>+TOT_Tav3!G31</f>
        <v>0</v>
      </c>
      <c r="I40" s="163">
        <f>+TOT_Tav3!H31</f>
        <v>0</v>
      </c>
      <c r="J40" s="76">
        <f>+TOT_Tav3!I31</f>
        <v>0</v>
      </c>
      <c r="K40" s="163">
        <f>+TOT_Tav3!J31</f>
        <v>0</v>
      </c>
      <c r="L40" s="76">
        <f>+TOT_Tav3!K31</f>
        <v>0</v>
      </c>
      <c r="M40" s="76">
        <f>+TOT_Tav3!L31</f>
        <v>0</v>
      </c>
      <c r="N40" s="76">
        <f>+TOT_Tav3!M31</f>
        <v>0</v>
      </c>
      <c r="O40" s="77">
        <f>+TOT_Tav3!N31</f>
        <v>0</v>
      </c>
      <c r="P40" s="189">
        <f>+TOT_Tav3!O31</f>
        <v>0</v>
      </c>
      <c r="Q40" s="189">
        <f>+TOT_Tav3!P31</f>
        <v>0</v>
      </c>
    </row>
    <row r="41" spans="1:17" s="47" customFormat="1" ht="12" customHeight="1" x14ac:dyDescent="0.25">
      <c r="A41" s="54"/>
      <c r="B41" s="144"/>
      <c r="C41" s="53" t="s">
        <v>48</v>
      </c>
      <c r="D41" s="76">
        <f>+TOT_Tav3!C32</f>
        <v>2</v>
      </c>
      <c r="E41" s="163">
        <f>+TOT_Tav3!D32</f>
        <v>0</v>
      </c>
      <c r="F41" s="76">
        <f>+TOT_Tav3!E32</f>
        <v>492</v>
      </c>
      <c r="G41" s="163">
        <f>+TOT_Tav3!F32</f>
        <v>0.12844036697247699</v>
      </c>
      <c r="H41" s="76">
        <f>+TOT_Tav3!G32</f>
        <v>0</v>
      </c>
      <c r="I41" s="163">
        <f>+TOT_Tav3!H32</f>
        <v>0</v>
      </c>
      <c r="J41" s="76">
        <f>+TOT_Tav3!I32</f>
        <v>0</v>
      </c>
      <c r="K41" s="163">
        <f>+TOT_Tav3!J32</f>
        <v>0</v>
      </c>
      <c r="L41" s="76">
        <f>+TOT_Tav3!K32</f>
        <v>0</v>
      </c>
      <c r="M41" s="76">
        <f>+TOT_Tav3!L32</f>
        <v>492</v>
      </c>
      <c r="N41" s="76">
        <f>+TOT_Tav3!M32</f>
        <v>0</v>
      </c>
      <c r="O41" s="77">
        <f>+TOT_Tav3!N32</f>
        <v>492</v>
      </c>
      <c r="P41" s="189">
        <f>+TOT_Tav3!O32</f>
        <v>0.12844036697247699</v>
      </c>
      <c r="Q41" s="189">
        <f>+TOT_Tav3!P32</f>
        <v>2.0825006328981899E-5</v>
      </c>
    </row>
    <row r="42" spans="1:17" ht="14.1" customHeight="1" x14ac:dyDescent="0.25">
      <c r="A42" s="107"/>
      <c r="B42" s="10" t="s">
        <v>49</v>
      </c>
      <c r="C42" s="13"/>
      <c r="D42" s="59">
        <f>+TOT_Tav3!C33</f>
        <v>1097</v>
      </c>
      <c r="E42" s="159">
        <f>+TOT_Tav3!D33</f>
        <v>-4.6086956521739102E-2</v>
      </c>
      <c r="F42" s="59">
        <f>+TOT_Tav3!E33</f>
        <v>214061</v>
      </c>
      <c r="G42" s="159">
        <f>+TOT_Tav3!F33</f>
        <v>-0.20899201087880301</v>
      </c>
      <c r="H42" s="59">
        <f>+TOT_Tav3!G33</f>
        <v>0</v>
      </c>
      <c r="I42" s="159">
        <f>+TOT_Tav3!H33</f>
        <v>0</v>
      </c>
      <c r="J42" s="59">
        <f>+TOT_Tav3!I33</f>
        <v>0</v>
      </c>
      <c r="K42" s="159">
        <f>+TOT_Tav3!J33</f>
        <v>0</v>
      </c>
      <c r="L42" s="59">
        <f>+TOT_Tav3!K33</f>
        <v>0</v>
      </c>
      <c r="M42" s="59">
        <f>+TOT_Tav3!L33</f>
        <v>95655</v>
      </c>
      <c r="N42" s="78">
        <f>+TOT_Tav3!M33</f>
        <v>0</v>
      </c>
      <c r="O42" s="60">
        <f>+TOT_Tav3!N33</f>
        <v>95655</v>
      </c>
      <c r="P42" s="188">
        <f>+TOT_Tav3!O33</f>
        <v>-0.23718270772027999</v>
      </c>
      <c r="Q42" s="188">
        <f>+TOT_Tav3!P33</f>
        <v>4.0488129682901596E-3</v>
      </c>
    </row>
    <row r="43" spans="1:17" s="47" customFormat="1" ht="12" customHeight="1" x14ac:dyDescent="0.25">
      <c r="A43" s="54"/>
      <c r="B43" s="53" t="s">
        <v>66</v>
      </c>
      <c r="C43" s="53" t="s">
        <v>30</v>
      </c>
      <c r="D43" s="76">
        <f>+TOT_Tav3!C34</f>
        <v>747</v>
      </c>
      <c r="E43" s="163">
        <f>+TOT_Tav3!D34</f>
        <v>-6.0377358490565997E-2</v>
      </c>
      <c r="F43" s="76">
        <f>+TOT_Tav3!E34</f>
        <v>1196</v>
      </c>
      <c r="G43" s="163">
        <f>+TOT_Tav3!F34</f>
        <v>-0.62589928057554001</v>
      </c>
      <c r="H43" s="76">
        <f>+TOT_Tav3!G34</f>
        <v>0</v>
      </c>
      <c r="I43" s="163">
        <f>+TOT_Tav3!H34</f>
        <v>0</v>
      </c>
      <c r="J43" s="76">
        <f>+TOT_Tav3!I34</f>
        <v>0</v>
      </c>
      <c r="K43" s="163">
        <f>+TOT_Tav3!J34</f>
        <v>0</v>
      </c>
      <c r="L43" s="76">
        <f>+TOT_Tav3!K34</f>
        <v>0</v>
      </c>
      <c r="M43" s="76">
        <f>+TOT_Tav3!L34</f>
        <v>1228</v>
      </c>
      <c r="N43" s="79">
        <f>+TOT_Tav3!M34</f>
        <v>0</v>
      </c>
      <c r="O43" s="77">
        <f>+TOT_Tav3!N34</f>
        <v>1228</v>
      </c>
      <c r="P43" s="189">
        <f>+TOT_Tav3!O34</f>
        <v>-0.623312883435583</v>
      </c>
      <c r="Q43" s="189">
        <f>+TOT_Tav3!P34</f>
        <v>5.19778613251823E-5</v>
      </c>
    </row>
    <row r="44" spans="1:17" s="26" customFormat="1" ht="13.15" customHeight="1" x14ac:dyDescent="0.25">
      <c r="A44" s="219" t="s">
        <v>50</v>
      </c>
      <c r="B44" s="63"/>
      <c r="C44" s="63"/>
      <c r="D44" s="64">
        <f>+TOT_Tav3!C35</f>
        <v>1219</v>
      </c>
      <c r="E44" s="191">
        <f>+TOT_Tav3!D35</f>
        <v>-4.7656249999999997E-2</v>
      </c>
      <c r="F44" s="64">
        <f>+TOT_Tav3!E35</f>
        <v>359229</v>
      </c>
      <c r="G44" s="191">
        <f>+TOT_Tav3!F35</f>
        <v>1.8861021217939901E-2</v>
      </c>
      <c r="H44" s="64">
        <f>+TOT_Tav3!G35</f>
        <v>0</v>
      </c>
      <c r="I44" s="191">
        <f>+TOT_Tav3!H35</f>
        <v>0</v>
      </c>
      <c r="J44" s="64">
        <f>+TOT_Tav3!I35</f>
        <v>0</v>
      </c>
      <c r="K44" s="191">
        <f>+TOT_Tav3!J35</f>
        <v>0</v>
      </c>
      <c r="L44" s="64">
        <f>+TOT_Tav3!K35</f>
        <v>0</v>
      </c>
      <c r="M44" s="64">
        <f>+TOT_Tav3!L35</f>
        <v>240201</v>
      </c>
      <c r="N44" s="64">
        <f>+TOT_Tav3!M35</f>
        <v>402</v>
      </c>
      <c r="O44" s="64">
        <f>+TOT_Tav3!N35</f>
        <v>240603</v>
      </c>
      <c r="P44" s="191">
        <f>+TOT_Tav3!O35</f>
        <v>0.16040493093602901</v>
      </c>
      <c r="Q44" s="191">
        <f>+TOT_Tav3!P35</f>
        <v>1.0184063003601701E-2</v>
      </c>
    </row>
    <row r="45" spans="1:17" ht="14.1" customHeight="1" x14ac:dyDescent="0.25">
      <c r="A45" s="91" t="s">
        <v>51</v>
      </c>
      <c r="B45" s="80"/>
      <c r="C45" s="87"/>
      <c r="D45" s="70">
        <f>+TOT_Tav3!C36</f>
        <v>111337</v>
      </c>
      <c r="E45" s="193">
        <f>+TOT_Tav3!D36</f>
        <v>1.78718770339959</v>
      </c>
      <c r="F45" s="70">
        <f>+TOT_Tav3!E36</f>
        <v>561506</v>
      </c>
      <c r="G45" s="193">
        <f>+TOT_Tav3!F36</f>
        <v>3.3438027014063998</v>
      </c>
      <c r="H45" s="70">
        <f>+TOT_Tav3!G36</f>
        <v>16284</v>
      </c>
      <c r="I45" s="193">
        <f>+TOT_Tav3!H36</f>
        <v>0.19078610603290699</v>
      </c>
      <c r="J45" s="70">
        <f>+TOT_Tav3!I36</f>
        <v>15748</v>
      </c>
      <c r="K45" s="193">
        <f>+TOT_Tav3!J36</f>
        <v>0.12125311498754</v>
      </c>
      <c r="L45" s="70">
        <f>+TOT_Tav3!K36</f>
        <v>43</v>
      </c>
      <c r="M45" s="70">
        <f>+TOT_Tav3!L36</f>
        <v>589211</v>
      </c>
      <c r="N45" s="70">
        <f>+TOT_Tav3!M36</f>
        <v>7026</v>
      </c>
      <c r="O45" s="70">
        <f>+TOT_Tav3!N36</f>
        <v>596280</v>
      </c>
      <c r="P45" s="193">
        <f>+TOT_Tav3!O36</f>
        <v>2.8521619474000399</v>
      </c>
      <c r="Q45" s="193">
        <f>+TOT_Tav3!P36</f>
        <v>2.5238891816758698E-2</v>
      </c>
    </row>
    <row r="46" spans="1:17" ht="14.1" customHeight="1" x14ac:dyDescent="0.25">
      <c r="A46" s="220" t="s">
        <v>52</v>
      </c>
      <c r="B46" s="203"/>
      <c r="C46" s="203"/>
      <c r="D46" s="72">
        <f>+TOT_Tav3!C37</f>
        <v>93497</v>
      </c>
      <c r="E46" s="155">
        <f>+TOT_Tav3!D37</f>
        <v>0.64616088877933697</v>
      </c>
      <c r="F46" s="72">
        <f>+TOT_Tav3!E37</f>
        <v>2384399</v>
      </c>
      <c r="G46" s="155">
        <f>+TOT_Tav3!F37</f>
        <v>-9.1828087144014497E-2</v>
      </c>
      <c r="H46" s="72">
        <f>+TOT_Tav3!G37</f>
        <v>0</v>
      </c>
      <c r="I46" s="155">
        <f>+TOT_Tav3!H37</f>
        <v>0</v>
      </c>
      <c r="J46" s="72">
        <f>+TOT_Tav3!I37</f>
        <v>0</v>
      </c>
      <c r="K46" s="155">
        <f>+TOT_Tav3!J37</f>
        <v>0</v>
      </c>
      <c r="L46" s="72">
        <f>+TOT_Tav3!K37</f>
        <v>5942</v>
      </c>
      <c r="M46" s="72">
        <f>+TOT_Tav3!L37</f>
        <v>26793</v>
      </c>
      <c r="N46" s="72">
        <f>+TOT_Tav3!M37</f>
        <v>11626</v>
      </c>
      <c r="O46" s="74">
        <f>+TOT_Tav3!N37</f>
        <v>44361</v>
      </c>
      <c r="P46" s="187">
        <f>+TOT_Tav3!O37</f>
        <v>-0.36602689608849098</v>
      </c>
      <c r="Q46" s="187">
        <f>+TOT_Tav3!P37</f>
        <v>1.8776790767478901E-3</v>
      </c>
    </row>
    <row r="47" spans="1:17" s="47" customFormat="1" ht="12" customHeight="1" x14ac:dyDescent="0.25">
      <c r="A47" s="54"/>
      <c r="B47" s="53" t="s">
        <v>66</v>
      </c>
      <c r="C47" s="81" t="s">
        <v>82</v>
      </c>
      <c r="D47" s="76">
        <f>+TOT_Tav3!C38</f>
        <v>93421</v>
      </c>
      <c r="E47" s="163">
        <f>+TOT_Tav3!D38</f>
        <v>0.64511243770581295</v>
      </c>
      <c r="F47" s="76">
        <f>+TOT_Tav3!E38</f>
        <v>2377976</v>
      </c>
      <c r="G47" s="163">
        <f>+TOT_Tav3!F38</f>
        <v>-9.4077116987520706E-2</v>
      </c>
      <c r="H47" s="76">
        <f>+TOT_Tav3!G38</f>
        <v>0</v>
      </c>
      <c r="I47" s="163">
        <f>+TOT_Tav3!H38</f>
        <v>0</v>
      </c>
      <c r="J47" s="76">
        <f>+TOT_Tav3!I38</f>
        <v>0</v>
      </c>
      <c r="K47" s="163">
        <f>+TOT_Tav3!J38</f>
        <v>0</v>
      </c>
      <c r="L47" s="76">
        <f>+TOT_Tav3!K38</f>
        <v>5928</v>
      </c>
      <c r="M47" s="76">
        <f>+TOT_Tav3!L38</f>
        <v>16933</v>
      </c>
      <c r="N47" s="76">
        <f>+TOT_Tav3!M38</f>
        <v>8834</v>
      </c>
      <c r="O47" s="77">
        <f>+TOT_Tav3!N38</f>
        <v>31695</v>
      </c>
      <c r="P47" s="189">
        <f>+TOT_Tav3!O38</f>
        <v>-0.44648189867449101</v>
      </c>
      <c r="Q47" s="189">
        <f>+TOT_Tav3!P38</f>
        <v>1.34156214552252E-3</v>
      </c>
    </row>
    <row r="48" spans="1:17" s="47" customFormat="1" ht="12" customHeight="1" x14ac:dyDescent="0.25">
      <c r="A48" s="54"/>
      <c r="B48" s="53"/>
      <c r="C48" s="81" t="s">
        <v>53</v>
      </c>
      <c r="D48" s="76">
        <f>+TOT_Tav3!C39</f>
        <v>71</v>
      </c>
      <c r="E48" s="163">
        <f>+TOT_Tav3!D39</f>
        <v>10.8333333333333</v>
      </c>
      <c r="F48" s="76">
        <f>+TOT_Tav3!E39</f>
        <v>6208</v>
      </c>
      <c r="G48" s="163">
        <f>+TOT_Tav3!F39</f>
        <v>12.408207343412499</v>
      </c>
      <c r="H48" s="76">
        <f>+TOT_Tav3!G39</f>
        <v>0</v>
      </c>
      <c r="I48" s="163">
        <f>+TOT_Tav3!H39</f>
        <v>0</v>
      </c>
      <c r="J48" s="76">
        <f>+TOT_Tav3!I39</f>
        <v>0</v>
      </c>
      <c r="K48" s="163">
        <f>+TOT_Tav3!J39</f>
        <v>0</v>
      </c>
      <c r="L48" s="76">
        <f>+TOT_Tav3!K39</f>
        <v>14</v>
      </c>
      <c r="M48" s="76">
        <f>+TOT_Tav3!L39</f>
        <v>9860</v>
      </c>
      <c r="N48" s="76">
        <f>+TOT_Tav3!M39</f>
        <v>2792</v>
      </c>
      <c r="O48" s="77">
        <f>+TOT_Tav3!N39</f>
        <v>12666</v>
      </c>
      <c r="P48" s="189">
        <f>+TOT_Tav3!O39</f>
        <v>-3.6186280679673102E-3</v>
      </c>
      <c r="Q48" s="189">
        <f>+TOT_Tav3!P39</f>
        <v>5.3611693122537405E-4</v>
      </c>
    </row>
    <row r="49" spans="1:17" s="47" customFormat="1" ht="12" customHeight="1" x14ac:dyDescent="0.25">
      <c r="A49" s="54"/>
      <c r="B49" s="82"/>
      <c r="C49" s="81" t="s">
        <v>54</v>
      </c>
      <c r="D49" s="76">
        <f>+TOT_Tav3!C40</f>
        <v>2</v>
      </c>
      <c r="E49" s="163">
        <f>+TOT_Tav3!D40</f>
        <v>0</v>
      </c>
      <c r="F49" s="76">
        <f>+TOT_Tav3!E40</f>
        <v>72</v>
      </c>
      <c r="G49" s="163">
        <f>+TOT_Tav3!F40</f>
        <v>0</v>
      </c>
      <c r="H49" s="76">
        <f>+TOT_Tav3!G40</f>
        <v>0</v>
      </c>
      <c r="I49" s="163">
        <f>+TOT_Tav3!H40</f>
        <v>0</v>
      </c>
      <c r="J49" s="76">
        <f>+TOT_Tav3!I40</f>
        <v>0</v>
      </c>
      <c r="K49" s="163">
        <f>+TOT_Tav3!J40</f>
        <v>0</v>
      </c>
      <c r="L49" s="76">
        <f>+TOT_Tav3!K40</f>
        <v>0</v>
      </c>
      <c r="M49" s="76">
        <f>+TOT_Tav3!L40</f>
        <v>0</v>
      </c>
      <c r="N49" s="76">
        <f>+TOT_Tav3!M40</f>
        <v>0</v>
      </c>
      <c r="O49" s="77">
        <f>+TOT_Tav3!N40</f>
        <v>0</v>
      </c>
      <c r="P49" s="189">
        <f>+TOT_Tav3!O40</f>
        <v>0</v>
      </c>
      <c r="Q49" s="189">
        <f>+TOT_Tav3!P40</f>
        <v>0</v>
      </c>
    </row>
    <row r="50" spans="1:17" s="47" customFormat="1" ht="12" customHeight="1" x14ac:dyDescent="0.25">
      <c r="A50" s="54"/>
      <c r="B50" s="53"/>
      <c r="C50" s="81" t="s">
        <v>55</v>
      </c>
      <c r="D50" s="76">
        <f>+TOT_Tav3!C41</f>
        <v>3</v>
      </c>
      <c r="E50" s="163">
        <f>+TOT_Tav3!D41</f>
        <v>-0.25</v>
      </c>
      <c r="F50" s="76">
        <f>+TOT_Tav3!E41</f>
        <v>143</v>
      </c>
      <c r="G50" s="163">
        <f>+TOT_Tav3!F41</f>
        <v>0.31192660550458701</v>
      </c>
      <c r="H50" s="76">
        <f>+TOT_Tav3!G41</f>
        <v>0</v>
      </c>
      <c r="I50" s="163">
        <f>+TOT_Tav3!H41</f>
        <v>0</v>
      </c>
      <c r="J50" s="76">
        <f>+TOT_Tav3!I41</f>
        <v>0</v>
      </c>
      <c r="K50" s="163">
        <f>+TOT_Tav3!J41</f>
        <v>0</v>
      </c>
      <c r="L50" s="76">
        <f>+TOT_Tav3!K41</f>
        <v>0</v>
      </c>
      <c r="M50" s="76">
        <f>+TOT_Tav3!L41</f>
        <v>0</v>
      </c>
      <c r="N50" s="76">
        <f>+TOT_Tav3!M41</f>
        <v>0</v>
      </c>
      <c r="O50" s="77">
        <f>+TOT_Tav3!N41</f>
        <v>0</v>
      </c>
      <c r="P50" s="189">
        <f>+TOT_Tav3!O41</f>
        <v>0</v>
      </c>
      <c r="Q50" s="189">
        <f>+TOT_Tav3!P41</f>
        <v>0</v>
      </c>
    </row>
    <row r="51" spans="1:17" s="26" customFormat="1" ht="13.15" customHeight="1" x14ac:dyDescent="0.25">
      <c r="A51" s="99" t="s">
        <v>11</v>
      </c>
      <c r="B51" s="63"/>
      <c r="C51" s="221"/>
      <c r="D51" s="64">
        <f>+TOT_Tav3!C42</f>
        <v>1911794</v>
      </c>
      <c r="E51" s="191">
        <f>+TOT_Tav3!D42</f>
        <v>5.2547720729881703E-2</v>
      </c>
      <c r="F51" s="64">
        <f>+TOT_Tav3!E42</f>
        <v>134372802</v>
      </c>
      <c r="G51" s="191">
        <f>+TOT_Tav3!F42</f>
        <v>0.21108168275934799</v>
      </c>
      <c r="H51" s="64">
        <f>+TOT_Tav3!G42</f>
        <v>510619</v>
      </c>
      <c r="I51" s="191">
        <f>+TOT_Tav3!H42</f>
        <v>-2.8449058262347001E-2</v>
      </c>
      <c r="J51" s="64">
        <f>+TOT_Tav3!I42</f>
        <v>4066650</v>
      </c>
      <c r="K51" s="191">
        <f>+TOT_Tav3!J42</f>
        <v>-4.3766215871131699E-2</v>
      </c>
      <c r="L51" s="64">
        <f>+TOT_Tav3!K42</f>
        <v>202856</v>
      </c>
      <c r="M51" s="64">
        <f>+TOT_Tav3!L42</f>
        <v>22650352</v>
      </c>
      <c r="N51" s="64">
        <f>+TOT_Tav3!M42</f>
        <v>772235</v>
      </c>
      <c r="O51" s="64">
        <f>+TOT_Tav3!N42</f>
        <v>23625443</v>
      </c>
      <c r="P51" s="191">
        <f>+TOT_Tav3!O42</f>
        <v>0.17683876301198101</v>
      </c>
      <c r="Q51" s="191">
        <f>+TOT_Tav3!P42</f>
        <v>1</v>
      </c>
    </row>
    <row r="52" spans="1:17" ht="27.75" customHeight="1" x14ac:dyDescent="0.25">
      <c r="A52" s="293" t="s">
        <v>83</v>
      </c>
      <c r="B52" s="294"/>
      <c r="C52" s="295"/>
      <c r="D52" s="83">
        <f>+TOT_Tav3!C44</f>
        <v>103051</v>
      </c>
      <c r="E52" s="179">
        <f>+TOT_Tav3!D44</f>
        <v>-0.26142610390820398</v>
      </c>
      <c r="F52" s="83">
        <f>+TOT_Tav3!E44</f>
        <v>10027575</v>
      </c>
      <c r="G52" s="179">
        <f>+TOT_Tav3!F44</f>
        <v>-0.36259091712040298</v>
      </c>
      <c r="H52" s="83">
        <f>+TOT_Tav3!G44</f>
        <v>10982</v>
      </c>
      <c r="I52" s="179">
        <f>+TOT_Tav3!H44</f>
        <v>-0.765572300730052</v>
      </c>
      <c r="J52" s="83">
        <f>+TOT_Tav3!I44</f>
        <v>95523</v>
      </c>
      <c r="K52" s="179">
        <f>+TOT_Tav3!J44</f>
        <v>-0.91882279756815999</v>
      </c>
      <c r="L52" s="83">
        <f>+TOT_Tav3!K44</f>
        <v>704</v>
      </c>
      <c r="M52" s="83">
        <f>+TOT_Tav3!L44</f>
        <v>77739</v>
      </c>
      <c r="N52" s="84">
        <f>+TOT_Tav3!M44</f>
        <v>0</v>
      </c>
      <c r="O52" s="64">
        <f>+TOT_Tav3!N44</f>
        <v>78443</v>
      </c>
      <c r="P52" s="191">
        <f>+TOT_Tav3!O44</f>
        <v>-0.146235810141599</v>
      </c>
      <c r="Q52" s="191">
        <f>+TOT_Tav3!P44</f>
        <v>3.3202763647648902E-3</v>
      </c>
    </row>
    <row r="53" spans="1:17" ht="26.25" customHeight="1" x14ac:dyDescent="0.25">
      <c r="A53" s="306" t="str">
        <f>"Numero nuove convenzioni emesse per polizze collettive a tutto il "&amp;IF(MID(TOT_Tav3!C1,5,4)="0331","1°",
IF(MID(TOT_Tav3!C1,5,4)="0630","2°",
IF(MID(TOT_Tav3!C1,5,4)="0930","3°","4°")))&amp;" trimestre "&amp;MID(TOT_Tav3!C1,1,4)</f>
        <v>Numero nuove convenzioni emesse per polizze collettive a tutto il 1° trimestre 2025</v>
      </c>
      <c r="B53" s="306"/>
      <c r="C53" s="306"/>
      <c r="D53" s="247">
        <f>+TOT_Tav3!C43</f>
        <v>1393</v>
      </c>
      <c r="E53" s="192">
        <f>+TOT_Tav3!D43</f>
        <v>-0.104180064308682</v>
      </c>
      <c r="F53" s="248"/>
      <c r="G53" s="249"/>
      <c r="H53" s="80"/>
      <c r="I53" s="249"/>
      <c r="J53" s="250"/>
      <c r="K53" s="249"/>
      <c r="L53" s="250"/>
      <c r="M53" s="250"/>
      <c r="N53" s="250"/>
      <c r="O53" s="250"/>
      <c r="P53" s="249"/>
      <c r="Q53" s="251"/>
    </row>
    <row r="54" spans="1:17" ht="14.1" customHeight="1" x14ac:dyDescent="0.25">
      <c r="D54" s="85"/>
      <c r="J54" s="42"/>
      <c r="K54" s="196"/>
      <c r="L54" s="85"/>
      <c r="M54" s="85"/>
      <c r="N54" s="85"/>
      <c r="O54" s="85"/>
    </row>
    <row r="55" spans="1:17" ht="7.15" customHeight="1" x14ac:dyDescent="0.25">
      <c r="A55" s="296" t="s">
        <v>229</v>
      </c>
      <c r="B55" s="296"/>
      <c r="C55" s="296"/>
      <c r="D55" s="296"/>
      <c r="E55" s="296"/>
      <c r="F55" s="296"/>
      <c r="G55" s="296"/>
      <c r="H55" s="296"/>
      <c r="I55" s="296"/>
      <c r="J55" s="296"/>
      <c r="K55" s="296"/>
      <c r="L55" s="296"/>
      <c r="M55" s="296"/>
      <c r="N55" s="296"/>
      <c r="O55" s="296"/>
    </row>
    <row r="56" spans="1:17" ht="16.149999999999999" customHeight="1" x14ac:dyDescent="0.25">
      <c r="A56" s="296"/>
      <c r="B56" s="296"/>
      <c r="C56" s="296"/>
      <c r="D56" s="296"/>
      <c r="E56" s="296"/>
      <c r="F56" s="296"/>
      <c r="G56" s="296"/>
      <c r="H56" s="296"/>
      <c r="I56" s="296"/>
      <c r="J56" s="296"/>
      <c r="K56" s="296"/>
      <c r="L56" s="296"/>
      <c r="M56" s="296"/>
      <c r="N56" s="296"/>
      <c r="O56" s="296"/>
    </row>
    <row r="57" spans="1:17" ht="13.15" customHeight="1" x14ac:dyDescent="0.25">
      <c r="A57" s="297" t="s">
        <v>78</v>
      </c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</row>
    <row r="58" spans="1:17" ht="13.15" customHeight="1" x14ac:dyDescent="0.25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</row>
    <row r="59" spans="1:17" ht="13.15" customHeight="1" x14ac:dyDescent="0.25">
      <c r="A59" s="23"/>
    </row>
  </sheetData>
  <mergeCells count="14">
    <mergeCell ref="A52:C52"/>
    <mergeCell ref="A55:O56"/>
    <mergeCell ref="A57:O58"/>
    <mergeCell ref="A1:Q1"/>
    <mergeCell ref="A2:Q2"/>
    <mergeCell ref="A3:Q3"/>
    <mergeCell ref="A5:C7"/>
    <mergeCell ref="L5:Q5"/>
    <mergeCell ref="D6:E6"/>
    <mergeCell ref="F6:G6"/>
    <mergeCell ref="H6:I6"/>
    <mergeCell ref="J6:K6"/>
    <mergeCell ref="O6:Q6"/>
    <mergeCell ref="A53:C53"/>
  </mergeCells>
  <printOptions horizontalCentered="1"/>
  <pageMargins left="0.31496062992125984" right="0.11811023622047245" top="0.19685039370078741" bottom="0" header="0.19685039370078741" footer="0"/>
  <pageSetup paperSize="9" scale="51" orientation="portrait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  <pageSetUpPr fitToPage="1"/>
  </sheetPr>
  <dimension ref="A1:Q41"/>
  <sheetViews>
    <sheetView showGridLines="0" tabSelected="1" zoomScale="85" zoomScaleNormal="85" workbookViewId="0"/>
  </sheetViews>
  <sheetFormatPr defaultColWidth="9" defaultRowHeight="11.25" x14ac:dyDescent="0.25"/>
  <cols>
    <col min="1" max="1" width="9.42578125" style="9" customWidth="1"/>
    <col min="2" max="2" width="42.85546875" style="10" customWidth="1"/>
    <col min="3" max="3" width="14.7109375" style="9" bestFit="1" customWidth="1"/>
    <col min="4" max="4" width="12.7109375" style="9" customWidth="1"/>
    <col min="5" max="5" width="12.42578125" style="9" customWidth="1"/>
    <col min="6" max="6" width="13.7109375" style="9" bestFit="1" customWidth="1"/>
    <col min="7" max="7" width="13.42578125" style="9" customWidth="1"/>
    <col min="8" max="8" width="11.140625" style="9" bestFit="1" customWidth="1"/>
    <col min="9" max="16384" width="9" style="9"/>
  </cols>
  <sheetData>
    <row r="1" spans="1:5" ht="13.15" customHeight="1" x14ac:dyDescent="0.25">
      <c r="A1" s="24" t="s">
        <v>197</v>
      </c>
      <c r="B1" s="25"/>
      <c r="C1" s="24"/>
      <c r="D1" s="24"/>
      <c r="E1" s="24"/>
    </row>
    <row r="2" spans="1:5" ht="13.15" customHeight="1" x14ac:dyDescent="0.25">
      <c r="A2" s="24" t="s">
        <v>77</v>
      </c>
      <c r="B2" s="25"/>
      <c r="C2" s="24"/>
      <c r="D2" s="24"/>
      <c r="E2" s="24"/>
    </row>
    <row r="3" spans="1:5" ht="13.15" customHeight="1" x14ac:dyDescent="0.25">
      <c r="A3" s="24" t="str">
        <f>"Premi lordi contabilizzati "&amp;IF(MID(TOT_Tav4_1!C1,5,4)="0331","1°",
IF(MID(TOT_Tav4_1!C1,5,4)="0630","2°",
IF(MID(TOT_Tav4_1!C1,5,4)="0930","3°","4°")))&amp;" trimestre "&amp;MID(TOT_Tav4_1!C1,1,4)</f>
        <v>Premi lordi contabilizzati 1° trimestre 2025</v>
      </c>
      <c r="B3" s="25"/>
      <c r="C3" s="24"/>
      <c r="D3" s="24"/>
      <c r="E3" s="24"/>
    </row>
    <row r="4" spans="1:5" ht="13.15" customHeight="1" x14ac:dyDescent="0.25">
      <c r="E4" s="11" t="s">
        <v>1</v>
      </c>
    </row>
    <row r="5" spans="1:5" ht="37.700000000000003" customHeight="1" x14ac:dyDescent="0.25">
      <c r="A5" s="279"/>
      <c r="B5" s="299"/>
      <c r="C5" s="227" t="s">
        <v>189</v>
      </c>
      <c r="D5" s="227" t="s">
        <v>198</v>
      </c>
      <c r="E5" s="227" t="s">
        <v>199</v>
      </c>
    </row>
    <row r="6" spans="1:5" s="10" customFormat="1" ht="13.15" customHeight="1" x14ac:dyDescent="0.25">
      <c r="A6" s="222" t="str">
        <f>+TOT_Tav4_1!B2</f>
        <v>Infortuni</v>
      </c>
      <c r="B6" s="223"/>
      <c r="C6" s="59">
        <f>+TOT_Tav4_1!C2</f>
        <v>1137395</v>
      </c>
      <c r="D6" s="124">
        <f>+TOT_Tav4_1!D2</f>
        <v>4.7554620625882997E-2</v>
      </c>
      <c r="E6" s="124">
        <f>+TOT_Tav4_1!E2</f>
        <v>8.58386962000173E-2</v>
      </c>
    </row>
    <row r="7" spans="1:5" s="10" customFormat="1" ht="13.15" customHeight="1" x14ac:dyDescent="0.25">
      <c r="A7" s="224" t="str">
        <f>+TOT_Tav4_1!B3</f>
        <v>Malattia</v>
      </c>
      <c r="B7" s="13"/>
      <c r="C7" s="59">
        <f>+TOT_Tav4_1!C3</f>
        <v>1573386</v>
      </c>
      <c r="D7" s="124">
        <f>+TOT_Tav4_1!D3</f>
        <v>0.14321981928043501</v>
      </c>
      <c r="E7" s="124">
        <f>+TOT_Tav4_1!E3</f>
        <v>0.118742743602144</v>
      </c>
    </row>
    <row r="8" spans="1:5" s="10" customFormat="1" ht="13.15" customHeight="1" x14ac:dyDescent="0.25">
      <c r="A8" s="224" t="str">
        <f>+TOT_Tav4_1!B4</f>
        <v>Corpi di Veicoli Terrestri</v>
      </c>
      <c r="B8" s="13"/>
      <c r="C8" s="59">
        <f>+TOT_Tav4_1!C4</f>
        <v>1412441</v>
      </c>
      <c r="D8" s="124">
        <f>+TOT_Tav4_1!D4</f>
        <v>0.12885735682094099</v>
      </c>
      <c r="E8" s="124">
        <f>+TOT_Tav4_1!E4</f>
        <v>0.106596295833416</v>
      </c>
    </row>
    <row r="9" spans="1:5" s="10" customFormat="1" ht="13.15" customHeight="1" x14ac:dyDescent="0.25">
      <c r="A9" s="224" t="str">
        <f>+TOT_Tav4_1!B5</f>
        <v>Corpi di veicoli Ferroviari</v>
      </c>
      <c r="B9" s="13"/>
      <c r="C9" s="59">
        <f>+TOT_Tav4_1!C5</f>
        <v>1286</v>
      </c>
      <c r="D9" s="124">
        <f>+TOT_Tav4_1!D5</f>
        <v>0.15960324616771901</v>
      </c>
      <c r="E9" s="124">
        <f>+TOT_Tav4_1!E5</f>
        <v>9.7053849641700699E-5</v>
      </c>
    </row>
    <row r="10" spans="1:5" s="10" customFormat="1" ht="13.15" customHeight="1" x14ac:dyDescent="0.25">
      <c r="A10" s="224" t="str">
        <f>+TOT_Tav4_1!B6</f>
        <v>Corpi di Veicoli Aerei</v>
      </c>
      <c r="B10" s="13"/>
      <c r="C10" s="59">
        <f>+TOT_Tav4_1!C6</f>
        <v>9174</v>
      </c>
      <c r="D10" s="124">
        <f>+TOT_Tav4_1!D6</f>
        <v>-9.75801691914224E-2</v>
      </c>
      <c r="E10" s="124">
        <f>+TOT_Tav4_1!E6</f>
        <v>6.9235771120759097E-4</v>
      </c>
    </row>
    <row r="11" spans="1:5" s="10" customFormat="1" ht="13.15" customHeight="1" x14ac:dyDescent="0.25">
      <c r="A11" s="224" t="str">
        <f>+TOT_Tav4_1!B7</f>
        <v>Corpi di Veicoli Marittimi,Lacustri e Fluviali</v>
      </c>
      <c r="B11" s="13"/>
      <c r="C11" s="59">
        <f>+TOT_Tav4_1!C7</f>
        <v>123979</v>
      </c>
      <c r="D11" s="124">
        <f>+TOT_Tav4_1!D7</f>
        <v>0.10711351621660201</v>
      </c>
      <c r="E11" s="124">
        <f>+TOT_Tav4_1!E7</f>
        <v>9.3566401436457405E-3</v>
      </c>
    </row>
    <row r="12" spans="1:5" s="10" customFormat="1" ht="13.15" customHeight="1" x14ac:dyDescent="0.25">
      <c r="A12" s="224" t="str">
        <f>+TOT_Tav4_1!B8</f>
        <v>Merci Trasportate</v>
      </c>
      <c r="B12" s="13"/>
      <c r="C12" s="59">
        <f>+TOT_Tav4_1!C8</f>
        <v>132147</v>
      </c>
      <c r="D12" s="124">
        <f>+TOT_Tav4_1!D8</f>
        <v>1.8968747831316999E-2</v>
      </c>
      <c r="E12" s="124">
        <f>+TOT_Tav4_1!E8</f>
        <v>9.9730754810278596E-3</v>
      </c>
    </row>
    <row r="13" spans="1:5" s="10" customFormat="1" ht="13.15" customHeight="1" x14ac:dyDescent="0.25">
      <c r="A13" s="224" t="str">
        <f>+TOT_Tav4_1!B9</f>
        <v>Incendio Ed Elementi Naturali</v>
      </c>
      <c r="B13" s="13"/>
      <c r="C13" s="59">
        <f>+TOT_Tav4_1!C9</f>
        <v>1084996</v>
      </c>
      <c r="D13" s="124">
        <f>+TOT_Tav4_1!D9</f>
        <v>0.27092465087512602</v>
      </c>
      <c r="E13" s="124">
        <f>+TOT_Tav4_1!E9</f>
        <v>8.1884166909678605E-2</v>
      </c>
    </row>
    <row r="14" spans="1:5" s="10" customFormat="1" ht="13.15" customHeight="1" x14ac:dyDescent="0.25">
      <c r="A14" s="224" t="str">
        <f>+TOT_Tav4_1!B10</f>
        <v>Altri Danni Ai Beni</v>
      </c>
      <c r="B14" s="13"/>
      <c r="C14" s="59">
        <f>+TOT_Tav4_1!C10</f>
        <v>1116108</v>
      </c>
      <c r="D14" s="124">
        <f>+TOT_Tav4_1!D10</f>
        <v>9.6310819226409494E-2</v>
      </c>
      <c r="E14" s="124">
        <f>+TOT_Tav4_1!E10</f>
        <v>8.4232175751088101E-2</v>
      </c>
    </row>
    <row r="15" spans="1:5" s="10" customFormat="1" ht="13.15" customHeight="1" x14ac:dyDescent="0.25">
      <c r="A15" s="224" t="str">
        <f>+TOT_Tav4_1!B11</f>
        <v>R.C. Autoveicoli Terrestri</v>
      </c>
      <c r="B15" s="13"/>
      <c r="C15" s="59">
        <f>+TOT_Tav4_1!C11</f>
        <v>3739358</v>
      </c>
      <c r="D15" s="124">
        <f>+TOT_Tav4_1!D11</f>
        <v>6.4146312797190394E-2</v>
      </c>
      <c r="E15" s="124">
        <f>+TOT_Tav4_1!E11</f>
        <v>0.28220768980442501</v>
      </c>
    </row>
    <row r="16" spans="1:5" s="10" customFormat="1" ht="13.15" customHeight="1" x14ac:dyDescent="0.25">
      <c r="A16" s="224" t="str">
        <f>+TOT_Tav4_1!B12</f>
        <v>R.C. Aeromobili</v>
      </c>
      <c r="B16" s="13"/>
      <c r="C16" s="59">
        <f>+TOT_Tav4_1!C12</f>
        <v>3951</v>
      </c>
      <c r="D16" s="124">
        <f>+TOT_Tav4_1!D12</f>
        <v>-0.40317220543806598</v>
      </c>
      <c r="E16" s="124">
        <f>+TOT_Tav4_1!E12</f>
        <v>2.9818021767835098E-4</v>
      </c>
    </row>
    <row r="17" spans="1:17" s="10" customFormat="1" ht="13.15" customHeight="1" x14ac:dyDescent="0.25">
      <c r="A17" s="224" t="str">
        <f>+TOT_Tav4_1!B13</f>
        <v>R.C. Veicoli Marittimi, Lacustri E Fluviali</v>
      </c>
      <c r="B17" s="13"/>
      <c r="C17" s="59">
        <f>+TOT_Tav4_1!C13</f>
        <v>7933</v>
      </c>
      <c r="D17" s="124">
        <f>+TOT_Tav4_1!D13</f>
        <v>0.170231597580764</v>
      </c>
      <c r="E17" s="124">
        <f>+TOT_Tav4_1!E13</f>
        <v>5.9869999160778499E-4</v>
      </c>
    </row>
    <row r="18" spans="1:17" s="10" customFormat="1" ht="13.15" customHeight="1" x14ac:dyDescent="0.25">
      <c r="A18" s="224" t="str">
        <f>+TOT_Tav4_1!B14</f>
        <v>R.C. Generale</v>
      </c>
      <c r="B18" s="13"/>
      <c r="C18" s="59">
        <f>+TOT_Tav4_1!C14</f>
        <v>1582775</v>
      </c>
      <c r="D18" s="124">
        <f>+TOT_Tav4_1!D14</f>
        <v>3.1601183681722001E-3</v>
      </c>
      <c r="E18" s="124">
        <f>+TOT_Tav4_1!E14</f>
        <v>0.119451327267996</v>
      </c>
    </row>
    <row r="19" spans="1:17" s="10" customFormat="1" ht="13.15" customHeight="1" x14ac:dyDescent="0.25">
      <c r="A19" s="224" t="str">
        <f>+TOT_Tav4_1!B15</f>
        <v>Credito</v>
      </c>
      <c r="B19" s="13"/>
      <c r="C19" s="59">
        <f>+TOT_Tav4_1!C15</f>
        <v>241377</v>
      </c>
      <c r="D19" s="124">
        <f>+TOT_Tav4_1!D15</f>
        <v>8.4465151385812606E-2</v>
      </c>
      <c r="E19" s="124">
        <f>+TOT_Tav4_1!E15</f>
        <v>1.82166151360535E-2</v>
      </c>
    </row>
    <row r="20" spans="1:17" s="10" customFormat="1" ht="13.15" customHeight="1" x14ac:dyDescent="0.25">
      <c r="A20" s="224" t="str">
        <f>+TOT_Tav4_1!B16</f>
        <v>Cauzione</v>
      </c>
      <c r="B20" s="13"/>
      <c r="C20" s="59">
        <f>+TOT_Tav4_1!C16</f>
        <v>242372</v>
      </c>
      <c r="D20" s="124">
        <f>+TOT_Tav4_1!D16</f>
        <v>0.100460394286389</v>
      </c>
      <c r="E20" s="124">
        <f>+TOT_Tav4_1!E16</f>
        <v>1.8291707344757598E-2</v>
      </c>
    </row>
    <row r="21" spans="1:17" s="10" customFormat="1" ht="13.15" customHeight="1" x14ac:dyDescent="0.25">
      <c r="A21" s="224" t="str">
        <f>+TOT_Tav4_1!B17</f>
        <v>Perdite Pecuniarie Di Vario Genere</v>
      </c>
      <c r="B21" s="13"/>
      <c r="C21" s="59">
        <f>+TOT_Tav4_1!C17</f>
        <v>296803</v>
      </c>
      <c r="D21" s="124">
        <f>+TOT_Tav4_1!D17</f>
        <v>0.14259151611276399</v>
      </c>
      <c r="E21" s="124">
        <f>+TOT_Tav4_1!E17</f>
        <v>2.2399590773876901E-2</v>
      </c>
    </row>
    <row r="22" spans="1:17" s="10" customFormat="1" ht="13.15" customHeight="1" x14ac:dyDescent="0.25">
      <c r="A22" s="224" t="str">
        <f>+TOT_Tav4_1!B18</f>
        <v>Tutela Legale</v>
      </c>
      <c r="B22" s="13"/>
      <c r="C22" s="59">
        <f>+TOT_Tav4_1!C18</f>
        <v>204818</v>
      </c>
      <c r="D22" s="124">
        <f>+TOT_Tav4_1!D18</f>
        <v>5.4480116971107301E-2</v>
      </c>
      <c r="E22" s="124">
        <f>+TOT_Tav4_1!E18</f>
        <v>1.5457523620461801E-2</v>
      </c>
    </row>
    <row r="23" spans="1:17" s="10" customFormat="1" ht="13.15" customHeight="1" x14ac:dyDescent="0.25">
      <c r="A23" s="225" t="s">
        <v>223</v>
      </c>
      <c r="B23" s="118"/>
      <c r="C23" s="59">
        <f>+TOT_Tav4_1!C19</f>
        <v>340077</v>
      </c>
      <c r="D23" s="124">
        <f>+TOT_Tav4_1!D19</f>
        <v>0.12370514044786</v>
      </c>
      <c r="E23" s="124">
        <f>+TOT_Tav4_1!E19</f>
        <v>2.5665460361275799E-2</v>
      </c>
      <c r="H23" s="258"/>
    </row>
    <row r="24" spans="1:17" s="26" customFormat="1" ht="13.15" customHeight="1" x14ac:dyDescent="0.25">
      <c r="A24" s="259" t="str">
        <f>+TOT_Tav4_1!B20</f>
        <v>TOTALE</v>
      </c>
      <c r="B24" s="206"/>
      <c r="C24" s="70">
        <f>+TOT_Tav4_1!C20</f>
        <v>13250376</v>
      </c>
      <c r="D24" s="140">
        <f>+TOT_Tav4_1!D20</f>
        <v>9.1234138435387593E-2</v>
      </c>
      <c r="E24" s="140">
        <f>+TOT_Tav4_1!E20</f>
        <v>1</v>
      </c>
      <c r="F24" s="43"/>
      <c r="G24" s="43"/>
    </row>
    <row r="25" spans="1:17" ht="9.1999999999999993" customHeight="1" x14ac:dyDescent="0.25">
      <c r="A25" s="10"/>
      <c r="C25" s="42"/>
      <c r="D25" s="198"/>
      <c r="E25" s="42"/>
      <c r="F25" s="10"/>
    </row>
    <row r="26" spans="1:17" ht="45.2" customHeight="1" x14ac:dyDescent="0.25">
      <c r="A26" s="307" t="s">
        <v>230</v>
      </c>
      <c r="B26" s="307"/>
      <c r="C26" s="307"/>
      <c r="D26" s="307"/>
      <c r="E26" s="307"/>
      <c r="K26" s="287"/>
      <c r="L26" s="287"/>
      <c r="M26" s="287"/>
      <c r="N26" s="287"/>
      <c r="O26" s="287"/>
      <c r="P26" s="287"/>
      <c r="Q26" s="287"/>
    </row>
    <row r="27" spans="1:17" s="199" customFormat="1" ht="17.100000000000001" customHeight="1" x14ac:dyDescent="0.25">
      <c r="A27" s="9"/>
      <c r="B27" s="183"/>
      <c r="C27" s="183"/>
      <c r="D27" s="183"/>
      <c r="E27" s="183"/>
      <c r="F27" s="112"/>
    </row>
    <row r="28" spans="1:17" ht="12" customHeight="1" x14ac:dyDescent="0.25">
      <c r="B28" s="9"/>
    </row>
    <row r="29" spans="1:17" ht="25.15" customHeight="1" x14ac:dyDescent="0.25">
      <c r="A29" s="308" t="str">
        <f>"Distribuzione per canale distributivo dei premi lordi "&amp;IF(MID(TOT_Tav4_2!C1,5,4)="0331","1°",
IF(MID(TOT_Tav4_2!C1,5,4)="0630","2°",
IF(MID(TOT_Tav4_2!C1,5,4)="0930","3°","4°")))&amp;" trimestre "&amp;MID(TOT_Tav4_1!C1,1,4) &amp;" (b)"</f>
        <v>Distribuzione per canale distributivo dei premi lordi 1° trimestre 2025 (b)</v>
      </c>
      <c r="B29" s="308"/>
      <c r="C29" s="308"/>
      <c r="D29" s="308"/>
      <c r="E29" s="308"/>
      <c r="F29" s="308"/>
      <c r="G29" s="308"/>
      <c r="H29" s="308"/>
    </row>
    <row r="30" spans="1:17" ht="10.15" customHeight="1" x14ac:dyDescent="0.25">
      <c r="H30" s="11" t="s">
        <v>1</v>
      </c>
    </row>
    <row r="31" spans="1:17" ht="21" customHeight="1" x14ac:dyDescent="0.25">
      <c r="A31" s="200"/>
      <c r="B31" s="12"/>
      <c r="C31" s="285" t="s">
        <v>6</v>
      </c>
      <c r="D31" s="286"/>
      <c r="E31" s="302"/>
      <c r="F31" s="285" t="s">
        <v>200</v>
      </c>
      <c r="G31" s="286"/>
      <c r="H31" s="302"/>
    </row>
    <row r="32" spans="1:17" ht="33.75" x14ac:dyDescent="0.25">
      <c r="A32" s="117"/>
      <c r="B32" s="118"/>
      <c r="C32" s="111" t="s">
        <v>189</v>
      </c>
      <c r="D32" s="197" t="s">
        <v>191</v>
      </c>
      <c r="E32" s="111" t="s">
        <v>186</v>
      </c>
      <c r="F32" s="111" t="s">
        <v>189</v>
      </c>
      <c r="G32" s="197" t="s">
        <v>191</v>
      </c>
      <c r="H32" s="111" t="s">
        <v>186</v>
      </c>
    </row>
    <row r="33" spans="1:8" s="10" customFormat="1" ht="13.15" customHeight="1" x14ac:dyDescent="0.2">
      <c r="A33" s="102" t="str">
        <f>+TOT_Tav4_2!B2</f>
        <v>Agenzie con mandato</v>
      </c>
      <c r="B33" s="13"/>
      <c r="C33" s="59">
        <f>+TOT_Tav4_2!C2</f>
        <v>8645047</v>
      </c>
      <c r="D33" s="124">
        <f>+TOT_Tav4_2!D2</f>
        <v>8.2543729770504504E-2</v>
      </c>
      <c r="E33" s="124">
        <f>+TOT_Tav4_2!E2</f>
        <v>0.65243786289536199</v>
      </c>
      <c r="F33" s="59">
        <f>+TOT_Tav4_2!F2</f>
        <v>3248990</v>
      </c>
      <c r="G33" s="124">
        <f>+TOT_Tav4_2!G2</f>
        <v>8.0400823621113102E-2</v>
      </c>
      <c r="H33" s="124">
        <f>+TOT_Tav4_2!H2</f>
        <v>0.86886305082316295</v>
      </c>
    </row>
    <row r="34" spans="1:8" s="10" customFormat="1" ht="13.15" customHeight="1" x14ac:dyDescent="0.2">
      <c r="A34" s="103" t="s">
        <v>91</v>
      </c>
      <c r="B34" s="13"/>
      <c r="C34" s="59">
        <f>+TOT_Tav4_2!C3</f>
        <v>60585</v>
      </c>
      <c r="D34" s="124">
        <f>+TOT_Tav4_2!D3</f>
        <v>-4.5665049461281602E-2</v>
      </c>
      <c r="E34" s="124">
        <f>+TOT_Tav4_2!E3</f>
        <v>4.5723230797375097E-3</v>
      </c>
      <c r="F34" s="59">
        <f>+TOT_Tav4_2!F3</f>
        <v>0</v>
      </c>
      <c r="G34" s="124">
        <f>+TOT_Tav4_2!G3</f>
        <v>0</v>
      </c>
      <c r="H34" s="124">
        <f>+TOT_Tav4_2!H3</f>
        <v>0</v>
      </c>
    </row>
    <row r="35" spans="1:8" s="10" customFormat="1" ht="13.15" customHeight="1" x14ac:dyDescent="0.2">
      <c r="A35" s="102" t="str">
        <f>+TOT_Tav4_2!B4</f>
        <v>Sportelli bancari e postali</v>
      </c>
      <c r="B35" s="13"/>
      <c r="C35" s="59">
        <f>+TOT_Tav4_2!C4</f>
        <v>1189177</v>
      </c>
      <c r="D35" s="124">
        <f>+TOT_Tav4_2!D4</f>
        <v>0.111866685615765</v>
      </c>
      <c r="E35" s="124">
        <f>+TOT_Tav4_2!E4</f>
        <v>8.97466607740037E-2</v>
      </c>
      <c r="F35" s="59">
        <f>+TOT_Tav4_2!F4</f>
        <v>81036</v>
      </c>
      <c r="G35" s="124">
        <f>+TOT_Tav4_2!G4</f>
        <v>7.2614162806088803E-2</v>
      </c>
      <c r="H35" s="124">
        <f>+TOT_Tav4_2!H4</f>
        <v>2.1671099691444401E-2</v>
      </c>
    </row>
    <row r="36" spans="1:8" s="10" customFormat="1" ht="13.15" customHeight="1" x14ac:dyDescent="0.2">
      <c r="A36" s="102" t="str">
        <f>+TOT_Tav4_2!B5</f>
        <v>Brokers</v>
      </c>
      <c r="B36" s="13"/>
      <c r="C36" s="59">
        <f>+TOT_Tav4_2!C5</f>
        <v>2258415</v>
      </c>
      <c r="D36" s="124">
        <f>+TOT_Tav4_2!D5</f>
        <v>8.4269412081573195E-2</v>
      </c>
      <c r="E36" s="124">
        <f>+TOT_Tav4_2!E5</f>
        <v>0.17044157841256699</v>
      </c>
      <c r="F36" s="59">
        <f>+TOT_Tav4_2!F5</f>
        <v>209730</v>
      </c>
      <c r="G36" s="124">
        <f>+TOT_Tav4_2!G5</f>
        <v>1.46196567138186E-2</v>
      </c>
      <c r="H36" s="124">
        <f>+TOT_Tav4_2!H5</f>
        <v>5.6087167904223099E-2</v>
      </c>
    </row>
    <row r="37" spans="1:8" s="10" customFormat="1" ht="13.15" customHeight="1" x14ac:dyDescent="0.2">
      <c r="A37" s="102" t="str">
        <f>+TOT_Tav4_2!B6</f>
        <v>Agenzie in economia e gerenze</v>
      </c>
      <c r="B37" s="13"/>
      <c r="C37" s="59">
        <f>+TOT_Tav4_2!C6</f>
        <v>588356</v>
      </c>
      <c r="D37" s="124">
        <f>+TOT_Tav4_2!D6</f>
        <v>0.29786511252387898</v>
      </c>
      <c r="E37" s="124">
        <f>+TOT_Tav4_2!E6</f>
        <v>4.44029663761994E-2</v>
      </c>
      <c r="F37" s="59">
        <f>+TOT_Tav4_2!F6</f>
        <v>21180</v>
      </c>
      <c r="G37" s="124">
        <f>+TOT_Tav4_2!G6</f>
        <v>0.19196353199392199</v>
      </c>
      <c r="H37" s="124">
        <f>+TOT_Tav4_2!H6</f>
        <v>5.6640738864799801E-3</v>
      </c>
    </row>
    <row r="38" spans="1:8" ht="13.15" customHeight="1" x14ac:dyDescent="0.2">
      <c r="A38" s="102" t="str">
        <f>+TOT_Tav4_2!B7 &amp;" (b)"</f>
        <v>Altre forme di vendita diretta (b)</v>
      </c>
      <c r="B38" s="13"/>
      <c r="C38" s="59">
        <f>+TOT_Tav4_2!C7</f>
        <v>508796</v>
      </c>
      <c r="D38" s="124">
        <f>+TOT_Tav4_2!D7</f>
        <v>4.37611803128026E-2</v>
      </c>
      <c r="E38" s="124">
        <f>+TOT_Tav4_2!E7</f>
        <v>3.8398608462129703E-2</v>
      </c>
      <c r="F38" s="59">
        <f>+TOT_Tav4_2!F7</f>
        <v>178422</v>
      </c>
      <c r="G38" s="124">
        <f>+TOT_Tav4_2!G7</f>
        <v>-0.136873778517386</v>
      </c>
      <c r="H38" s="124">
        <f>+TOT_Tav4_2!H7</f>
        <v>4.7714607694689798E-2</v>
      </c>
    </row>
    <row r="39" spans="1:8" ht="13.15" customHeight="1" x14ac:dyDescent="0.25">
      <c r="A39" s="35" t="str">
        <f>+TOT_Tav4_2!B8</f>
        <v>TOTALE</v>
      </c>
      <c r="B39" s="37"/>
      <c r="C39" s="70">
        <f>+TOT_Tav4_2!C8</f>
        <v>13250376</v>
      </c>
      <c r="D39" s="140">
        <f>+TOT_Tav4_2!D8</f>
        <v>9.1234138435387593E-2</v>
      </c>
      <c r="E39" s="140">
        <f>+TOT_Tav4_2!E8</f>
        <v>1</v>
      </c>
      <c r="F39" s="70">
        <f>+TOT_Tav4_2!F8</f>
        <v>3739358</v>
      </c>
      <c r="G39" s="140">
        <f>+TOT_Tav4_2!G8</f>
        <v>6.4146312797190394E-2</v>
      </c>
      <c r="H39" s="140">
        <f>+TOT_Tav4_2!H8</f>
        <v>1</v>
      </c>
    </row>
    <row r="40" spans="1:8" ht="13.15" customHeight="1" x14ac:dyDescent="0.25"/>
    <row r="41" spans="1:8" ht="13.15" customHeight="1" x14ac:dyDescent="0.25">
      <c r="A41" s="9" t="s">
        <v>207</v>
      </c>
    </row>
  </sheetData>
  <mergeCells count="6">
    <mergeCell ref="C31:E31"/>
    <mergeCell ref="F31:H31"/>
    <mergeCell ref="A5:B5"/>
    <mergeCell ref="A26:E26"/>
    <mergeCell ref="K26:Q26"/>
    <mergeCell ref="A29:H29"/>
  </mergeCells>
  <printOptions horizontalCentered="1"/>
  <pageMargins left="0.31496062992125984" right="0.11811023622047245" top="0.19685039370078741" bottom="0" header="0.19685039370078741" footer="0"/>
  <pageSetup paperSize="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0"/>
  <sheetViews>
    <sheetView workbookViewId="0">
      <selection sqref="A1:K1"/>
    </sheetView>
  </sheetViews>
  <sheetFormatPr defaultColWidth="11.42578125" defaultRowHeight="15" x14ac:dyDescent="0.25"/>
  <sheetData>
    <row r="1" spans="1:10" x14ac:dyDescent="0.25">
      <c r="A1" t="s">
        <v>95</v>
      </c>
      <c r="B1" t="s">
        <v>96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175</v>
      </c>
      <c r="I1" t="s">
        <v>211</v>
      </c>
      <c r="J1" t="s">
        <v>178</v>
      </c>
    </row>
    <row r="2" spans="1:10" x14ac:dyDescent="0.25">
      <c r="A2">
        <v>1</v>
      </c>
      <c r="B2" t="s">
        <v>97</v>
      </c>
      <c r="C2">
        <v>0</v>
      </c>
      <c r="D2">
        <v>0</v>
      </c>
      <c r="E2">
        <v>0</v>
      </c>
      <c r="F2">
        <v>0</v>
      </c>
      <c r="G2">
        <v>0</v>
      </c>
      <c r="H2">
        <v>-1</v>
      </c>
      <c r="I2">
        <v>-1</v>
      </c>
      <c r="J2">
        <v>0</v>
      </c>
    </row>
    <row r="3" spans="1:10" x14ac:dyDescent="0.25">
      <c r="A3">
        <v>2</v>
      </c>
      <c r="B3" t="s">
        <v>98</v>
      </c>
      <c r="C3">
        <v>447275</v>
      </c>
      <c r="D3">
        <v>16420296</v>
      </c>
      <c r="E3">
        <v>1523011</v>
      </c>
      <c r="F3">
        <v>18390582</v>
      </c>
      <c r="G3">
        <v>276129</v>
      </c>
      <c r="H3">
        <v>-2.3678232088987202E-3</v>
      </c>
      <c r="I3">
        <v>-2.3678232088987202E-3</v>
      </c>
      <c r="J3">
        <v>0.57289164401210002</v>
      </c>
    </row>
    <row r="4" spans="1:10" x14ac:dyDescent="0.25">
      <c r="A4">
        <v>3</v>
      </c>
      <c r="B4" t="s">
        <v>99</v>
      </c>
      <c r="C4">
        <v>615</v>
      </c>
      <c r="D4">
        <v>1929</v>
      </c>
      <c r="E4">
        <v>3374</v>
      </c>
      <c r="F4">
        <v>5918</v>
      </c>
      <c r="G4">
        <v>447</v>
      </c>
      <c r="H4">
        <v>0.28067517853278501</v>
      </c>
      <c r="I4">
        <v>0.28067517853278501</v>
      </c>
      <c r="J4">
        <v>1.8435374961290501E-4</v>
      </c>
    </row>
    <row r="5" spans="1:10" x14ac:dyDescent="0.25">
      <c r="A5">
        <v>4</v>
      </c>
      <c r="B5" t="s">
        <v>100</v>
      </c>
      <c r="C5">
        <v>1768</v>
      </c>
      <c r="D5">
        <v>0</v>
      </c>
      <c r="E5">
        <v>750254</v>
      </c>
      <c r="F5">
        <v>752022</v>
      </c>
      <c r="G5">
        <v>121576</v>
      </c>
      <c r="H5">
        <v>5.9424659078102002E-2</v>
      </c>
      <c r="I5">
        <v>5.9424659078102002E-2</v>
      </c>
      <c r="J5">
        <v>2.3426508193882499E-2</v>
      </c>
    </row>
    <row r="6" spans="1:10" x14ac:dyDescent="0.25">
      <c r="A6">
        <v>5</v>
      </c>
      <c r="B6" t="s">
        <v>101</v>
      </c>
      <c r="C6">
        <v>221476</v>
      </c>
      <c r="D6">
        <v>150594</v>
      </c>
      <c r="E6">
        <v>23</v>
      </c>
      <c r="F6">
        <v>372093</v>
      </c>
      <c r="G6">
        <v>42561</v>
      </c>
      <c r="H6">
        <v>0.100684501976004</v>
      </c>
      <c r="I6">
        <v>0.100684501976004</v>
      </c>
      <c r="J6">
        <v>1.1591203067711201E-2</v>
      </c>
    </row>
    <row r="7" spans="1:10" x14ac:dyDescent="0.25">
      <c r="A7">
        <v>6</v>
      </c>
      <c r="B7" t="s">
        <v>102</v>
      </c>
      <c r="C7">
        <v>3189</v>
      </c>
      <c r="D7">
        <v>39297</v>
      </c>
      <c r="E7">
        <v>1003</v>
      </c>
      <c r="F7">
        <v>43489</v>
      </c>
      <c r="G7">
        <v>341</v>
      </c>
      <c r="H7">
        <v>0.20688793916856299</v>
      </c>
      <c r="I7">
        <v>0.20688793916856299</v>
      </c>
      <c r="J7">
        <v>1.3547415033652701E-3</v>
      </c>
    </row>
    <row r="8" spans="1:10" x14ac:dyDescent="0.25">
      <c r="A8">
        <v>7</v>
      </c>
      <c r="B8" t="s">
        <v>103</v>
      </c>
      <c r="C8">
        <v>671940</v>
      </c>
      <c r="D8">
        <v>16610187</v>
      </c>
      <c r="E8">
        <v>1524037</v>
      </c>
      <c r="F8">
        <v>18806164</v>
      </c>
      <c r="G8">
        <v>319031</v>
      </c>
      <c r="H8">
        <v>-1.1473644485671101E-4</v>
      </c>
      <c r="I8">
        <v>-1.1473644485671101E-4</v>
      </c>
      <c r="J8">
        <v>0.58583758858317603</v>
      </c>
    </row>
    <row r="9" spans="1:10" x14ac:dyDescent="0.25">
      <c r="A9">
        <v>8</v>
      </c>
      <c r="B9" t="s">
        <v>104</v>
      </c>
      <c r="C9">
        <v>2796</v>
      </c>
      <c r="D9">
        <v>2885</v>
      </c>
      <c r="E9">
        <v>2147</v>
      </c>
      <c r="F9">
        <v>7828</v>
      </c>
      <c r="G9">
        <v>956</v>
      </c>
      <c r="H9">
        <v>0.10674395588858999</v>
      </c>
      <c r="I9">
        <v>0.10674395588858999</v>
      </c>
      <c r="J9">
        <v>2.4385284757854399E-4</v>
      </c>
    </row>
    <row r="10" spans="1:10" x14ac:dyDescent="0.25">
      <c r="A10">
        <v>9</v>
      </c>
      <c r="B10" t="s">
        <v>105</v>
      </c>
      <c r="C10">
        <v>114791</v>
      </c>
      <c r="D10">
        <v>237399</v>
      </c>
      <c r="E10">
        <v>3746</v>
      </c>
      <c r="F10">
        <v>355936</v>
      </c>
      <c r="G10">
        <v>35657</v>
      </c>
      <c r="H10">
        <v>0.16164447940158</v>
      </c>
      <c r="I10">
        <v>0.16164447940158</v>
      </c>
      <c r="J10">
        <v>1.1087890541098201E-2</v>
      </c>
    </row>
    <row r="11" spans="1:10" x14ac:dyDescent="0.25">
      <c r="A11">
        <v>10</v>
      </c>
      <c r="B11" t="s">
        <v>106</v>
      </c>
      <c r="C11">
        <v>299232</v>
      </c>
      <c r="D11">
        <v>243243</v>
      </c>
      <c r="E11">
        <v>68614</v>
      </c>
      <c r="F11">
        <v>611089</v>
      </c>
      <c r="G11">
        <v>33739</v>
      </c>
      <c r="H11">
        <v>-1.9533387229803099E-3</v>
      </c>
      <c r="I11">
        <v>-1.9533387229803099E-3</v>
      </c>
      <c r="J11">
        <v>1.9036253548023099E-2</v>
      </c>
    </row>
    <row r="12" spans="1:10" x14ac:dyDescent="0.25">
      <c r="A12">
        <v>11</v>
      </c>
      <c r="B12" t="s">
        <v>107</v>
      </c>
      <c r="C12">
        <v>416819</v>
      </c>
      <c r="D12">
        <v>483527</v>
      </c>
      <c r="E12">
        <v>74507</v>
      </c>
      <c r="F12">
        <v>974853</v>
      </c>
      <c r="G12">
        <v>70352</v>
      </c>
      <c r="H12">
        <v>5.3024255615626001E-2</v>
      </c>
      <c r="I12">
        <v>5.3024255615626001E-2</v>
      </c>
      <c r="J12">
        <v>3.0367996936699799E-2</v>
      </c>
    </row>
    <row r="13" spans="1:10" x14ac:dyDescent="0.25">
      <c r="A13">
        <v>12</v>
      </c>
      <c r="B13" t="s">
        <v>108</v>
      </c>
      <c r="C13">
        <v>1088759</v>
      </c>
      <c r="D13">
        <v>17093714</v>
      </c>
      <c r="E13">
        <v>1598544</v>
      </c>
      <c r="F13">
        <v>19781017</v>
      </c>
      <c r="G13">
        <v>389383</v>
      </c>
      <c r="H13">
        <v>2.3781186330029702E-3</v>
      </c>
      <c r="I13">
        <v>2.3781186330029702E-3</v>
      </c>
      <c r="J13">
        <v>0.61620558551987603</v>
      </c>
    </row>
    <row r="14" spans="1:10" x14ac:dyDescent="0.25">
      <c r="A14">
        <v>13</v>
      </c>
      <c r="B14" t="s">
        <v>76</v>
      </c>
      <c r="C14">
        <v>0</v>
      </c>
      <c r="D14">
        <v>0</v>
      </c>
      <c r="E14">
        <v>0</v>
      </c>
      <c r="F14">
        <v>0</v>
      </c>
      <c r="G14">
        <v>0</v>
      </c>
      <c r="J14">
        <v>0</v>
      </c>
    </row>
    <row r="15" spans="1:10" x14ac:dyDescent="0.25">
      <c r="A15">
        <v>14</v>
      </c>
      <c r="B15" t="s">
        <v>109</v>
      </c>
      <c r="C15">
        <v>17617</v>
      </c>
      <c r="D15">
        <v>3858583</v>
      </c>
      <c r="E15">
        <v>963366</v>
      </c>
      <c r="F15">
        <v>4839566</v>
      </c>
      <c r="G15">
        <v>207647</v>
      </c>
      <c r="H15">
        <v>0.79744806339172503</v>
      </c>
      <c r="I15">
        <v>0.79744806339172503</v>
      </c>
      <c r="J15">
        <v>0.15075906363621699</v>
      </c>
    </row>
    <row r="16" spans="1:10" x14ac:dyDescent="0.25">
      <c r="A16">
        <v>15</v>
      </c>
      <c r="B16" t="s">
        <v>110</v>
      </c>
      <c r="C16">
        <v>739</v>
      </c>
      <c r="D16">
        <v>0</v>
      </c>
      <c r="E16">
        <v>320072</v>
      </c>
      <c r="F16">
        <v>320811</v>
      </c>
      <c r="G16">
        <v>72792</v>
      </c>
      <c r="H16">
        <v>0.13432925535676399</v>
      </c>
      <c r="I16">
        <v>0.13432925535676399</v>
      </c>
      <c r="J16">
        <v>9.99369901437408E-3</v>
      </c>
    </row>
    <row r="17" spans="1:10" x14ac:dyDescent="0.25">
      <c r="A17">
        <v>16</v>
      </c>
      <c r="B17" t="s">
        <v>111</v>
      </c>
      <c r="C17">
        <v>889</v>
      </c>
      <c r="D17">
        <v>4767384</v>
      </c>
      <c r="E17">
        <v>543833</v>
      </c>
      <c r="F17">
        <v>5312106</v>
      </c>
      <c r="G17">
        <v>154441</v>
      </c>
      <c r="H17">
        <v>0.48358730508057102</v>
      </c>
      <c r="I17">
        <v>0.48358730508057102</v>
      </c>
      <c r="J17">
        <v>0.16547932738107701</v>
      </c>
    </row>
    <row r="18" spans="1:10" x14ac:dyDescent="0.25">
      <c r="A18">
        <v>17</v>
      </c>
      <c r="B18" t="s">
        <v>112</v>
      </c>
      <c r="C18">
        <v>0</v>
      </c>
      <c r="D18">
        <v>0</v>
      </c>
      <c r="E18">
        <v>211818</v>
      </c>
      <c r="F18">
        <v>211818</v>
      </c>
      <c r="G18">
        <v>72984</v>
      </c>
      <c r="H18">
        <v>0.258977925180985</v>
      </c>
      <c r="I18">
        <v>0.258977925180985</v>
      </c>
      <c r="J18">
        <v>6.5984188130291301E-3</v>
      </c>
    </row>
    <row r="19" spans="1:10" x14ac:dyDescent="0.25">
      <c r="A19">
        <v>18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J19">
        <v>0</v>
      </c>
    </row>
    <row r="20" spans="1:10" x14ac:dyDescent="0.25">
      <c r="A20">
        <v>19</v>
      </c>
      <c r="B20" t="s">
        <v>114</v>
      </c>
      <c r="C20">
        <v>0</v>
      </c>
      <c r="D20">
        <v>0</v>
      </c>
      <c r="E20">
        <v>0</v>
      </c>
      <c r="F20">
        <v>0</v>
      </c>
      <c r="G20">
        <v>0</v>
      </c>
      <c r="J20">
        <v>0</v>
      </c>
    </row>
    <row r="21" spans="1:10" x14ac:dyDescent="0.25">
      <c r="A21">
        <v>20</v>
      </c>
      <c r="B21" t="s">
        <v>115</v>
      </c>
      <c r="C21">
        <v>18506</v>
      </c>
      <c r="D21">
        <v>8625967</v>
      </c>
      <c r="E21">
        <v>1507199</v>
      </c>
      <c r="F21">
        <v>10151672</v>
      </c>
      <c r="G21">
        <v>362088</v>
      </c>
      <c r="H21">
        <v>0.61830000636054505</v>
      </c>
      <c r="I21">
        <v>0.61830000636054505</v>
      </c>
      <c r="J21">
        <v>0.31623839101729301</v>
      </c>
    </row>
    <row r="22" spans="1:10" x14ac:dyDescent="0.25">
      <c r="A22">
        <v>21</v>
      </c>
      <c r="B22" t="s">
        <v>116</v>
      </c>
      <c r="C22">
        <v>4815</v>
      </c>
      <c r="D22">
        <v>1676</v>
      </c>
      <c r="E22">
        <v>0</v>
      </c>
      <c r="F22">
        <v>6491</v>
      </c>
      <c r="G22">
        <v>83</v>
      </c>
      <c r="H22">
        <v>2.4710424710425701E-3</v>
      </c>
      <c r="I22">
        <v>2.4710424710425701E-3</v>
      </c>
      <c r="J22">
        <v>2.02203479002597E-4</v>
      </c>
    </row>
    <row r="23" spans="1:10" x14ac:dyDescent="0.25">
      <c r="A23">
        <v>22</v>
      </c>
      <c r="B23" t="s">
        <v>41</v>
      </c>
      <c r="C23">
        <v>23321</v>
      </c>
      <c r="D23">
        <v>8627643</v>
      </c>
      <c r="E23">
        <v>1507199</v>
      </c>
      <c r="F23">
        <v>10158163</v>
      </c>
      <c r="G23">
        <v>362171</v>
      </c>
      <c r="H23">
        <v>0.61766500698620097</v>
      </c>
      <c r="I23">
        <v>0.61766500698620097</v>
      </c>
      <c r="J23">
        <v>0.31644059449629602</v>
      </c>
    </row>
    <row r="24" spans="1:10" x14ac:dyDescent="0.25">
      <c r="A24">
        <v>23</v>
      </c>
      <c r="B24" t="s">
        <v>42</v>
      </c>
      <c r="C24">
        <v>68344</v>
      </c>
      <c r="D24">
        <v>15360</v>
      </c>
      <c r="E24">
        <v>1266</v>
      </c>
      <c r="F24">
        <v>84970</v>
      </c>
      <c r="G24">
        <v>16829</v>
      </c>
      <c r="H24">
        <v>0.204769736842105</v>
      </c>
      <c r="I24">
        <v>0.204769736842105</v>
      </c>
      <c r="J24">
        <v>2.6469310754661298E-3</v>
      </c>
    </row>
    <row r="25" spans="1:10" x14ac:dyDescent="0.25">
      <c r="A25">
        <v>24</v>
      </c>
      <c r="B25" t="s">
        <v>117</v>
      </c>
      <c r="C25">
        <v>18</v>
      </c>
      <c r="D25">
        <v>348809</v>
      </c>
      <c r="E25">
        <v>27442</v>
      </c>
      <c r="F25">
        <v>376269</v>
      </c>
      <c r="G25">
        <v>2677</v>
      </c>
      <c r="H25">
        <v>1.2525277922451099</v>
      </c>
      <c r="I25">
        <v>1.2525277922451099</v>
      </c>
      <c r="J25">
        <v>1.1721291147870599E-2</v>
      </c>
    </row>
    <row r="26" spans="1:10" x14ac:dyDescent="0.25">
      <c r="A26">
        <v>25</v>
      </c>
      <c r="B26" t="s">
        <v>118</v>
      </c>
      <c r="C26">
        <v>0</v>
      </c>
      <c r="D26">
        <v>599</v>
      </c>
      <c r="E26">
        <v>66</v>
      </c>
      <c r="F26">
        <v>665</v>
      </c>
      <c r="G26">
        <v>0</v>
      </c>
      <c r="H26">
        <v>6.4000000000000098E-2</v>
      </c>
      <c r="I26">
        <v>6.4000000000000098E-2</v>
      </c>
      <c r="J26">
        <v>2.0715654527303502E-5</v>
      </c>
    </row>
    <row r="27" spans="1:10" x14ac:dyDescent="0.25">
      <c r="A27">
        <v>26</v>
      </c>
      <c r="B27" t="s">
        <v>119</v>
      </c>
      <c r="C27">
        <v>0</v>
      </c>
      <c r="D27">
        <v>107</v>
      </c>
      <c r="E27">
        <v>66</v>
      </c>
      <c r="F27">
        <v>173</v>
      </c>
      <c r="G27">
        <v>0</v>
      </c>
      <c r="H27">
        <v>-8.4656084656084707E-2</v>
      </c>
      <c r="I27">
        <v>-8.4656084656084707E-2</v>
      </c>
      <c r="J27">
        <v>5.3891853131180497E-6</v>
      </c>
    </row>
    <row r="28" spans="1:10" x14ac:dyDescent="0.25">
      <c r="A28">
        <v>27</v>
      </c>
      <c r="B28" t="s">
        <v>214</v>
      </c>
      <c r="C28">
        <v>0</v>
      </c>
      <c r="D28">
        <v>0</v>
      </c>
      <c r="E28">
        <v>0</v>
      </c>
      <c r="F28">
        <v>0</v>
      </c>
      <c r="G28">
        <v>0</v>
      </c>
      <c r="J28">
        <v>0</v>
      </c>
    </row>
    <row r="29" spans="1:10" x14ac:dyDescent="0.25">
      <c r="A29">
        <v>28</v>
      </c>
      <c r="B29" t="s">
        <v>215</v>
      </c>
      <c r="C29">
        <v>0</v>
      </c>
      <c r="D29">
        <v>0</v>
      </c>
      <c r="E29">
        <v>0</v>
      </c>
      <c r="F29">
        <v>0</v>
      </c>
      <c r="G29">
        <v>0</v>
      </c>
      <c r="J29">
        <v>0</v>
      </c>
    </row>
    <row r="30" spans="1:10" x14ac:dyDescent="0.25">
      <c r="A30">
        <v>29</v>
      </c>
      <c r="B30" t="s">
        <v>216</v>
      </c>
      <c r="C30">
        <v>0</v>
      </c>
      <c r="D30">
        <v>492</v>
      </c>
      <c r="E30">
        <v>0</v>
      </c>
      <c r="F30">
        <v>492</v>
      </c>
      <c r="G30">
        <v>0</v>
      </c>
      <c r="H30">
        <v>0.12844036697247699</v>
      </c>
      <c r="I30">
        <v>0.12844036697247699</v>
      </c>
      <c r="J30">
        <v>1.5326469214185401E-5</v>
      </c>
    </row>
    <row r="31" spans="1:10" x14ac:dyDescent="0.25">
      <c r="A31">
        <v>30</v>
      </c>
      <c r="B31" t="s">
        <v>120</v>
      </c>
      <c r="C31">
        <v>344</v>
      </c>
      <c r="D31">
        <v>165175</v>
      </c>
      <c r="E31">
        <v>10065</v>
      </c>
      <c r="F31">
        <v>175584</v>
      </c>
      <c r="G31">
        <v>114</v>
      </c>
      <c r="H31">
        <v>-0.41162711989357398</v>
      </c>
      <c r="I31">
        <v>-0.41162711989357398</v>
      </c>
      <c r="J31">
        <v>5.4696804278527196E-3</v>
      </c>
    </row>
    <row r="32" spans="1:10" x14ac:dyDescent="0.25">
      <c r="A32">
        <v>31</v>
      </c>
      <c r="B32" t="s">
        <v>121</v>
      </c>
      <c r="C32">
        <v>23</v>
      </c>
      <c r="D32">
        <v>19113</v>
      </c>
      <c r="E32">
        <v>1023</v>
      </c>
      <c r="F32">
        <v>20159</v>
      </c>
      <c r="G32">
        <v>114</v>
      </c>
      <c r="H32">
        <v>-0.29835369461557198</v>
      </c>
      <c r="I32">
        <v>-0.29835369461557198</v>
      </c>
      <c r="J32">
        <v>6.2798027009911505E-4</v>
      </c>
    </row>
    <row r="33" spans="1:10" x14ac:dyDescent="0.25">
      <c r="A33">
        <v>32</v>
      </c>
      <c r="B33" t="s">
        <v>50</v>
      </c>
      <c r="C33">
        <v>362</v>
      </c>
      <c r="D33">
        <v>513984</v>
      </c>
      <c r="E33">
        <v>37507</v>
      </c>
      <c r="F33">
        <v>551853</v>
      </c>
      <c r="G33">
        <v>2791</v>
      </c>
      <c r="H33">
        <v>0.18559250299699601</v>
      </c>
      <c r="I33">
        <v>0.18559250299699601</v>
      </c>
      <c r="J33">
        <v>1.7190971575723302E-2</v>
      </c>
    </row>
    <row r="34" spans="1:10" x14ac:dyDescent="0.25">
      <c r="A34">
        <v>33</v>
      </c>
      <c r="B34" t="s">
        <v>51</v>
      </c>
      <c r="C34">
        <v>454</v>
      </c>
      <c r="D34">
        <v>1213634</v>
      </c>
      <c r="E34">
        <v>209566</v>
      </c>
      <c r="F34">
        <v>1423654</v>
      </c>
      <c r="G34">
        <v>4765</v>
      </c>
      <c r="H34">
        <v>0.65151328840063605</v>
      </c>
      <c r="I34">
        <v>0.65151328840063605</v>
      </c>
      <c r="J34">
        <v>4.4348758541975501E-2</v>
      </c>
    </row>
    <row r="35" spans="1:10" x14ac:dyDescent="0.25">
      <c r="A35">
        <v>34</v>
      </c>
      <c r="B35" t="s">
        <v>52</v>
      </c>
      <c r="C35">
        <v>20246</v>
      </c>
      <c r="D35">
        <v>29200</v>
      </c>
      <c r="E35">
        <v>52224</v>
      </c>
      <c r="F35">
        <v>101670</v>
      </c>
      <c r="G35">
        <v>19321</v>
      </c>
      <c r="H35">
        <v>-8.6990490045529306E-2</v>
      </c>
      <c r="I35">
        <v>-8.6990490045529306E-2</v>
      </c>
      <c r="J35">
        <v>3.1671587906630799E-3</v>
      </c>
    </row>
    <row r="36" spans="1:10" x14ac:dyDescent="0.25">
      <c r="A36">
        <v>35</v>
      </c>
      <c r="B36" t="s">
        <v>122</v>
      </c>
      <c r="C36">
        <v>20246</v>
      </c>
      <c r="D36">
        <v>19338</v>
      </c>
      <c r="E36">
        <v>49109</v>
      </c>
      <c r="F36">
        <v>88693</v>
      </c>
      <c r="G36">
        <v>17009</v>
      </c>
      <c r="H36">
        <v>-0.11647158440006</v>
      </c>
      <c r="I36">
        <v>-0.11647158440006</v>
      </c>
      <c r="J36">
        <v>2.76290758945884E-3</v>
      </c>
    </row>
    <row r="37" spans="1:10" x14ac:dyDescent="0.25">
      <c r="A37">
        <v>36</v>
      </c>
      <c r="B37" t="s">
        <v>123</v>
      </c>
      <c r="C37">
        <v>0</v>
      </c>
      <c r="D37">
        <v>9862</v>
      </c>
      <c r="E37">
        <v>3113</v>
      </c>
      <c r="F37">
        <v>12975</v>
      </c>
      <c r="G37">
        <v>2312</v>
      </c>
      <c r="H37">
        <v>0.18287902270033701</v>
      </c>
      <c r="I37">
        <v>0.18287902270033701</v>
      </c>
      <c r="J37">
        <v>4.0418889848385398E-4</v>
      </c>
    </row>
    <row r="38" spans="1:10" x14ac:dyDescent="0.25">
      <c r="A38">
        <v>37</v>
      </c>
      <c r="B38" t="s">
        <v>124</v>
      </c>
      <c r="C38">
        <v>0</v>
      </c>
      <c r="D38">
        <v>0</v>
      </c>
      <c r="E38">
        <v>0</v>
      </c>
      <c r="F38">
        <v>0</v>
      </c>
      <c r="G38">
        <v>0</v>
      </c>
      <c r="J38">
        <v>0</v>
      </c>
    </row>
    <row r="39" spans="1:10" x14ac:dyDescent="0.25">
      <c r="A39">
        <v>38</v>
      </c>
      <c r="B39" t="s">
        <v>125</v>
      </c>
      <c r="C39">
        <v>0</v>
      </c>
      <c r="D39">
        <v>0</v>
      </c>
      <c r="E39">
        <v>2</v>
      </c>
      <c r="F39">
        <v>2</v>
      </c>
      <c r="G39">
        <v>0</v>
      </c>
      <c r="H39">
        <v>-0.33333333333333298</v>
      </c>
      <c r="I39">
        <v>-0.33333333333333298</v>
      </c>
      <c r="J39">
        <v>6.2302720382867696E-8</v>
      </c>
    </row>
    <row r="40" spans="1:10" x14ac:dyDescent="0.25">
      <c r="A40">
        <v>39</v>
      </c>
      <c r="B40" t="s">
        <v>11</v>
      </c>
      <c r="C40">
        <v>1201486</v>
      </c>
      <c r="D40">
        <v>27493535</v>
      </c>
      <c r="E40">
        <v>3406306</v>
      </c>
      <c r="F40">
        <v>32101327</v>
      </c>
      <c r="G40">
        <v>795260</v>
      </c>
      <c r="H40">
        <v>0.16634591663187701</v>
      </c>
      <c r="I40">
        <v>0.16634591663187701</v>
      </c>
      <c r="J4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22"/>
  <sheetViews>
    <sheetView workbookViewId="0">
      <selection sqref="A1:K1"/>
    </sheetView>
  </sheetViews>
  <sheetFormatPr defaultColWidth="11.42578125" defaultRowHeight="15" x14ac:dyDescent="0.25"/>
  <sheetData>
    <row r="1" spans="1:17" x14ac:dyDescent="0.25">
      <c r="A1" t="s">
        <v>95</v>
      </c>
      <c r="B1" t="s">
        <v>96</v>
      </c>
      <c r="C1" t="s">
        <v>237</v>
      </c>
      <c r="D1" t="s">
        <v>170</v>
      </c>
      <c r="E1" t="s">
        <v>238</v>
      </c>
      <c r="F1" t="s">
        <v>172</v>
      </c>
      <c r="G1" t="s">
        <v>239</v>
      </c>
      <c r="H1" t="s">
        <v>174</v>
      </c>
      <c r="I1" t="s">
        <v>240</v>
      </c>
      <c r="J1" t="s">
        <v>175</v>
      </c>
      <c r="K1" t="s">
        <v>241</v>
      </c>
      <c r="L1" t="s">
        <v>179</v>
      </c>
      <c r="M1" t="s">
        <v>242</v>
      </c>
      <c r="N1" t="s">
        <v>180</v>
      </c>
      <c r="O1" t="s">
        <v>243</v>
      </c>
      <c r="P1" t="s">
        <v>181</v>
      </c>
      <c r="Q1" t="s">
        <v>182</v>
      </c>
    </row>
    <row r="2" spans="1:17" x14ac:dyDescent="0.25">
      <c r="A2">
        <v>1</v>
      </c>
      <c r="B2" t="s">
        <v>153</v>
      </c>
      <c r="C2">
        <v>2292245</v>
      </c>
      <c r="D2">
        <v>-0.104585151217919</v>
      </c>
      <c r="E2">
        <v>1663589</v>
      </c>
      <c r="F2">
        <v>3.3249795814428697E-2</v>
      </c>
      <c r="G2">
        <v>13115940</v>
      </c>
      <c r="H2">
        <v>4.8388850130545599E-2</v>
      </c>
      <c r="I2">
        <v>144249</v>
      </c>
      <c r="J2">
        <v>-0.312448463067383</v>
      </c>
      <c r="K2">
        <v>1496447</v>
      </c>
      <c r="L2">
        <v>-0.19478109269358401</v>
      </c>
      <c r="M2">
        <v>93694</v>
      </c>
      <c r="N2">
        <v>0.574239292975116</v>
      </c>
      <c r="O2">
        <v>18806164</v>
      </c>
      <c r="P2">
        <v>-1.1659710627565099E-4</v>
      </c>
      <c r="Q2">
        <v>0.58769892439784599</v>
      </c>
    </row>
    <row r="3" spans="1:17" x14ac:dyDescent="0.25">
      <c r="A3">
        <v>2</v>
      </c>
      <c r="B3" t="s">
        <v>154</v>
      </c>
      <c r="C3">
        <v>222616</v>
      </c>
      <c r="D3">
        <v>2.7850626085029299E-2</v>
      </c>
      <c r="E3">
        <v>14475</v>
      </c>
      <c r="F3">
        <v>-0.40593449889189898</v>
      </c>
      <c r="G3">
        <v>267598</v>
      </c>
      <c r="H3">
        <v>1.22484490845816E-2</v>
      </c>
      <c r="I3">
        <v>2402</v>
      </c>
      <c r="J3">
        <v>-0.32108535895986401</v>
      </c>
      <c r="K3">
        <v>197087</v>
      </c>
      <c r="L3">
        <v>3.55504647411478E-2</v>
      </c>
      <c r="M3">
        <v>47844</v>
      </c>
      <c r="N3">
        <v>3.4835535563677298</v>
      </c>
      <c r="O3">
        <v>752022</v>
      </c>
      <c r="P3">
        <v>5.9424659078102002E-2</v>
      </c>
      <c r="Q3">
        <v>2.3500939400694199E-2</v>
      </c>
    </row>
    <row r="4" spans="1:17" x14ac:dyDescent="0.25">
      <c r="A4">
        <v>3</v>
      </c>
      <c r="B4" t="s">
        <v>217</v>
      </c>
      <c r="C4">
        <v>0</v>
      </c>
      <c r="E4">
        <v>0</v>
      </c>
      <c r="G4">
        <v>0</v>
      </c>
      <c r="I4">
        <v>0</v>
      </c>
      <c r="K4">
        <v>0</v>
      </c>
      <c r="M4">
        <v>0</v>
      </c>
      <c r="O4">
        <v>0</v>
      </c>
      <c r="Q4">
        <v>0</v>
      </c>
    </row>
    <row r="5" spans="1:17" x14ac:dyDescent="0.25">
      <c r="A5">
        <v>4</v>
      </c>
      <c r="B5" t="s">
        <v>155</v>
      </c>
      <c r="C5">
        <v>949920</v>
      </c>
      <c r="D5">
        <v>0.39190167364629802</v>
      </c>
      <c r="E5">
        <v>3277530</v>
      </c>
      <c r="F5">
        <v>0.487436214417584</v>
      </c>
      <c r="G5">
        <v>5410991</v>
      </c>
      <c r="H5">
        <v>0.85102523227651505</v>
      </c>
      <c r="I5">
        <v>33221</v>
      </c>
      <c r="J5">
        <v>5.4902832465387998E-2</v>
      </c>
      <c r="K5">
        <v>472113</v>
      </c>
      <c r="L5">
        <v>9.7069758795371094E-2</v>
      </c>
      <c r="M5">
        <v>7897</v>
      </c>
      <c r="N5">
        <v>2.8767795778105101</v>
      </c>
      <c r="O5">
        <v>10151672</v>
      </c>
      <c r="P5">
        <v>0.61830000636054505</v>
      </c>
      <c r="Q5">
        <v>0.317243150450019</v>
      </c>
    </row>
    <row r="6" spans="1:17" x14ac:dyDescent="0.25">
      <c r="A6">
        <v>5</v>
      </c>
      <c r="B6" t="s">
        <v>156</v>
      </c>
      <c r="C6">
        <v>126669</v>
      </c>
      <c r="D6">
        <v>0.19760043112821299</v>
      </c>
      <c r="E6">
        <v>280438</v>
      </c>
      <c r="F6">
        <v>0.19167976883525301</v>
      </c>
      <c r="G6">
        <v>35106</v>
      </c>
      <c r="H6">
        <v>0.12450751145136001</v>
      </c>
      <c r="I6">
        <v>3155</v>
      </c>
      <c r="J6">
        <v>-0.14475467606397399</v>
      </c>
      <c r="K6">
        <v>82104</v>
      </c>
      <c r="L6">
        <v>0.116392907647123</v>
      </c>
      <c r="M6">
        <v>5157</v>
      </c>
      <c r="N6">
        <v>2.4039603960395999</v>
      </c>
      <c r="O6">
        <v>532629</v>
      </c>
      <c r="P6">
        <v>0.18082276207916401</v>
      </c>
      <c r="Q6">
        <v>1.6644834661821501E-2</v>
      </c>
    </row>
    <row r="7" spans="1:17" x14ac:dyDescent="0.25">
      <c r="A7">
        <v>6</v>
      </c>
      <c r="B7" t="s">
        <v>157</v>
      </c>
      <c r="C7">
        <v>53218</v>
      </c>
      <c r="D7">
        <v>0.161305808929429</v>
      </c>
      <c r="E7">
        <v>229</v>
      </c>
      <c r="F7">
        <v>0.15075376884422101</v>
      </c>
      <c r="G7">
        <v>9123</v>
      </c>
      <c r="H7">
        <v>0.26077943615256999</v>
      </c>
      <c r="I7">
        <v>20</v>
      </c>
      <c r="J7">
        <v>0.11111111111111099</v>
      </c>
      <c r="K7">
        <v>9735</v>
      </c>
      <c r="L7">
        <v>0.19918699186991901</v>
      </c>
      <c r="M7">
        <v>0</v>
      </c>
      <c r="O7">
        <v>72325</v>
      </c>
      <c r="P7">
        <v>0.17798915256445699</v>
      </c>
      <c r="Q7">
        <v>2.2601804763094798E-3</v>
      </c>
    </row>
    <row r="8" spans="1:17" x14ac:dyDescent="0.25">
      <c r="A8">
        <v>7</v>
      </c>
      <c r="B8" t="s">
        <v>158</v>
      </c>
      <c r="C8">
        <v>139867</v>
      </c>
      <c r="D8">
        <v>9.6016069127567594</v>
      </c>
      <c r="E8">
        <v>62</v>
      </c>
      <c r="F8">
        <v>-0.659340659340659</v>
      </c>
      <c r="G8">
        <v>19443</v>
      </c>
      <c r="H8">
        <v>-0.77190553841461296</v>
      </c>
      <c r="I8">
        <v>64</v>
      </c>
      <c r="J8">
        <v>-0.99184817220736199</v>
      </c>
      <c r="K8">
        <v>204982</v>
      </c>
      <c r="L8">
        <v>2.3853903450098302</v>
      </c>
      <c r="M8">
        <v>11851</v>
      </c>
      <c r="N8">
        <v>454.80769230769198</v>
      </c>
      <c r="O8">
        <v>376269</v>
      </c>
      <c r="P8">
        <v>1.2525412770441</v>
      </c>
      <c r="Q8">
        <v>1.17585322867679E-2</v>
      </c>
    </row>
    <row r="9" spans="1:17" x14ac:dyDescent="0.25">
      <c r="A9">
        <v>8</v>
      </c>
      <c r="B9" t="s">
        <v>159</v>
      </c>
      <c r="C9">
        <v>173</v>
      </c>
      <c r="D9">
        <v>-8.4656084656084707E-2</v>
      </c>
      <c r="E9">
        <v>0</v>
      </c>
      <c r="G9">
        <v>70</v>
      </c>
      <c r="I9">
        <v>0</v>
      </c>
      <c r="K9">
        <v>422</v>
      </c>
      <c r="L9">
        <v>-3.2110091743119303E-2</v>
      </c>
      <c r="M9">
        <v>0</v>
      </c>
      <c r="O9">
        <v>665</v>
      </c>
      <c r="P9">
        <v>6.4000000000000098E-2</v>
      </c>
      <c r="Q9">
        <v>2.0781472751411101E-5</v>
      </c>
    </row>
    <row r="10" spans="1:17" x14ac:dyDescent="0.25">
      <c r="A10">
        <v>9</v>
      </c>
      <c r="B10" t="s">
        <v>160</v>
      </c>
      <c r="C10">
        <v>93006</v>
      </c>
      <c r="D10">
        <v>0.17720173151406199</v>
      </c>
      <c r="E10">
        <v>82476</v>
      </c>
      <c r="F10">
        <v>0.19987779507397799</v>
      </c>
      <c r="G10">
        <v>198726</v>
      </c>
      <c r="H10">
        <v>0.16116252979946699</v>
      </c>
      <c r="I10">
        <v>1211</v>
      </c>
      <c r="J10">
        <v>-5.8320373250388899E-2</v>
      </c>
      <c r="K10">
        <v>11743</v>
      </c>
      <c r="L10">
        <v>-8.7567987567987601E-2</v>
      </c>
      <c r="M10">
        <v>30468</v>
      </c>
      <c r="N10">
        <v>0.11030939105717701</v>
      </c>
      <c r="O10">
        <v>417630</v>
      </c>
      <c r="P10">
        <v>0.158525759811809</v>
      </c>
      <c r="Q10">
        <v>1.30510773912358E-2</v>
      </c>
    </row>
    <row r="11" spans="1:17" x14ac:dyDescent="0.25">
      <c r="A11">
        <v>10</v>
      </c>
      <c r="B11" t="s">
        <v>27</v>
      </c>
      <c r="C11">
        <v>3528256</v>
      </c>
      <c r="D11">
        <v>4.3718207064820498E-2</v>
      </c>
      <c r="E11">
        <v>5023886</v>
      </c>
      <c r="F11">
        <v>0.29393257026323999</v>
      </c>
      <c r="G11">
        <v>18754223</v>
      </c>
      <c r="H11">
        <v>0.19473214371601899</v>
      </c>
      <c r="I11">
        <v>178765</v>
      </c>
      <c r="J11">
        <v>-0.28621909538107698</v>
      </c>
      <c r="K11">
        <v>2195020</v>
      </c>
      <c r="L11">
        <v>-7.3953133595914794E-2</v>
      </c>
      <c r="M11">
        <v>143910</v>
      </c>
      <c r="N11">
        <v>0.61658485076555003</v>
      </c>
      <c r="O11">
        <v>29824060</v>
      </c>
      <c r="P11">
        <v>0.161810677363011</v>
      </c>
      <c r="Q11">
        <v>0.93201186500217803</v>
      </c>
    </row>
    <row r="12" spans="1:17" x14ac:dyDescent="0.25">
      <c r="A12">
        <v>11</v>
      </c>
      <c r="B12" t="s">
        <v>161</v>
      </c>
      <c r="C12">
        <v>330388</v>
      </c>
      <c r="D12">
        <v>8.4703598453053103E-3</v>
      </c>
      <c r="E12">
        <v>18394</v>
      </c>
      <c r="F12">
        <v>-6.8516736719501606E-2</v>
      </c>
      <c r="G12">
        <v>122637</v>
      </c>
      <c r="H12">
        <v>3.5697998479858203E-2</v>
      </c>
      <c r="I12">
        <v>5614</v>
      </c>
      <c r="J12">
        <v>0.212788939295744</v>
      </c>
      <c r="K12">
        <v>273283</v>
      </c>
      <c r="L12">
        <v>-7.3770797392975401E-2</v>
      </c>
      <c r="M12">
        <v>4072</v>
      </c>
      <c r="N12">
        <v>0.34256511704582898</v>
      </c>
      <c r="O12">
        <v>754388</v>
      </c>
      <c r="P12">
        <v>-1.8338774803801298E-2</v>
      </c>
      <c r="Q12">
        <v>2.3574877693220302E-2</v>
      </c>
    </row>
    <row r="13" spans="1:17" x14ac:dyDescent="0.25">
      <c r="A13">
        <v>12</v>
      </c>
      <c r="B13" t="s">
        <v>162</v>
      </c>
      <c r="C13">
        <v>2462590</v>
      </c>
      <c r="D13">
        <v>5.42166482658182E-2</v>
      </c>
      <c r="E13">
        <v>4524477</v>
      </c>
      <c r="F13">
        <v>0.31066153040390998</v>
      </c>
      <c r="G13">
        <v>17530058</v>
      </c>
      <c r="H13">
        <v>0.211977813343451</v>
      </c>
      <c r="I13">
        <v>166356</v>
      </c>
      <c r="J13">
        <v>-0.292634909025968</v>
      </c>
      <c r="K13">
        <v>1321916</v>
      </c>
      <c r="L13">
        <v>-0.118377070478294</v>
      </c>
      <c r="M13">
        <v>75128</v>
      </c>
      <c r="N13">
        <v>0.18554521066750801</v>
      </c>
      <c r="O13">
        <v>26080525</v>
      </c>
      <c r="P13">
        <v>0.18279201959803401</v>
      </c>
      <c r="Q13">
        <v>0.81502514230074397</v>
      </c>
    </row>
    <row r="14" spans="1:17" x14ac:dyDescent="0.25">
      <c r="A14">
        <v>13</v>
      </c>
      <c r="B14" t="s">
        <v>163</v>
      </c>
      <c r="C14">
        <v>735278</v>
      </c>
      <c r="D14">
        <v>2.5618206976588499E-2</v>
      </c>
      <c r="E14">
        <v>481015</v>
      </c>
      <c r="F14">
        <v>0.17079148878168501</v>
      </c>
      <c r="G14">
        <v>1101528</v>
      </c>
      <c r="H14">
        <v>-1.2091371377835201E-2</v>
      </c>
      <c r="I14">
        <v>6795</v>
      </c>
      <c r="J14">
        <v>-0.361492200714151</v>
      </c>
      <c r="K14">
        <v>599821</v>
      </c>
      <c r="L14">
        <v>4.1625351002255701E-2</v>
      </c>
      <c r="M14">
        <v>64710</v>
      </c>
      <c r="N14">
        <v>1.8609956671677399</v>
      </c>
      <c r="O14">
        <v>2989147</v>
      </c>
      <c r="P14">
        <v>4.8132476868759197E-2</v>
      </c>
      <c r="Q14">
        <v>9.3411845008213701E-2</v>
      </c>
    </row>
    <row r="15" spans="1:17" x14ac:dyDescent="0.25">
      <c r="A15">
        <v>14</v>
      </c>
      <c r="B15" t="s">
        <v>164</v>
      </c>
      <c r="C15">
        <v>176888</v>
      </c>
      <c r="D15">
        <v>0.105619101193825</v>
      </c>
      <c r="E15">
        <v>2025</v>
      </c>
      <c r="F15">
        <v>-4.7058823529411799E-2</v>
      </c>
      <c r="G15">
        <v>156649</v>
      </c>
      <c r="H15">
        <v>0.16365567754683599</v>
      </c>
      <c r="I15">
        <v>106032</v>
      </c>
      <c r="J15">
        <v>-6.9511114231305807E-2</v>
      </c>
      <c r="K15">
        <v>511190</v>
      </c>
      <c r="L15">
        <v>0.10464035819398999</v>
      </c>
      <c r="M15">
        <v>22069</v>
      </c>
      <c r="N15">
        <v>-0.57785301656528598</v>
      </c>
      <c r="O15">
        <v>974853</v>
      </c>
      <c r="P15">
        <v>5.3064068356864398E-2</v>
      </c>
      <c r="Q15">
        <v>3.0464482791174901E-2</v>
      </c>
    </row>
    <row r="16" spans="1:17" x14ac:dyDescent="0.25">
      <c r="A16">
        <v>15</v>
      </c>
      <c r="B16" t="s">
        <v>218</v>
      </c>
      <c r="C16">
        <v>0</v>
      </c>
      <c r="E16">
        <v>0</v>
      </c>
      <c r="G16">
        <v>0</v>
      </c>
      <c r="I16">
        <v>0</v>
      </c>
      <c r="K16">
        <v>0</v>
      </c>
      <c r="M16">
        <v>0</v>
      </c>
      <c r="O16">
        <v>0</v>
      </c>
      <c r="Q16">
        <v>0</v>
      </c>
    </row>
    <row r="17" spans="1:17" x14ac:dyDescent="0.25">
      <c r="A17">
        <v>16</v>
      </c>
      <c r="B17" t="s">
        <v>165</v>
      </c>
      <c r="C17">
        <v>0</v>
      </c>
      <c r="E17">
        <v>0</v>
      </c>
      <c r="G17">
        <v>0</v>
      </c>
      <c r="I17">
        <v>0</v>
      </c>
      <c r="K17">
        <v>5726</v>
      </c>
      <c r="L17">
        <v>0.17480508822322499</v>
      </c>
      <c r="M17">
        <v>765</v>
      </c>
      <c r="N17">
        <v>-0.52217364147407896</v>
      </c>
      <c r="O17">
        <v>6491</v>
      </c>
      <c r="P17">
        <v>2.4710424710425701E-3</v>
      </c>
      <c r="Q17">
        <v>2.0284592425475099E-4</v>
      </c>
    </row>
    <row r="18" spans="1:17" x14ac:dyDescent="0.25">
      <c r="A18">
        <v>17</v>
      </c>
      <c r="B18" t="s">
        <v>166</v>
      </c>
      <c r="C18">
        <v>5501</v>
      </c>
      <c r="D18">
        <v>1.1214809101426899</v>
      </c>
      <c r="E18">
        <v>0</v>
      </c>
      <c r="F18">
        <v>-1</v>
      </c>
      <c r="G18">
        <v>46</v>
      </c>
      <c r="H18">
        <v>1.55555555555556</v>
      </c>
      <c r="I18">
        <v>3907</v>
      </c>
      <c r="J18">
        <v>3.0808729139923901E-3</v>
      </c>
      <c r="K18">
        <v>3189</v>
      </c>
      <c r="L18">
        <v>0.21764032073310399</v>
      </c>
      <c r="M18">
        <v>2</v>
      </c>
      <c r="N18">
        <v>1</v>
      </c>
      <c r="O18">
        <v>12645</v>
      </c>
      <c r="P18">
        <v>0.38484284306209599</v>
      </c>
      <c r="Q18">
        <v>3.9516048562645499E-4</v>
      </c>
    </row>
    <row r="19" spans="1:17" x14ac:dyDescent="0.25">
      <c r="A19">
        <v>18</v>
      </c>
      <c r="B19" t="s">
        <v>167</v>
      </c>
      <c r="C19">
        <v>39066</v>
      </c>
      <c r="D19">
        <v>-0.181538203683141</v>
      </c>
      <c r="E19">
        <v>181</v>
      </c>
      <c r="F19">
        <v>-0.97559989215421905</v>
      </c>
      <c r="G19">
        <v>1134</v>
      </c>
      <c r="H19">
        <v>-0.98988845197014697</v>
      </c>
      <c r="I19">
        <v>29795</v>
      </c>
      <c r="J19">
        <v>1.1850249339982399</v>
      </c>
      <c r="K19">
        <v>97220</v>
      </c>
      <c r="L19">
        <v>-0.171389852466142</v>
      </c>
      <c r="M19">
        <v>8188</v>
      </c>
      <c r="N19">
        <v>49.857142857142897</v>
      </c>
      <c r="O19">
        <v>175584</v>
      </c>
      <c r="P19">
        <v>-0.41162909149398202</v>
      </c>
      <c r="Q19">
        <v>5.4870588144116704E-3</v>
      </c>
    </row>
    <row r="20" spans="1:17" x14ac:dyDescent="0.25">
      <c r="A20">
        <v>19</v>
      </c>
      <c r="B20" t="s">
        <v>168</v>
      </c>
      <c r="C20">
        <v>59497</v>
      </c>
      <c r="D20">
        <v>0.26519372262152902</v>
      </c>
      <c r="E20">
        <v>21622</v>
      </c>
      <c r="F20">
        <v>0.173641643597677</v>
      </c>
      <c r="G20">
        <v>30089</v>
      </c>
      <c r="H20">
        <v>-2.8227238962632802E-2</v>
      </c>
      <c r="I20">
        <v>9806</v>
      </c>
      <c r="J20">
        <v>-0.119985641209728</v>
      </c>
      <c r="K20">
        <v>885010</v>
      </c>
      <c r="L20">
        <v>1.2462695848382299</v>
      </c>
      <c r="M20">
        <v>0</v>
      </c>
      <c r="O20">
        <v>1006024</v>
      </c>
      <c r="P20">
        <v>1.0058459244017499</v>
      </c>
      <c r="Q20">
        <v>3.1438586982354202E-2</v>
      </c>
    </row>
    <row r="21" spans="1:17" x14ac:dyDescent="0.25">
      <c r="A21">
        <v>20</v>
      </c>
      <c r="B21" t="s">
        <v>33</v>
      </c>
      <c r="C21">
        <v>280952</v>
      </c>
      <c r="D21">
        <v>9.1754099634724598E-2</v>
      </c>
      <c r="E21">
        <v>23828</v>
      </c>
      <c r="F21">
        <v>-0.14811769332523</v>
      </c>
      <c r="G21">
        <v>187918</v>
      </c>
      <c r="H21">
        <v>-0.32342267091032201</v>
      </c>
      <c r="I21">
        <v>149540</v>
      </c>
      <c r="J21">
        <v>4.8469083693830899E-2</v>
      </c>
      <c r="K21">
        <v>1502335</v>
      </c>
      <c r="L21">
        <v>0.53052887235770096</v>
      </c>
      <c r="M21">
        <v>31024</v>
      </c>
      <c r="N21">
        <v>-0.42591735904220901</v>
      </c>
      <c r="O21">
        <v>2175597</v>
      </c>
      <c r="P21">
        <v>0.24940533140068399</v>
      </c>
      <c r="Q21">
        <v>6.7988134997821997E-2</v>
      </c>
    </row>
    <row r="22" spans="1:17" x14ac:dyDescent="0.25">
      <c r="A22">
        <v>21</v>
      </c>
      <c r="B22" t="s">
        <v>169</v>
      </c>
      <c r="C22">
        <v>3809208</v>
      </c>
      <c r="D22">
        <v>4.7116285411434602E-2</v>
      </c>
      <c r="E22">
        <v>5047714</v>
      </c>
      <c r="F22">
        <v>0.29077077292091802</v>
      </c>
      <c r="G22">
        <v>18942141</v>
      </c>
      <c r="H22">
        <v>0.18572338822912601</v>
      </c>
      <c r="I22">
        <v>328305</v>
      </c>
      <c r="J22">
        <v>-0.16477771417668399</v>
      </c>
      <c r="K22">
        <v>3697355</v>
      </c>
      <c r="L22">
        <v>0.103065403976442</v>
      </c>
      <c r="M22">
        <v>174934</v>
      </c>
      <c r="N22">
        <v>0.22278452698829901</v>
      </c>
      <c r="O22">
        <v>31999657</v>
      </c>
      <c r="P22">
        <v>0.167375070284941</v>
      </c>
      <c r="Q22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44"/>
  <sheetViews>
    <sheetView workbookViewId="0">
      <selection sqref="A1:K1"/>
    </sheetView>
  </sheetViews>
  <sheetFormatPr defaultColWidth="11.42578125" defaultRowHeight="15" x14ac:dyDescent="0.25"/>
  <sheetData>
    <row r="1" spans="1:16" x14ac:dyDescent="0.25">
      <c r="A1" t="s">
        <v>95</v>
      </c>
      <c r="B1" t="s">
        <v>96</v>
      </c>
      <c r="C1" t="s">
        <v>244</v>
      </c>
      <c r="D1" t="s">
        <v>170</v>
      </c>
      <c r="E1" t="s">
        <v>245</v>
      </c>
      <c r="F1" t="s">
        <v>172</v>
      </c>
      <c r="G1" t="s">
        <v>246</v>
      </c>
      <c r="H1" t="s">
        <v>174</v>
      </c>
      <c r="I1" t="s">
        <v>247</v>
      </c>
      <c r="J1" t="s">
        <v>175</v>
      </c>
      <c r="K1" t="s">
        <v>248</v>
      </c>
      <c r="L1" t="s">
        <v>249</v>
      </c>
      <c r="M1" t="s">
        <v>250</v>
      </c>
      <c r="N1" t="s">
        <v>251</v>
      </c>
      <c r="O1" t="s">
        <v>176</v>
      </c>
      <c r="P1" t="s">
        <v>177</v>
      </c>
    </row>
    <row r="2" spans="1:16" x14ac:dyDescent="0.25">
      <c r="A2">
        <v>1</v>
      </c>
      <c r="B2" t="s">
        <v>98</v>
      </c>
      <c r="C2">
        <v>328621</v>
      </c>
      <c r="D2">
        <v>-4.1062992240868602E-2</v>
      </c>
      <c r="E2">
        <v>13750941</v>
      </c>
      <c r="F2">
        <v>9.8679748568160103E-3</v>
      </c>
      <c r="G2">
        <v>39023</v>
      </c>
      <c r="H2">
        <v>-0.32373838901982499</v>
      </c>
      <c r="I2">
        <v>65675</v>
      </c>
      <c r="J2">
        <v>2.0340478610366799</v>
      </c>
      <c r="K2">
        <v>7781</v>
      </c>
      <c r="L2">
        <v>13569068</v>
      </c>
      <c r="M2">
        <v>364506</v>
      </c>
      <c r="N2">
        <v>13941355</v>
      </c>
      <c r="O2">
        <v>4.2493483098411397E-3</v>
      </c>
      <c r="P2">
        <v>0.60933539595608499</v>
      </c>
    </row>
    <row r="3" spans="1:16" x14ac:dyDescent="0.25">
      <c r="A3">
        <v>2</v>
      </c>
      <c r="B3" t="s">
        <v>141</v>
      </c>
      <c r="C3">
        <v>172</v>
      </c>
      <c r="D3">
        <v>7.4999999999999997E-2</v>
      </c>
      <c r="E3">
        <v>2357</v>
      </c>
      <c r="F3">
        <v>1.62472160356347</v>
      </c>
      <c r="G3">
        <v>0</v>
      </c>
      <c r="I3">
        <v>1032</v>
      </c>
      <c r="K3">
        <v>0</v>
      </c>
      <c r="L3">
        <v>2017</v>
      </c>
      <c r="M3">
        <v>356</v>
      </c>
      <c r="N3">
        <v>2373</v>
      </c>
      <c r="O3">
        <v>1.5906113537117901</v>
      </c>
      <c r="P3">
        <v>1.03716811931393E-4</v>
      </c>
    </row>
    <row r="4" spans="1:16" x14ac:dyDescent="0.25">
      <c r="A4">
        <v>3</v>
      </c>
      <c r="B4" t="s">
        <v>100</v>
      </c>
      <c r="C4">
        <v>0</v>
      </c>
      <c r="E4">
        <v>0</v>
      </c>
      <c r="G4">
        <v>38942</v>
      </c>
      <c r="H4">
        <v>-0.32404096511022401</v>
      </c>
      <c r="I4">
        <v>64153</v>
      </c>
      <c r="J4">
        <v>2.0460566924647501</v>
      </c>
      <c r="K4">
        <v>0</v>
      </c>
      <c r="L4">
        <v>0</v>
      </c>
      <c r="M4">
        <v>124786</v>
      </c>
      <c r="N4">
        <v>124786</v>
      </c>
      <c r="O4">
        <v>0.59525970622451196</v>
      </c>
      <c r="P4">
        <v>5.4540270095536601E-3</v>
      </c>
    </row>
    <row r="5" spans="1:16" x14ac:dyDescent="0.25">
      <c r="A5">
        <v>4</v>
      </c>
      <c r="B5" t="s">
        <v>101</v>
      </c>
      <c r="C5">
        <v>183937</v>
      </c>
      <c r="D5">
        <v>9.65797647507705E-2</v>
      </c>
      <c r="E5">
        <v>16618101</v>
      </c>
      <c r="F5">
        <v>0.14071699990918499</v>
      </c>
      <c r="G5">
        <v>1</v>
      </c>
      <c r="H5">
        <v>-0.5</v>
      </c>
      <c r="I5">
        <v>1</v>
      </c>
      <c r="J5">
        <v>-0.66666666666666696</v>
      </c>
      <c r="K5">
        <v>42751</v>
      </c>
      <c r="L5">
        <v>159924</v>
      </c>
      <c r="M5">
        <v>0</v>
      </c>
      <c r="N5">
        <v>202675</v>
      </c>
      <c r="O5">
        <v>0.16970623881802999</v>
      </c>
      <c r="P5">
        <v>8.8583248454256695E-3</v>
      </c>
    </row>
    <row r="6" spans="1:16" x14ac:dyDescent="0.25">
      <c r="A6">
        <v>5</v>
      </c>
      <c r="B6" t="s">
        <v>142</v>
      </c>
      <c r="C6">
        <v>880</v>
      </c>
      <c r="D6">
        <v>-0.28397070789259599</v>
      </c>
      <c r="E6">
        <v>82237</v>
      </c>
      <c r="F6">
        <v>-7.9834847603276193E-2</v>
      </c>
      <c r="G6">
        <v>0</v>
      </c>
      <c r="I6">
        <v>0</v>
      </c>
      <c r="J6">
        <v>-1</v>
      </c>
      <c r="K6">
        <v>311</v>
      </c>
      <c r="L6">
        <v>44639</v>
      </c>
      <c r="M6">
        <v>187</v>
      </c>
      <c r="N6">
        <v>45137</v>
      </c>
      <c r="O6">
        <v>-5.1903041505629299E-2</v>
      </c>
      <c r="P6">
        <v>1.97280477882313E-3</v>
      </c>
    </row>
    <row r="7" spans="1:16" x14ac:dyDescent="0.25">
      <c r="A7">
        <v>6</v>
      </c>
      <c r="B7" t="s">
        <v>103</v>
      </c>
      <c r="C7">
        <v>513438</v>
      </c>
      <c r="D7">
        <v>3.4769250614179498E-3</v>
      </c>
      <c r="E7">
        <v>30451279</v>
      </c>
      <c r="F7">
        <v>7.7003963774008505E-2</v>
      </c>
      <c r="G7">
        <v>39024</v>
      </c>
      <c r="H7">
        <v>-0.323744497972481</v>
      </c>
      <c r="I7">
        <v>65676</v>
      </c>
      <c r="J7">
        <v>2.0284976482523298</v>
      </c>
      <c r="K7">
        <v>50843</v>
      </c>
      <c r="L7">
        <v>13773631</v>
      </c>
      <c r="M7">
        <v>364693</v>
      </c>
      <c r="N7">
        <v>14189167</v>
      </c>
      <c r="O7">
        <v>6.09257077202541E-3</v>
      </c>
      <c r="P7">
        <v>0.62016652558033303</v>
      </c>
    </row>
    <row r="8" spans="1:16" x14ac:dyDescent="0.25">
      <c r="A8">
        <v>7</v>
      </c>
      <c r="B8" t="s">
        <v>143</v>
      </c>
      <c r="C8">
        <v>1450</v>
      </c>
      <c r="D8">
        <v>0.8125</v>
      </c>
      <c r="E8">
        <v>163705</v>
      </c>
      <c r="F8">
        <v>0.65196726439750896</v>
      </c>
      <c r="G8">
        <v>0</v>
      </c>
      <c r="I8">
        <v>0</v>
      </c>
      <c r="K8">
        <v>762</v>
      </c>
      <c r="L8">
        <v>40194</v>
      </c>
      <c r="M8">
        <v>0</v>
      </c>
      <c r="N8">
        <v>40956</v>
      </c>
      <c r="O8">
        <v>2.0720072007200701</v>
      </c>
      <c r="P8">
        <v>1.79006563399163E-3</v>
      </c>
    </row>
    <row r="9" spans="1:16" x14ac:dyDescent="0.25">
      <c r="A9">
        <v>8</v>
      </c>
      <c r="B9" t="s">
        <v>144</v>
      </c>
      <c r="C9">
        <v>0</v>
      </c>
      <c r="E9">
        <v>0</v>
      </c>
      <c r="G9">
        <v>263</v>
      </c>
      <c r="H9">
        <v>-2.2304832713754601E-2</v>
      </c>
      <c r="I9">
        <v>893</v>
      </c>
      <c r="J9">
        <v>-5.6025369978858298E-2</v>
      </c>
      <c r="K9">
        <v>0</v>
      </c>
      <c r="L9">
        <v>18089</v>
      </c>
      <c r="M9">
        <v>0</v>
      </c>
      <c r="N9">
        <v>18089</v>
      </c>
      <c r="O9">
        <v>0.32394056942106397</v>
      </c>
      <c r="P9">
        <v>7.9061669238389095E-4</v>
      </c>
    </row>
    <row r="10" spans="1:16" x14ac:dyDescent="0.25">
      <c r="A10">
        <v>9</v>
      </c>
      <c r="B10" t="s">
        <v>104</v>
      </c>
      <c r="C10">
        <v>388</v>
      </c>
      <c r="D10">
        <v>-0.69875776397515499</v>
      </c>
      <c r="E10">
        <v>1118</v>
      </c>
      <c r="F10">
        <v>-0.43931795386158501</v>
      </c>
      <c r="G10">
        <v>0</v>
      </c>
      <c r="I10">
        <v>0</v>
      </c>
      <c r="K10">
        <v>0</v>
      </c>
      <c r="L10">
        <v>1256</v>
      </c>
      <c r="M10">
        <v>0</v>
      </c>
      <c r="N10">
        <v>1256</v>
      </c>
      <c r="O10">
        <v>-0.41581395348837202</v>
      </c>
      <c r="P10">
        <v>5.48960454217572E-5</v>
      </c>
    </row>
    <row r="11" spans="1:16" x14ac:dyDescent="0.25">
      <c r="A11">
        <v>10</v>
      </c>
      <c r="B11" t="s">
        <v>105</v>
      </c>
      <c r="C11">
        <v>603805</v>
      </c>
      <c r="D11">
        <v>0.108883852816079</v>
      </c>
      <c r="E11">
        <v>41623994</v>
      </c>
      <c r="F11">
        <v>0.19118686431831899</v>
      </c>
      <c r="G11">
        <v>7177</v>
      </c>
      <c r="H11">
        <v>-0.792055397809585</v>
      </c>
      <c r="I11">
        <v>48703</v>
      </c>
      <c r="J11">
        <v>-0.76925445827884897</v>
      </c>
      <c r="K11">
        <v>39920</v>
      </c>
      <c r="L11">
        <v>164736</v>
      </c>
      <c r="M11">
        <v>0</v>
      </c>
      <c r="N11">
        <v>204656</v>
      </c>
      <c r="O11">
        <v>7.7448735160178001E-2</v>
      </c>
      <c r="P11">
        <v>8.9449084966840304E-3</v>
      </c>
    </row>
    <row r="12" spans="1:16" x14ac:dyDescent="0.25">
      <c r="A12">
        <v>11</v>
      </c>
      <c r="B12" t="s">
        <v>106</v>
      </c>
      <c r="C12">
        <v>32835</v>
      </c>
      <c r="D12">
        <v>-0.28740396718607603</v>
      </c>
      <c r="E12">
        <v>195265</v>
      </c>
      <c r="F12">
        <v>0.22055119045386601</v>
      </c>
      <c r="G12">
        <v>11004</v>
      </c>
      <c r="H12">
        <v>-5.86021045427325E-2</v>
      </c>
      <c r="I12">
        <v>464</v>
      </c>
      <c r="J12">
        <v>0.15136476426799</v>
      </c>
      <c r="K12">
        <v>57593</v>
      </c>
      <c r="L12">
        <v>42060</v>
      </c>
      <c r="M12">
        <v>0</v>
      </c>
      <c r="N12">
        <v>99653</v>
      </c>
      <c r="O12">
        <v>-0.427627006691364</v>
      </c>
      <c r="P12">
        <v>4.3555379095655796E-3</v>
      </c>
    </row>
    <row r="13" spans="1:16" x14ac:dyDescent="0.25">
      <c r="A13">
        <v>12</v>
      </c>
      <c r="B13" t="s">
        <v>145</v>
      </c>
      <c r="C13">
        <v>637028</v>
      </c>
      <c r="D13">
        <v>7.6275338665477296E-2</v>
      </c>
      <c r="E13">
        <v>41820377</v>
      </c>
      <c r="F13">
        <v>0.19128486976456799</v>
      </c>
      <c r="G13">
        <v>18181</v>
      </c>
      <c r="H13">
        <v>-0.60649741358786202</v>
      </c>
      <c r="I13">
        <v>49167</v>
      </c>
      <c r="J13">
        <v>-0.76750003546585599</v>
      </c>
      <c r="K13">
        <v>97513</v>
      </c>
      <c r="L13">
        <v>208052</v>
      </c>
      <c r="M13">
        <v>0</v>
      </c>
      <c r="N13">
        <v>305565</v>
      </c>
      <c r="O13">
        <v>-0.165578918623703</v>
      </c>
      <c r="P13">
        <v>1.3355342451671399E-2</v>
      </c>
    </row>
    <row r="14" spans="1:16" x14ac:dyDescent="0.25">
      <c r="A14">
        <v>13</v>
      </c>
      <c r="B14" t="s">
        <v>108</v>
      </c>
      <c r="C14">
        <v>1150466</v>
      </c>
      <c r="D14">
        <v>4.2522208055704398E-2</v>
      </c>
      <c r="E14">
        <v>72271656</v>
      </c>
      <c r="F14">
        <v>0.140303178319924</v>
      </c>
      <c r="G14">
        <v>57205</v>
      </c>
      <c r="H14">
        <v>-0.44947020951024502</v>
      </c>
      <c r="I14">
        <v>114843</v>
      </c>
      <c r="J14">
        <v>-0.50744348228875802</v>
      </c>
      <c r="K14">
        <v>148356</v>
      </c>
      <c r="L14">
        <v>13981683</v>
      </c>
      <c r="M14">
        <v>364693</v>
      </c>
      <c r="N14">
        <v>14494732</v>
      </c>
      <c r="O14">
        <v>1.7478213741759501E-3</v>
      </c>
      <c r="P14">
        <v>0.63352186803200505</v>
      </c>
    </row>
    <row r="15" spans="1:16" x14ac:dyDescent="0.25">
      <c r="A15">
        <v>14</v>
      </c>
      <c r="B15" t="s">
        <v>76</v>
      </c>
      <c r="C15">
        <v>0</v>
      </c>
      <c r="E15">
        <v>0</v>
      </c>
      <c r="G15">
        <v>0</v>
      </c>
      <c r="I15">
        <v>0</v>
      </c>
      <c r="K15">
        <v>0</v>
      </c>
      <c r="L15">
        <v>0</v>
      </c>
      <c r="M15">
        <v>0</v>
      </c>
      <c r="N15">
        <v>0</v>
      </c>
      <c r="P15">
        <v>0</v>
      </c>
    </row>
    <row r="16" spans="1:16" x14ac:dyDescent="0.25">
      <c r="A16">
        <v>15</v>
      </c>
      <c r="B16" t="s">
        <v>109</v>
      </c>
      <c r="C16">
        <v>85078</v>
      </c>
      <c r="D16">
        <v>0.56310055301401796</v>
      </c>
      <c r="E16">
        <v>2685028</v>
      </c>
      <c r="F16">
        <v>0.61588935275429502</v>
      </c>
      <c r="G16">
        <v>36516</v>
      </c>
      <c r="H16">
        <v>0.24475047722934301</v>
      </c>
      <c r="I16">
        <v>21140</v>
      </c>
      <c r="J16">
        <v>0.50259435638638195</v>
      </c>
      <c r="K16">
        <v>17955</v>
      </c>
      <c r="L16">
        <v>2473245</v>
      </c>
      <c r="M16">
        <v>287377</v>
      </c>
      <c r="N16">
        <v>2778577</v>
      </c>
      <c r="O16">
        <v>0.57908774051508005</v>
      </c>
      <c r="P16">
        <v>0.1214433831209</v>
      </c>
    </row>
    <row r="17" spans="1:16" x14ac:dyDescent="0.25">
      <c r="A17">
        <v>16</v>
      </c>
      <c r="B17" t="s">
        <v>146</v>
      </c>
      <c r="C17">
        <v>0</v>
      </c>
      <c r="E17">
        <v>0</v>
      </c>
      <c r="G17">
        <v>35975</v>
      </c>
      <c r="H17">
        <v>0.24800527301741501</v>
      </c>
      <c r="I17">
        <v>20949</v>
      </c>
      <c r="J17">
        <v>0.55200770484516204</v>
      </c>
      <c r="K17">
        <v>0</v>
      </c>
      <c r="L17">
        <v>0</v>
      </c>
      <c r="M17">
        <v>67078</v>
      </c>
      <c r="N17">
        <v>67078</v>
      </c>
      <c r="O17">
        <v>0.36958164036180202</v>
      </c>
      <c r="P17">
        <v>2.9317809990450899E-3</v>
      </c>
    </row>
    <row r="18" spans="1:16" x14ac:dyDescent="0.25">
      <c r="A18">
        <v>17</v>
      </c>
      <c r="B18" t="s">
        <v>111</v>
      </c>
      <c r="C18">
        <v>58873</v>
      </c>
      <c r="D18">
        <v>1.0266790595201201</v>
      </c>
      <c r="E18">
        <v>4591778</v>
      </c>
      <c r="F18">
        <v>1.01801978387862</v>
      </c>
      <c r="G18">
        <v>8349</v>
      </c>
      <c r="H18">
        <v>0.36488474742520799</v>
      </c>
      <c r="I18">
        <v>28506</v>
      </c>
      <c r="J18">
        <v>0.48106198368576902</v>
      </c>
      <c r="K18">
        <v>344</v>
      </c>
      <c r="L18">
        <v>4611536</v>
      </c>
      <c r="M18">
        <v>86459</v>
      </c>
      <c r="N18">
        <v>4698339</v>
      </c>
      <c r="O18">
        <v>1.0098401483871999</v>
      </c>
      <c r="P18">
        <v>0.20535050250860901</v>
      </c>
    </row>
    <row r="19" spans="1:16" x14ac:dyDescent="0.25">
      <c r="A19">
        <v>18</v>
      </c>
      <c r="B19" t="s">
        <v>147</v>
      </c>
      <c r="C19">
        <v>0</v>
      </c>
      <c r="E19">
        <v>0</v>
      </c>
      <c r="G19">
        <v>8349</v>
      </c>
      <c r="H19">
        <v>0.36488474742520799</v>
      </c>
      <c r="I19">
        <v>28506</v>
      </c>
      <c r="J19">
        <v>0.48106198368576902</v>
      </c>
      <c r="K19">
        <v>0</v>
      </c>
      <c r="L19">
        <v>0</v>
      </c>
      <c r="M19">
        <v>28630</v>
      </c>
      <c r="N19">
        <v>28630</v>
      </c>
      <c r="O19">
        <v>0.47935720560119899</v>
      </c>
      <c r="P19">
        <v>1.2513326277268401E-3</v>
      </c>
    </row>
    <row r="20" spans="1:16" x14ac:dyDescent="0.25">
      <c r="A20">
        <v>19</v>
      </c>
      <c r="B20" t="s">
        <v>113</v>
      </c>
      <c r="C20">
        <v>0</v>
      </c>
      <c r="E20">
        <v>0</v>
      </c>
      <c r="G20">
        <v>0</v>
      </c>
      <c r="I20">
        <v>0</v>
      </c>
      <c r="K20">
        <v>0</v>
      </c>
      <c r="L20">
        <v>0</v>
      </c>
      <c r="M20">
        <v>0</v>
      </c>
      <c r="N20">
        <v>0</v>
      </c>
      <c r="P20">
        <v>0</v>
      </c>
    </row>
    <row r="21" spans="1:16" x14ac:dyDescent="0.25">
      <c r="A21">
        <v>20</v>
      </c>
      <c r="B21" t="s">
        <v>114</v>
      </c>
      <c r="C21">
        <v>0</v>
      </c>
      <c r="E21">
        <v>0</v>
      </c>
      <c r="G21">
        <v>0</v>
      </c>
      <c r="I21">
        <v>0</v>
      </c>
      <c r="K21">
        <v>0</v>
      </c>
      <c r="L21">
        <v>0</v>
      </c>
      <c r="M21">
        <v>0</v>
      </c>
      <c r="N21">
        <v>0</v>
      </c>
      <c r="P21">
        <v>0</v>
      </c>
    </row>
    <row r="22" spans="1:16" x14ac:dyDescent="0.25">
      <c r="A22">
        <v>21</v>
      </c>
      <c r="B22" t="s">
        <v>148</v>
      </c>
      <c r="C22">
        <v>143951</v>
      </c>
      <c r="D22">
        <v>0.72441840964086301</v>
      </c>
      <c r="E22">
        <v>7276806</v>
      </c>
      <c r="F22">
        <v>0.84829880602860697</v>
      </c>
      <c r="G22">
        <v>44865</v>
      </c>
      <c r="H22">
        <v>0.26547823879502402</v>
      </c>
      <c r="I22">
        <v>49646</v>
      </c>
      <c r="J22">
        <v>0.49015488053787998</v>
      </c>
      <c r="K22">
        <v>18299</v>
      </c>
      <c r="L22">
        <v>7084781</v>
      </c>
      <c r="M22">
        <v>373836</v>
      </c>
      <c r="N22">
        <v>7476916</v>
      </c>
      <c r="O22">
        <v>0.82485001624249499</v>
      </c>
      <c r="P22">
        <v>0.32679388562950901</v>
      </c>
    </row>
    <row r="23" spans="1:16" x14ac:dyDescent="0.25">
      <c r="A23">
        <v>22</v>
      </c>
      <c r="B23" t="s">
        <v>149</v>
      </c>
      <c r="C23">
        <v>0</v>
      </c>
      <c r="E23">
        <v>0</v>
      </c>
      <c r="G23">
        <v>1457</v>
      </c>
      <c r="H23">
        <v>0.48219735503560501</v>
      </c>
      <c r="I23">
        <v>23081</v>
      </c>
      <c r="J23">
        <v>0.537810646945166</v>
      </c>
      <c r="K23">
        <v>0</v>
      </c>
      <c r="L23">
        <v>41276</v>
      </c>
      <c r="M23">
        <v>0</v>
      </c>
      <c r="N23">
        <v>41276</v>
      </c>
      <c r="O23">
        <v>5.9391201683691698E-2</v>
      </c>
      <c r="P23">
        <v>1.80405188760227E-3</v>
      </c>
    </row>
    <row r="24" spans="1:16" x14ac:dyDescent="0.25">
      <c r="A24">
        <v>23</v>
      </c>
      <c r="B24" t="s">
        <v>116</v>
      </c>
      <c r="C24">
        <v>117</v>
      </c>
      <c r="D24">
        <v>-0.13970588235294101</v>
      </c>
      <c r="E24">
        <v>632</v>
      </c>
      <c r="F24">
        <v>-0.57441077441077404</v>
      </c>
      <c r="G24">
        <v>138</v>
      </c>
      <c r="H24">
        <v>-0.121019108280255</v>
      </c>
      <c r="I24">
        <v>11</v>
      </c>
      <c r="J24">
        <v>0.375</v>
      </c>
      <c r="K24">
        <v>79</v>
      </c>
      <c r="L24">
        <v>765</v>
      </c>
      <c r="M24">
        <v>0</v>
      </c>
      <c r="N24">
        <v>844</v>
      </c>
      <c r="O24">
        <v>-0.485051860890787</v>
      </c>
      <c r="P24">
        <v>3.68887438980598E-5</v>
      </c>
    </row>
    <row r="25" spans="1:16" x14ac:dyDescent="0.25">
      <c r="A25">
        <v>24</v>
      </c>
      <c r="B25" t="s">
        <v>41</v>
      </c>
      <c r="C25">
        <v>144068</v>
      </c>
      <c r="D25">
        <v>0.72301289257779799</v>
      </c>
      <c r="E25">
        <v>7277438</v>
      </c>
      <c r="F25">
        <v>0.84776237941518096</v>
      </c>
      <c r="G25">
        <v>45003</v>
      </c>
      <c r="H25">
        <v>0.26377422072451601</v>
      </c>
      <c r="I25">
        <v>49657</v>
      </c>
      <c r="J25">
        <v>0.49012723562597499</v>
      </c>
      <c r="K25">
        <v>18378</v>
      </c>
      <c r="L25">
        <v>7085546</v>
      </c>
      <c r="M25">
        <v>373836</v>
      </c>
      <c r="N25">
        <v>7477760</v>
      </c>
      <c r="O25">
        <v>0.82432623649765002</v>
      </c>
      <c r="P25">
        <v>0.32683077437340702</v>
      </c>
    </row>
    <row r="26" spans="1:16" x14ac:dyDescent="0.25">
      <c r="A26">
        <v>25</v>
      </c>
      <c r="B26" t="s">
        <v>42</v>
      </c>
      <c r="C26">
        <v>1393</v>
      </c>
      <c r="D26">
        <v>1.4698581560283701</v>
      </c>
      <c r="E26">
        <v>40410</v>
      </c>
      <c r="F26">
        <v>0.425145476988186</v>
      </c>
      <c r="G26">
        <v>391769</v>
      </c>
      <c r="H26">
        <v>5.3204759421256097E-2</v>
      </c>
      <c r="I26">
        <v>3877940</v>
      </c>
      <c r="J26">
        <v>-2.1947751327755501E-2</v>
      </c>
      <c r="K26">
        <v>21871</v>
      </c>
      <c r="L26">
        <v>5681</v>
      </c>
      <c r="M26">
        <v>261</v>
      </c>
      <c r="N26">
        <v>27813</v>
      </c>
      <c r="O26">
        <v>0.18651081438505199</v>
      </c>
      <c r="P26">
        <v>1.21562397397718E-3</v>
      </c>
    </row>
    <row r="27" spans="1:16" x14ac:dyDescent="0.25">
      <c r="A27">
        <v>26</v>
      </c>
      <c r="B27" t="s">
        <v>117</v>
      </c>
      <c r="C27">
        <v>122</v>
      </c>
      <c r="D27">
        <v>-6.15384615384615E-2</v>
      </c>
      <c r="E27">
        <v>145168</v>
      </c>
      <c r="F27">
        <v>0.77118385573626502</v>
      </c>
      <c r="G27">
        <v>0</v>
      </c>
      <c r="I27">
        <v>0</v>
      </c>
      <c r="K27">
        <v>0</v>
      </c>
      <c r="L27">
        <v>144546</v>
      </c>
      <c r="M27">
        <v>402</v>
      </c>
      <c r="N27">
        <v>144948</v>
      </c>
      <c r="O27">
        <v>0.76880178652055597</v>
      </c>
      <c r="P27">
        <v>6.3352484011089697E-3</v>
      </c>
    </row>
    <row r="28" spans="1:16" x14ac:dyDescent="0.25">
      <c r="A28">
        <v>27</v>
      </c>
      <c r="B28" t="s">
        <v>118</v>
      </c>
      <c r="C28">
        <v>2</v>
      </c>
      <c r="E28">
        <v>492</v>
      </c>
      <c r="F28">
        <v>0.12844036697247699</v>
      </c>
      <c r="G28">
        <v>0</v>
      </c>
      <c r="I28">
        <v>0</v>
      </c>
      <c r="K28">
        <v>0</v>
      </c>
      <c r="L28">
        <v>492</v>
      </c>
      <c r="M28">
        <v>0</v>
      </c>
      <c r="N28">
        <v>492</v>
      </c>
      <c r="O28">
        <v>0.12844036697247699</v>
      </c>
      <c r="P28">
        <v>2.1503864926357099E-5</v>
      </c>
    </row>
    <row r="29" spans="1:16" x14ac:dyDescent="0.25">
      <c r="A29">
        <v>28</v>
      </c>
      <c r="B29" t="s">
        <v>119</v>
      </c>
      <c r="C29">
        <v>0</v>
      </c>
      <c r="E29">
        <v>0</v>
      </c>
      <c r="G29">
        <v>0</v>
      </c>
      <c r="I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1:16" x14ac:dyDescent="0.25">
      <c r="A30">
        <v>29</v>
      </c>
      <c r="B30" t="s">
        <v>219</v>
      </c>
      <c r="C30">
        <v>0</v>
      </c>
      <c r="E30">
        <v>0</v>
      </c>
      <c r="G30">
        <v>0</v>
      </c>
      <c r="I30">
        <v>0</v>
      </c>
      <c r="K30">
        <v>0</v>
      </c>
      <c r="L30">
        <v>0</v>
      </c>
      <c r="M30">
        <v>0</v>
      </c>
      <c r="N30">
        <v>0</v>
      </c>
      <c r="P30">
        <v>0</v>
      </c>
    </row>
    <row r="31" spans="1:16" x14ac:dyDescent="0.25">
      <c r="A31">
        <v>30</v>
      </c>
      <c r="B31" t="s">
        <v>220</v>
      </c>
      <c r="C31">
        <v>0</v>
      </c>
      <c r="E31">
        <v>0</v>
      </c>
      <c r="G31">
        <v>0</v>
      </c>
      <c r="I31">
        <v>0</v>
      </c>
      <c r="K31">
        <v>0</v>
      </c>
      <c r="L31">
        <v>0</v>
      </c>
      <c r="M31">
        <v>0</v>
      </c>
      <c r="N31">
        <v>0</v>
      </c>
      <c r="P31">
        <v>0</v>
      </c>
    </row>
    <row r="32" spans="1:16" x14ac:dyDescent="0.25">
      <c r="A32">
        <v>31</v>
      </c>
      <c r="B32" t="s">
        <v>221</v>
      </c>
      <c r="C32">
        <v>2</v>
      </c>
      <c r="E32">
        <v>492</v>
      </c>
      <c r="F32">
        <v>0.12844036697247699</v>
      </c>
      <c r="G32">
        <v>0</v>
      </c>
      <c r="I32">
        <v>0</v>
      </c>
      <c r="K32">
        <v>0</v>
      </c>
      <c r="L32">
        <v>492</v>
      </c>
      <c r="M32">
        <v>0</v>
      </c>
      <c r="N32">
        <v>492</v>
      </c>
      <c r="O32">
        <v>0.12844036697247699</v>
      </c>
      <c r="P32">
        <v>2.1503864926357099E-5</v>
      </c>
    </row>
    <row r="33" spans="1:16" x14ac:dyDescent="0.25">
      <c r="A33">
        <v>32</v>
      </c>
      <c r="B33" t="s">
        <v>120</v>
      </c>
      <c r="C33">
        <v>1097</v>
      </c>
      <c r="D33">
        <v>-4.6086956521739102E-2</v>
      </c>
      <c r="E33">
        <v>214061</v>
      </c>
      <c r="F33">
        <v>-0.20899201087880301</v>
      </c>
      <c r="G33">
        <v>0</v>
      </c>
      <c r="I33">
        <v>0</v>
      </c>
      <c r="K33">
        <v>0</v>
      </c>
      <c r="L33">
        <v>95655</v>
      </c>
      <c r="M33">
        <v>0</v>
      </c>
      <c r="N33">
        <v>95655</v>
      </c>
      <c r="O33">
        <v>-0.23718270772027999</v>
      </c>
      <c r="P33">
        <v>4.1807971535176699E-3</v>
      </c>
    </row>
    <row r="34" spans="1:16" x14ac:dyDescent="0.25">
      <c r="A34">
        <v>33</v>
      </c>
      <c r="B34" t="s">
        <v>150</v>
      </c>
      <c r="C34">
        <v>747</v>
      </c>
      <c r="D34">
        <v>-6.0377358490565997E-2</v>
      </c>
      <c r="E34">
        <v>1196</v>
      </c>
      <c r="F34">
        <v>-0.62589928057554001</v>
      </c>
      <c r="G34">
        <v>0</v>
      </c>
      <c r="I34">
        <v>0</v>
      </c>
      <c r="K34">
        <v>0</v>
      </c>
      <c r="L34">
        <v>1228</v>
      </c>
      <c r="M34">
        <v>0</v>
      </c>
      <c r="N34">
        <v>1228</v>
      </c>
      <c r="O34">
        <v>-0.623312883435583</v>
      </c>
      <c r="P34">
        <v>5.3672248230826299E-5</v>
      </c>
    </row>
    <row r="35" spans="1:16" x14ac:dyDescent="0.25">
      <c r="A35">
        <v>34</v>
      </c>
      <c r="B35" t="s">
        <v>50</v>
      </c>
      <c r="C35">
        <v>1219</v>
      </c>
      <c r="D35">
        <v>-4.7656249999999997E-2</v>
      </c>
      <c r="E35">
        <v>359229</v>
      </c>
      <c r="F35">
        <v>1.8861021217939901E-2</v>
      </c>
      <c r="G35">
        <v>0</v>
      </c>
      <c r="I35">
        <v>0</v>
      </c>
      <c r="K35">
        <v>0</v>
      </c>
      <c r="L35">
        <v>240201</v>
      </c>
      <c r="M35">
        <v>402</v>
      </c>
      <c r="N35">
        <v>240603</v>
      </c>
      <c r="O35">
        <v>0.16040493093602901</v>
      </c>
      <c r="P35">
        <v>1.05160455546266E-2</v>
      </c>
    </row>
    <row r="36" spans="1:16" x14ac:dyDescent="0.25">
      <c r="A36">
        <v>35</v>
      </c>
      <c r="B36" t="s">
        <v>51</v>
      </c>
      <c r="C36">
        <v>111337</v>
      </c>
      <c r="D36">
        <v>1.78718770339959</v>
      </c>
      <c r="E36">
        <v>561506</v>
      </c>
      <c r="F36">
        <v>3.3438027014063998</v>
      </c>
      <c r="G36">
        <v>16284</v>
      </c>
      <c r="H36">
        <v>0.19078610603290699</v>
      </c>
      <c r="I36">
        <v>15748</v>
      </c>
      <c r="J36">
        <v>0.12125311498754</v>
      </c>
      <c r="K36">
        <v>43</v>
      </c>
      <c r="L36">
        <v>589211</v>
      </c>
      <c r="M36">
        <v>7026</v>
      </c>
      <c r="N36">
        <v>596280</v>
      </c>
      <c r="O36">
        <v>2.8521619474000399</v>
      </c>
      <c r="P36">
        <v>2.6061635321724001E-2</v>
      </c>
    </row>
    <row r="37" spans="1:16" x14ac:dyDescent="0.25">
      <c r="A37">
        <v>36</v>
      </c>
      <c r="B37" t="s">
        <v>52</v>
      </c>
      <c r="C37">
        <v>70293</v>
      </c>
      <c r="D37">
        <v>2.0663496771942098</v>
      </c>
      <c r="E37">
        <v>1968705</v>
      </c>
      <c r="F37">
        <v>-3.5533828000458602E-2</v>
      </c>
      <c r="G37">
        <v>0</v>
      </c>
      <c r="I37">
        <v>0</v>
      </c>
      <c r="K37">
        <v>5914</v>
      </c>
      <c r="L37">
        <v>24880</v>
      </c>
      <c r="M37">
        <v>11626</v>
      </c>
      <c r="N37">
        <v>42420</v>
      </c>
      <c r="O37">
        <v>-0.374197831378624</v>
      </c>
      <c r="P37">
        <v>1.8540527442603E-3</v>
      </c>
    </row>
    <row r="38" spans="1:16" x14ac:dyDescent="0.25">
      <c r="A38">
        <v>37</v>
      </c>
      <c r="B38" t="s">
        <v>122</v>
      </c>
      <c r="C38">
        <v>70217</v>
      </c>
      <c r="D38">
        <v>2.0643711268220302</v>
      </c>
      <c r="E38">
        <v>1962282</v>
      </c>
      <c r="F38">
        <v>-3.8410989353475797E-2</v>
      </c>
      <c r="G38">
        <v>0</v>
      </c>
      <c r="I38">
        <v>0</v>
      </c>
      <c r="K38">
        <v>5900</v>
      </c>
      <c r="L38">
        <v>15020</v>
      </c>
      <c r="M38">
        <v>8834</v>
      </c>
      <c r="N38">
        <v>29754</v>
      </c>
      <c r="O38">
        <v>-0.45973526047246399</v>
      </c>
      <c r="P38">
        <v>1.3004593435342101E-3</v>
      </c>
    </row>
    <row r="39" spans="1:16" x14ac:dyDescent="0.25">
      <c r="A39">
        <v>38</v>
      </c>
      <c r="B39" t="s">
        <v>123</v>
      </c>
      <c r="C39">
        <v>71</v>
      </c>
      <c r="D39">
        <v>10.8333333333333</v>
      </c>
      <c r="E39">
        <v>6208</v>
      </c>
      <c r="F39">
        <v>12.408207343412499</v>
      </c>
      <c r="G39">
        <v>0</v>
      </c>
      <c r="I39">
        <v>0</v>
      </c>
      <c r="K39">
        <v>14</v>
      </c>
      <c r="L39">
        <v>9860</v>
      </c>
      <c r="M39">
        <v>2792</v>
      </c>
      <c r="N39">
        <v>12666</v>
      </c>
      <c r="O39">
        <v>-3.6186280679673102E-3</v>
      </c>
      <c r="P39">
        <v>5.5359340072609598E-4</v>
      </c>
    </row>
    <row r="40" spans="1:16" x14ac:dyDescent="0.25">
      <c r="A40">
        <v>39</v>
      </c>
      <c r="B40" t="s">
        <v>124</v>
      </c>
      <c r="C40">
        <v>2</v>
      </c>
      <c r="E40">
        <v>72</v>
      </c>
      <c r="G40">
        <v>0</v>
      </c>
      <c r="I40">
        <v>0</v>
      </c>
      <c r="K40">
        <v>0</v>
      </c>
      <c r="L40">
        <v>0</v>
      </c>
      <c r="M40">
        <v>0</v>
      </c>
      <c r="N40">
        <v>0</v>
      </c>
      <c r="P40">
        <v>0</v>
      </c>
    </row>
    <row r="41" spans="1:16" x14ac:dyDescent="0.25">
      <c r="A41">
        <v>40</v>
      </c>
      <c r="B41" t="s">
        <v>125</v>
      </c>
      <c r="C41">
        <v>3</v>
      </c>
      <c r="D41">
        <v>-0.25</v>
      </c>
      <c r="E41">
        <v>143</v>
      </c>
      <c r="F41">
        <v>0.31192660550458701</v>
      </c>
      <c r="G41">
        <v>0</v>
      </c>
      <c r="I41">
        <v>0</v>
      </c>
      <c r="K41">
        <v>0</v>
      </c>
      <c r="L41">
        <v>0</v>
      </c>
      <c r="M41">
        <v>0</v>
      </c>
      <c r="N41">
        <v>0</v>
      </c>
      <c r="P41">
        <v>0</v>
      </c>
    </row>
    <row r="42" spans="1:16" x14ac:dyDescent="0.25">
      <c r="A42">
        <v>41</v>
      </c>
      <c r="B42" t="s">
        <v>11</v>
      </c>
      <c r="C42">
        <v>1408483</v>
      </c>
      <c r="D42">
        <v>0.14609115949045701</v>
      </c>
      <c r="E42">
        <v>82478944</v>
      </c>
      <c r="F42">
        <v>0.18047498009354199</v>
      </c>
      <c r="G42">
        <v>510261</v>
      </c>
      <c r="H42">
        <v>-2.83926028044146E-2</v>
      </c>
      <c r="I42">
        <v>4058188</v>
      </c>
      <c r="J42">
        <v>-4.4117425370181297E-2</v>
      </c>
      <c r="K42">
        <v>194562</v>
      </c>
      <c r="L42">
        <v>21927202</v>
      </c>
      <c r="M42">
        <v>757844</v>
      </c>
      <c r="N42">
        <v>22879608</v>
      </c>
      <c r="O42">
        <v>0.202814950636165</v>
      </c>
      <c r="P42">
        <v>1</v>
      </c>
    </row>
    <row r="43" spans="1:16" x14ac:dyDescent="0.25">
      <c r="A43">
        <v>42</v>
      </c>
      <c r="B43" t="s">
        <v>151</v>
      </c>
      <c r="C43">
        <v>1393</v>
      </c>
      <c r="D43">
        <v>-0.104180064308682</v>
      </c>
      <c r="E43">
        <v>0</v>
      </c>
      <c r="G43">
        <v>0</v>
      </c>
      <c r="I43">
        <v>0</v>
      </c>
      <c r="K43">
        <v>0</v>
      </c>
      <c r="L43">
        <v>0</v>
      </c>
      <c r="M43">
        <v>0</v>
      </c>
      <c r="N43">
        <v>0</v>
      </c>
      <c r="P43">
        <v>0</v>
      </c>
    </row>
    <row r="44" spans="1:16" x14ac:dyDescent="0.25">
      <c r="A44">
        <v>43</v>
      </c>
      <c r="B44" t="s">
        <v>152</v>
      </c>
      <c r="C44">
        <v>103051</v>
      </c>
      <c r="D44">
        <v>-0.26142610390820398</v>
      </c>
      <c r="E44">
        <v>10027575</v>
      </c>
      <c r="F44">
        <v>-0.36259091712040298</v>
      </c>
      <c r="G44">
        <v>10982</v>
      </c>
      <c r="H44">
        <v>-0.765572300730052</v>
      </c>
      <c r="I44">
        <v>95523</v>
      </c>
      <c r="J44">
        <v>-0.91882279756815999</v>
      </c>
      <c r="K44">
        <v>704</v>
      </c>
      <c r="L44">
        <v>77739</v>
      </c>
      <c r="M44">
        <v>0</v>
      </c>
      <c r="N44">
        <v>78443</v>
      </c>
      <c r="O44">
        <v>-0.146235810141599</v>
      </c>
      <c r="P44">
        <v>3.4285115374354299E-3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0"/>
  <sheetViews>
    <sheetView workbookViewId="0">
      <selection sqref="A1:K1"/>
    </sheetView>
  </sheetViews>
  <sheetFormatPr defaultColWidth="11.42578125" defaultRowHeight="15" x14ac:dyDescent="0.25"/>
  <sheetData>
    <row r="1" spans="1:6" x14ac:dyDescent="0.25">
      <c r="A1" t="s">
        <v>95</v>
      </c>
      <c r="B1" t="s">
        <v>96</v>
      </c>
      <c r="C1" t="s">
        <v>252</v>
      </c>
      <c r="D1" t="s">
        <v>170</v>
      </c>
      <c r="E1" t="s">
        <v>209</v>
      </c>
      <c r="F1" t="s">
        <v>171</v>
      </c>
    </row>
    <row r="2" spans="1:6" x14ac:dyDescent="0.25">
      <c r="A2">
        <v>1</v>
      </c>
      <c r="B2" t="s">
        <v>2</v>
      </c>
      <c r="C2">
        <v>949428</v>
      </c>
      <c r="D2">
        <v>3.90024819761257E-2</v>
      </c>
      <c r="E2">
        <v>3.90024819761257E-2</v>
      </c>
      <c r="F2">
        <v>8.7719624049250905E-2</v>
      </c>
    </row>
    <row r="3" spans="1:6" x14ac:dyDescent="0.25">
      <c r="A3">
        <v>2</v>
      </c>
      <c r="B3" t="s">
        <v>3</v>
      </c>
      <c r="C3">
        <v>1453240</v>
      </c>
      <c r="D3">
        <v>0.141439751673783</v>
      </c>
      <c r="E3">
        <v>0.141439751673783</v>
      </c>
      <c r="F3">
        <v>0.13426786070490199</v>
      </c>
    </row>
    <row r="4" spans="1:6" x14ac:dyDescent="0.25">
      <c r="A4">
        <v>3</v>
      </c>
      <c r="B4" t="s">
        <v>126</v>
      </c>
      <c r="C4">
        <v>1255442</v>
      </c>
      <c r="D4">
        <v>0.124909725296092</v>
      </c>
      <c r="E4">
        <v>0.124909725296092</v>
      </c>
      <c r="F4">
        <v>0.11599289283193601</v>
      </c>
    </row>
    <row r="5" spans="1:6" x14ac:dyDescent="0.25">
      <c r="A5">
        <v>4</v>
      </c>
      <c r="B5" t="s">
        <v>127</v>
      </c>
      <c r="C5">
        <v>1286</v>
      </c>
      <c r="D5">
        <v>0.15960324616771901</v>
      </c>
      <c r="E5">
        <v>0.15960324616771901</v>
      </c>
      <c r="F5">
        <v>1.18816209894101E-4</v>
      </c>
    </row>
    <row r="6" spans="1:6" x14ac:dyDescent="0.25">
      <c r="A6">
        <v>5</v>
      </c>
      <c r="B6" t="s">
        <v>128</v>
      </c>
      <c r="C6">
        <v>6945</v>
      </c>
      <c r="D6">
        <v>-0.13823054969599199</v>
      </c>
      <c r="E6">
        <v>-0.13823054969599199</v>
      </c>
      <c r="F6">
        <v>6.4166296867381996E-4</v>
      </c>
    </row>
    <row r="7" spans="1:6" x14ac:dyDescent="0.25">
      <c r="A7">
        <v>6</v>
      </c>
      <c r="B7" t="s">
        <v>129</v>
      </c>
      <c r="C7">
        <v>85522</v>
      </c>
      <c r="D7">
        <v>-4.7607381092909497E-2</v>
      </c>
      <c r="E7">
        <v>-4.7607381092909497E-2</v>
      </c>
      <c r="F7">
        <v>7.9015551341860904E-3</v>
      </c>
    </row>
    <row r="8" spans="1:6" x14ac:dyDescent="0.25">
      <c r="A8">
        <v>7</v>
      </c>
      <c r="B8" t="s">
        <v>130</v>
      </c>
      <c r="C8">
        <v>67132</v>
      </c>
      <c r="D8">
        <v>1.2549019607843E-2</v>
      </c>
      <c r="E8">
        <v>1.2549019607843E-2</v>
      </c>
      <c r="F8">
        <v>6.2024648542852202E-3</v>
      </c>
    </row>
    <row r="9" spans="1:6" x14ac:dyDescent="0.25">
      <c r="A9">
        <v>8</v>
      </c>
      <c r="B9" t="s">
        <v>131</v>
      </c>
      <c r="C9">
        <v>955930</v>
      </c>
      <c r="D9">
        <v>0.27077625388672</v>
      </c>
      <c r="E9">
        <v>0.27077625388672</v>
      </c>
      <c r="F9">
        <v>8.8320357328202204E-2</v>
      </c>
    </row>
    <row r="10" spans="1:6" x14ac:dyDescent="0.25">
      <c r="A10">
        <v>9</v>
      </c>
      <c r="B10" t="s">
        <v>132</v>
      </c>
      <c r="C10">
        <v>923988</v>
      </c>
      <c r="D10">
        <v>0.11059987595736399</v>
      </c>
      <c r="E10">
        <v>0.11059987595736399</v>
      </c>
      <c r="F10">
        <v>8.5369169632683303E-2</v>
      </c>
    </row>
    <row r="11" spans="1:6" x14ac:dyDescent="0.25">
      <c r="A11">
        <v>10</v>
      </c>
      <c r="B11" t="s">
        <v>133</v>
      </c>
      <c r="C11">
        <v>3269469</v>
      </c>
      <c r="D11">
        <v>3.7974775973743401E-2</v>
      </c>
      <c r="E11">
        <v>3.7974775973743401E-2</v>
      </c>
      <c r="F11">
        <v>0.30207302872959302</v>
      </c>
    </row>
    <row r="12" spans="1:6" x14ac:dyDescent="0.25">
      <c r="A12">
        <v>11</v>
      </c>
      <c r="B12" t="s">
        <v>134</v>
      </c>
      <c r="C12">
        <v>1543</v>
      </c>
      <c r="D12">
        <v>-0.51340271207820898</v>
      </c>
      <c r="E12">
        <v>-0.51340271207820898</v>
      </c>
      <c r="F12">
        <v>1.4256097345769701E-4</v>
      </c>
    </row>
    <row r="13" spans="1:6" x14ac:dyDescent="0.25">
      <c r="A13">
        <v>12</v>
      </c>
      <c r="B13" t="s">
        <v>135</v>
      </c>
      <c r="C13">
        <v>5348</v>
      </c>
      <c r="D13">
        <v>0.26699834162520703</v>
      </c>
      <c r="E13">
        <v>0.26699834162520703</v>
      </c>
      <c r="F13">
        <v>4.9411282310548395E-4</v>
      </c>
    </row>
    <row r="14" spans="1:6" x14ac:dyDescent="0.25">
      <c r="A14">
        <v>13</v>
      </c>
      <c r="B14" t="s">
        <v>136</v>
      </c>
      <c r="C14">
        <v>1007894</v>
      </c>
      <c r="D14">
        <v>-3.1668605157175699E-3</v>
      </c>
      <c r="E14">
        <v>-3.1668605157175699E-3</v>
      </c>
      <c r="F14">
        <v>9.3121419171854694E-2</v>
      </c>
    </row>
    <row r="15" spans="1:6" x14ac:dyDescent="0.25">
      <c r="A15">
        <v>14</v>
      </c>
      <c r="B15" t="s">
        <v>4</v>
      </c>
      <c r="C15">
        <v>34626</v>
      </c>
      <c r="D15">
        <v>0.44497767391395099</v>
      </c>
      <c r="E15">
        <v>0.44497767391395099</v>
      </c>
      <c r="F15">
        <v>3.19916802783293E-3</v>
      </c>
    </row>
    <row r="16" spans="1:6" x14ac:dyDescent="0.25">
      <c r="A16">
        <v>15</v>
      </c>
      <c r="B16" t="s">
        <v>5</v>
      </c>
      <c r="C16">
        <v>165226</v>
      </c>
      <c r="D16">
        <v>0.124223475698957</v>
      </c>
      <c r="E16">
        <v>0.124223475698957</v>
      </c>
      <c r="F16">
        <v>1.52655731694889E-2</v>
      </c>
    </row>
    <row r="17" spans="1:6" x14ac:dyDescent="0.25">
      <c r="A17">
        <v>16</v>
      </c>
      <c r="B17" t="s">
        <v>137</v>
      </c>
      <c r="C17">
        <v>210265</v>
      </c>
      <c r="D17">
        <v>0.13924016341037901</v>
      </c>
      <c r="E17">
        <v>0.13924016341037901</v>
      </c>
      <c r="F17">
        <v>1.9426819885990002E-2</v>
      </c>
    </row>
    <row r="18" spans="1:6" x14ac:dyDescent="0.25">
      <c r="A18">
        <v>17</v>
      </c>
      <c r="B18" t="s">
        <v>138</v>
      </c>
      <c r="C18">
        <v>147345</v>
      </c>
      <c r="D18">
        <v>5.4988723015787701E-2</v>
      </c>
      <c r="E18">
        <v>5.4988723015787701E-2</v>
      </c>
      <c r="F18">
        <v>1.3613510456334601E-2</v>
      </c>
    </row>
    <row r="19" spans="1:6" x14ac:dyDescent="0.25">
      <c r="A19">
        <v>18</v>
      </c>
      <c r="B19" t="s">
        <v>139</v>
      </c>
      <c r="C19">
        <v>282810</v>
      </c>
      <c r="D19">
        <v>8.6331073424625898E-2</v>
      </c>
      <c r="E19">
        <v>8.6331073424625898E-2</v>
      </c>
      <c r="F19">
        <v>2.6129403048328701E-2</v>
      </c>
    </row>
    <row r="20" spans="1:6" x14ac:dyDescent="0.25">
      <c r="A20">
        <v>19</v>
      </c>
      <c r="B20" t="s">
        <v>11</v>
      </c>
      <c r="C20">
        <v>10823439</v>
      </c>
      <c r="D20">
        <v>8.4914387658679799E-2</v>
      </c>
      <c r="E20">
        <v>8.4914387658679799E-2</v>
      </c>
      <c r="F2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8"/>
  <sheetViews>
    <sheetView workbookViewId="0">
      <selection sqref="A1:K1"/>
    </sheetView>
  </sheetViews>
  <sheetFormatPr defaultColWidth="11.42578125" defaultRowHeight="15" x14ac:dyDescent="0.25"/>
  <sheetData>
    <row r="1" spans="1:8" x14ac:dyDescent="0.25">
      <c r="A1" t="s">
        <v>95</v>
      </c>
      <c r="B1" t="s">
        <v>96</v>
      </c>
      <c r="C1" t="s">
        <v>253</v>
      </c>
      <c r="D1" t="s">
        <v>170</v>
      </c>
      <c r="E1" t="s">
        <v>171</v>
      </c>
      <c r="F1" t="s">
        <v>254</v>
      </c>
      <c r="G1" t="s">
        <v>172</v>
      </c>
      <c r="H1" t="s">
        <v>173</v>
      </c>
    </row>
    <row r="2" spans="1:8" x14ac:dyDescent="0.25">
      <c r="A2">
        <v>1</v>
      </c>
      <c r="B2" t="s">
        <v>7</v>
      </c>
      <c r="C2">
        <v>7499547</v>
      </c>
      <c r="D2">
        <v>6.5844609229236906E-2</v>
      </c>
      <c r="E2">
        <v>0.69289871731156805</v>
      </c>
      <c r="F2">
        <v>2821442</v>
      </c>
      <c r="G2">
        <v>4.9646334644472698E-2</v>
      </c>
      <c r="H2">
        <v>0.86296643277547502</v>
      </c>
    </row>
    <row r="3" spans="1:8" x14ac:dyDescent="0.25">
      <c r="A3">
        <v>2</v>
      </c>
      <c r="B3" t="s">
        <v>222</v>
      </c>
      <c r="C3">
        <v>49375</v>
      </c>
      <c r="D3">
        <v>0.286712011049436</v>
      </c>
      <c r="E3">
        <v>4.5618587585701696E-3</v>
      </c>
      <c r="F3">
        <v>0</v>
      </c>
      <c r="H3">
        <v>0</v>
      </c>
    </row>
    <row r="4" spans="1:8" x14ac:dyDescent="0.25">
      <c r="A4">
        <v>3</v>
      </c>
      <c r="B4" t="s">
        <v>9</v>
      </c>
      <c r="C4">
        <v>1092334</v>
      </c>
      <c r="D4">
        <v>0.128154018232913</v>
      </c>
      <c r="E4">
        <v>0.100923006079676</v>
      </c>
      <c r="F4">
        <v>80986</v>
      </c>
      <c r="G4">
        <v>7.2449182281665997E-2</v>
      </c>
      <c r="H4">
        <v>2.4770383202899302E-2</v>
      </c>
    </row>
    <row r="5" spans="1:8" x14ac:dyDescent="0.25">
      <c r="A5">
        <v>4</v>
      </c>
      <c r="B5" t="s">
        <v>10</v>
      </c>
      <c r="C5">
        <v>1227850</v>
      </c>
      <c r="D5">
        <v>8.5573633959618506E-2</v>
      </c>
      <c r="E5">
        <v>0.113443610667552</v>
      </c>
      <c r="F5">
        <v>172320</v>
      </c>
      <c r="G5">
        <v>3.9914064668750603E-2</v>
      </c>
      <c r="H5">
        <v>5.2705806355711003E-2</v>
      </c>
    </row>
    <row r="6" spans="1:8" x14ac:dyDescent="0.25">
      <c r="A6">
        <v>5</v>
      </c>
      <c r="B6" t="s">
        <v>8</v>
      </c>
      <c r="C6">
        <v>537855</v>
      </c>
      <c r="D6">
        <v>0.27540531119505501</v>
      </c>
      <c r="E6">
        <v>4.9693540103103999E-2</v>
      </c>
      <c r="F6">
        <v>18176</v>
      </c>
      <c r="G6">
        <v>0.137777777777778</v>
      </c>
      <c r="H6">
        <v>5.5593125366840898E-3</v>
      </c>
    </row>
    <row r="7" spans="1:8" x14ac:dyDescent="0.25">
      <c r="A7">
        <v>6</v>
      </c>
      <c r="B7" t="s">
        <v>140</v>
      </c>
      <c r="C7">
        <v>416478</v>
      </c>
      <c r="D7">
        <v>9.4082970808902405E-2</v>
      </c>
      <c r="E7">
        <v>3.8479267079529901E-2</v>
      </c>
      <c r="F7">
        <v>176545</v>
      </c>
      <c r="G7">
        <v>-0.137395255661691</v>
      </c>
      <c r="H7">
        <v>5.3998065129230499E-2</v>
      </c>
    </row>
    <row r="8" spans="1:8" x14ac:dyDescent="0.25">
      <c r="A8">
        <v>7</v>
      </c>
      <c r="B8" t="s">
        <v>11</v>
      </c>
      <c r="C8">
        <v>10823439</v>
      </c>
      <c r="D8">
        <v>8.4914387658679799E-2</v>
      </c>
      <c r="E8">
        <v>1</v>
      </c>
      <c r="F8">
        <v>3269469</v>
      </c>
      <c r="G8">
        <v>3.7974775973743401E-2</v>
      </c>
      <c r="H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  <pageSetUpPr fitToPage="1"/>
  </sheetPr>
  <dimension ref="A1:L51"/>
  <sheetViews>
    <sheetView showGridLines="0" topLeftCell="A17" zoomScale="85" zoomScaleNormal="85" zoomScalePageLayoutView="150" workbookViewId="0"/>
  </sheetViews>
  <sheetFormatPr defaultColWidth="9" defaultRowHeight="11.25" x14ac:dyDescent="0.25"/>
  <cols>
    <col min="1" max="1" width="7.42578125" style="9" customWidth="1"/>
    <col min="2" max="2" width="13" style="9" customWidth="1"/>
    <col min="3" max="3" width="40" style="9" customWidth="1"/>
    <col min="4" max="6" width="10.5703125" style="9" customWidth="1"/>
    <col min="7" max="7" width="12.42578125" style="26" customWidth="1"/>
    <col min="8" max="8" width="14.5703125" style="9" bestFit="1" customWidth="1"/>
    <col min="9" max="9" width="12.28515625" style="9" customWidth="1"/>
    <col min="10" max="10" width="12.42578125" style="9" customWidth="1"/>
    <col min="11" max="11" width="12.7109375" style="9" customWidth="1"/>
    <col min="12" max="12" width="11.28515625" style="9" bestFit="1" customWidth="1"/>
    <col min="13" max="16384" width="9" style="9"/>
  </cols>
  <sheetData>
    <row r="1" spans="1:11" ht="13.15" customHeight="1" x14ac:dyDescent="0.25">
      <c r="A1" s="274" t="s">
        <v>208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</row>
    <row r="2" spans="1:11" ht="13.15" customHeight="1" x14ac:dyDescent="0.25">
      <c r="A2" s="274" t="s">
        <v>77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spans="1:11" ht="13.15" customHeight="1" x14ac:dyDescent="0.25">
      <c r="A3" s="274" t="str">
        <f>"Premi lordi contabilizzati a tutto il "&amp;IF(MID(VIG_Tav1!C1,5,4)="0331","1°",
IF(MID(VIG_Tav1!C1,5,4)="0630","2°",
IF(MID(VIG_Tav1!C1,5,4)="0930","3°","4°")))&amp;" trimestre "&amp;MID(VIG_Tav1!C1,1,4)</f>
        <v>Premi lordi contabilizzati a tutto il 1° trimestre 2025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</row>
    <row r="4" spans="1:11" ht="13.15" customHeight="1" x14ac:dyDescent="0.25">
      <c r="H4" s="11"/>
      <c r="I4" s="11"/>
      <c r="J4" s="11"/>
      <c r="K4" s="11" t="s">
        <v>1</v>
      </c>
    </row>
    <row r="5" spans="1:11" ht="15.95" customHeight="1" x14ac:dyDescent="0.25">
      <c r="A5" s="279" t="s">
        <v>12</v>
      </c>
      <c r="B5" s="280"/>
      <c r="C5" s="201"/>
      <c r="D5" s="285" t="s">
        <v>73</v>
      </c>
      <c r="E5" s="286"/>
      <c r="F5" s="286"/>
      <c r="G5" s="286"/>
      <c r="H5" s="286"/>
      <c r="I5" s="28"/>
      <c r="J5" s="28"/>
      <c r="K5" s="217"/>
    </row>
    <row r="6" spans="1:11" ht="29.1" customHeight="1" x14ac:dyDescent="0.25">
      <c r="A6" s="281"/>
      <c r="B6" s="282"/>
      <c r="C6" s="203"/>
      <c r="D6" s="268" t="s">
        <v>74</v>
      </c>
      <c r="E6" s="268" t="s">
        <v>17</v>
      </c>
      <c r="F6" s="268" t="s">
        <v>18</v>
      </c>
      <c r="G6" s="275" t="s">
        <v>204</v>
      </c>
      <c r="H6" s="277" t="s">
        <v>19</v>
      </c>
      <c r="I6" s="275" t="s">
        <v>185</v>
      </c>
      <c r="J6" s="275" t="s">
        <v>210</v>
      </c>
      <c r="K6" s="275" t="s">
        <v>186</v>
      </c>
    </row>
    <row r="7" spans="1:11" ht="32.450000000000003" customHeight="1" x14ac:dyDescent="0.25">
      <c r="A7" s="283"/>
      <c r="B7" s="284"/>
      <c r="C7" s="204"/>
      <c r="D7" s="269"/>
      <c r="E7" s="269"/>
      <c r="F7" s="269"/>
      <c r="G7" s="276"/>
      <c r="H7" s="278"/>
      <c r="I7" s="276"/>
      <c r="J7" s="276"/>
      <c r="K7" s="276"/>
    </row>
    <row r="8" spans="1:11" ht="13.15" customHeight="1" x14ac:dyDescent="0.25">
      <c r="A8" s="121" t="s">
        <v>21</v>
      </c>
      <c r="B8" s="29" t="s">
        <v>22</v>
      </c>
      <c r="C8" s="29"/>
      <c r="D8" s="30"/>
      <c r="E8" s="30"/>
      <c r="F8" s="30"/>
      <c r="G8" s="30"/>
      <c r="H8" s="31"/>
      <c r="I8" s="30"/>
      <c r="J8" s="30"/>
      <c r="K8" s="244"/>
    </row>
    <row r="9" spans="1:11" ht="12" customHeight="1" x14ac:dyDescent="0.25">
      <c r="A9" s="32"/>
      <c r="B9" s="10" t="s">
        <v>75</v>
      </c>
      <c r="C9" s="10"/>
      <c r="D9" s="122">
        <f>+VIG_Tav1!C2</f>
        <v>0</v>
      </c>
      <c r="E9" s="122">
        <f>+VIG_Tav1!D2</f>
        <v>0</v>
      </c>
      <c r="F9" s="122">
        <f>+VIG_Tav1!E2</f>
        <v>0</v>
      </c>
      <c r="G9" s="122">
        <f>+VIG_Tav1!G2</f>
        <v>0</v>
      </c>
      <c r="H9" s="123">
        <f>+VIG_Tav1!F2</f>
        <v>0</v>
      </c>
      <c r="I9" s="124">
        <f>+VIG_Tav1!H2</f>
        <v>-1</v>
      </c>
      <c r="J9" s="124">
        <f>+VIG_Tav1!I2</f>
        <v>-1</v>
      </c>
      <c r="K9" s="241">
        <f>+VIG_Tav1!J2</f>
        <v>0</v>
      </c>
    </row>
    <row r="10" spans="1:11" ht="12" customHeight="1" x14ac:dyDescent="0.25">
      <c r="A10" s="32"/>
      <c r="B10" s="10" t="s">
        <v>23</v>
      </c>
      <c r="C10" s="10"/>
      <c r="D10" s="122">
        <f>+VIG_Tav1!C3</f>
        <v>447275</v>
      </c>
      <c r="E10" s="122">
        <f>+VIG_Tav1!D3</f>
        <v>16420296</v>
      </c>
      <c r="F10" s="122">
        <f>+VIG_Tav1!E3</f>
        <v>1523011</v>
      </c>
      <c r="G10" s="122">
        <f>+VIG_Tav1!G3</f>
        <v>276129</v>
      </c>
      <c r="H10" s="123">
        <f>+VIG_Tav1!F3</f>
        <v>18390582</v>
      </c>
      <c r="I10" s="124">
        <f>+VIG_Tav1!H3</f>
        <v>-2.3678232088987202E-3</v>
      </c>
      <c r="J10" s="124">
        <f>+VIG_Tav1!I3</f>
        <v>-2.3678232088987202E-3</v>
      </c>
      <c r="K10" s="241">
        <f>+VIG_Tav1!J3</f>
        <v>0.57289164401210002</v>
      </c>
    </row>
    <row r="11" spans="1:11" s="47" customFormat="1" ht="12" customHeight="1" x14ac:dyDescent="0.25">
      <c r="A11" s="52"/>
      <c r="B11" s="47" t="s">
        <v>66</v>
      </c>
      <c r="C11" s="53" t="s">
        <v>86</v>
      </c>
      <c r="D11" s="125">
        <f>+VIG_Tav1!C4</f>
        <v>615</v>
      </c>
      <c r="E11" s="125">
        <f>+VIG_Tav1!D4</f>
        <v>1929</v>
      </c>
      <c r="F11" s="125">
        <f>+VIG_Tav1!E4</f>
        <v>3374</v>
      </c>
      <c r="G11" s="125">
        <f>+VIG_Tav1!G4</f>
        <v>447</v>
      </c>
      <c r="H11" s="125">
        <f>+VIG_Tav1!F4</f>
        <v>5918</v>
      </c>
      <c r="I11" s="126">
        <f>+VIG_Tav1!H4</f>
        <v>0.28067517853278501</v>
      </c>
      <c r="J11" s="126">
        <f>+VIG_Tav1!I4</f>
        <v>0.28067517853278501</v>
      </c>
      <c r="K11" s="241">
        <f>+VIG_Tav1!J4</f>
        <v>1.8435374961290501E-4</v>
      </c>
    </row>
    <row r="12" spans="1:11" s="47" customFormat="1" ht="12" customHeight="1" x14ac:dyDescent="0.25">
      <c r="A12" s="52"/>
      <c r="C12" s="53" t="s">
        <v>81</v>
      </c>
      <c r="D12" s="125">
        <f>+VIG_Tav1!C5</f>
        <v>1768</v>
      </c>
      <c r="E12" s="125">
        <f>+VIG_Tav1!D5</f>
        <v>0</v>
      </c>
      <c r="F12" s="125">
        <f>+VIG_Tav1!E5</f>
        <v>750254</v>
      </c>
      <c r="G12" s="125">
        <f>+VIG_Tav1!G5</f>
        <v>121576</v>
      </c>
      <c r="H12" s="125">
        <f>+VIG_Tav1!F5</f>
        <v>752022</v>
      </c>
      <c r="I12" s="126">
        <f>+VIG_Tav1!H5</f>
        <v>5.9424659078102002E-2</v>
      </c>
      <c r="J12" s="126">
        <f>+VIG_Tav1!I5</f>
        <v>5.9424659078102002E-2</v>
      </c>
      <c r="K12" s="241">
        <f>+VIG_Tav1!J5</f>
        <v>2.3426508193882499E-2</v>
      </c>
    </row>
    <row r="13" spans="1:11" ht="12" customHeight="1" x14ac:dyDescent="0.25">
      <c r="A13" s="32"/>
      <c r="B13" s="10" t="s">
        <v>25</v>
      </c>
      <c r="C13" s="10"/>
      <c r="D13" s="122">
        <f>+VIG_Tav1!C6</f>
        <v>221476</v>
      </c>
      <c r="E13" s="122">
        <f>+VIG_Tav1!D6</f>
        <v>150594</v>
      </c>
      <c r="F13" s="122">
        <f>+VIG_Tav1!E6</f>
        <v>23</v>
      </c>
      <c r="G13" s="122">
        <f>+VIG_Tav1!G6</f>
        <v>42561</v>
      </c>
      <c r="H13" s="123">
        <f>+VIG_Tav1!F6</f>
        <v>372093</v>
      </c>
      <c r="I13" s="124">
        <f>+VIG_Tav1!H6</f>
        <v>0.100684501976004</v>
      </c>
      <c r="J13" s="124">
        <f>+VIG_Tav1!I6</f>
        <v>0.100684501976004</v>
      </c>
      <c r="K13" s="241">
        <f>+VIG_Tav1!J6</f>
        <v>1.1591203067711201E-2</v>
      </c>
    </row>
    <row r="14" spans="1:11" ht="12" customHeight="1" x14ac:dyDescent="0.25">
      <c r="A14" s="32"/>
      <c r="B14" s="10" t="s">
        <v>26</v>
      </c>
      <c r="C14" s="10"/>
      <c r="D14" s="122">
        <f>+VIG_Tav1!C7</f>
        <v>3189</v>
      </c>
      <c r="E14" s="122">
        <f>+VIG_Tav1!D7</f>
        <v>39297</v>
      </c>
      <c r="F14" s="122">
        <f>+VIG_Tav1!E7</f>
        <v>1003</v>
      </c>
      <c r="G14" s="122">
        <f>+VIG_Tav1!G7</f>
        <v>341</v>
      </c>
      <c r="H14" s="123">
        <f>+VIG_Tav1!F7</f>
        <v>43489</v>
      </c>
      <c r="I14" s="124">
        <f>+VIG_Tav1!H7</f>
        <v>0.20688793916856299</v>
      </c>
      <c r="J14" s="124">
        <f>+VIG_Tav1!I7</f>
        <v>0.20688793916856299</v>
      </c>
      <c r="K14" s="241">
        <f>+VIG_Tav1!J7</f>
        <v>1.3547415033652701E-3</v>
      </c>
    </row>
    <row r="15" spans="1:11" ht="12" customHeight="1" x14ac:dyDescent="0.25">
      <c r="A15" s="32"/>
      <c r="B15" s="10" t="s">
        <v>27</v>
      </c>
      <c r="C15" s="10"/>
      <c r="D15" s="122">
        <f>+VIG_Tav1!C8</f>
        <v>671940</v>
      </c>
      <c r="E15" s="122">
        <f>+VIG_Tav1!D8</f>
        <v>16610187</v>
      </c>
      <c r="F15" s="122">
        <f>+VIG_Tav1!E8</f>
        <v>1524037</v>
      </c>
      <c r="G15" s="122">
        <f>+VIG_Tav1!G8</f>
        <v>319031</v>
      </c>
      <c r="H15" s="123">
        <f>+VIG_Tav1!F8</f>
        <v>18806164</v>
      </c>
      <c r="I15" s="124">
        <f>+VIG_Tav1!H8</f>
        <v>-1.1473644485671101E-4</v>
      </c>
      <c r="J15" s="124">
        <f>+VIG_Tav1!I8</f>
        <v>-1.1473644485671101E-4</v>
      </c>
      <c r="K15" s="241">
        <f>+VIG_Tav1!J8</f>
        <v>0.58583758858317603</v>
      </c>
    </row>
    <row r="16" spans="1:11" ht="14.1" customHeight="1" x14ac:dyDescent="0.25">
      <c r="A16" s="202"/>
      <c r="B16" s="10" t="s">
        <v>29</v>
      </c>
      <c r="C16" s="10"/>
      <c r="D16" s="122"/>
      <c r="E16" s="122"/>
      <c r="F16" s="127"/>
      <c r="G16" s="122"/>
      <c r="H16" s="128"/>
      <c r="I16" s="124"/>
      <c r="J16" s="124"/>
      <c r="K16" s="241"/>
    </row>
    <row r="17" spans="1:11" ht="13.15" customHeight="1" x14ac:dyDescent="0.25">
      <c r="A17" s="32"/>
      <c r="B17" s="10" t="s">
        <v>30</v>
      </c>
      <c r="C17" s="10"/>
      <c r="D17" s="122">
        <f>+VIG_Tav1!C9</f>
        <v>2796</v>
      </c>
      <c r="E17" s="122">
        <f>+VIG_Tav1!D9</f>
        <v>2885</v>
      </c>
      <c r="F17" s="122">
        <f>+VIG_Tav1!E9</f>
        <v>2147</v>
      </c>
      <c r="G17" s="122">
        <f>+VIG_Tav1!G9</f>
        <v>956</v>
      </c>
      <c r="H17" s="123">
        <f>+VIG_Tav1!F9</f>
        <v>7828</v>
      </c>
      <c r="I17" s="124">
        <f>+VIG_Tav1!H9</f>
        <v>0.10674395588858999</v>
      </c>
      <c r="J17" s="124">
        <f>+VIG_Tav1!I9</f>
        <v>0.10674395588858999</v>
      </c>
      <c r="K17" s="241">
        <f>+VIG_Tav1!J9</f>
        <v>2.4385284757854399E-4</v>
      </c>
    </row>
    <row r="18" spans="1:11" ht="13.15" customHeight="1" x14ac:dyDescent="0.25">
      <c r="A18" s="32"/>
      <c r="B18" s="10" t="s">
        <v>31</v>
      </c>
      <c r="C18" s="10"/>
      <c r="D18" s="122">
        <f>+VIG_Tav1!C10</f>
        <v>114791</v>
      </c>
      <c r="E18" s="122">
        <f>+VIG_Tav1!D10</f>
        <v>237399</v>
      </c>
      <c r="F18" s="127">
        <f>+VIG_Tav1!E10</f>
        <v>3746</v>
      </c>
      <c r="G18" s="122">
        <f>+VIG_Tav1!G10</f>
        <v>35657</v>
      </c>
      <c r="H18" s="123">
        <f>+VIG_Tav1!F10</f>
        <v>355936</v>
      </c>
      <c r="I18" s="124">
        <f>+VIG_Tav1!H10</f>
        <v>0.16164447940158</v>
      </c>
      <c r="J18" s="124">
        <f>+VIG_Tav1!I10</f>
        <v>0.16164447940158</v>
      </c>
      <c r="K18" s="241">
        <f>+VIG_Tav1!J10</f>
        <v>1.1087890541098201E-2</v>
      </c>
    </row>
    <row r="19" spans="1:11" ht="13.15" customHeight="1" x14ac:dyDescent="0.25">
      <c r="A19" s="32"/>
      <c r="B19" s="10" t="s">
        <v>32</v>
      </c>
      <c r="C19" s="10"/>
      <c r="D19" s="122">
        <f>+VIG_Tav1!C11</f>
        <v>299232</v>
      </c>
      <c r="E19" s="122">
        <f>+VIG_Tav1!D11</f>
        <v>243243</v>
      </c>
      <c r="F19" s="127">
        <f>+VIG_Tav1!E11</f>
        <v>68614</v>
      </c>
      <c r="G19" s="122">
        <f>+VIG_Tav1!G11</f>
        <v>33739</v>
      </c>
      <c r="H19" s="123">
        <f>+VIG_Tav1!F11</f>
        <v>611089</v>
      </c>
      <c r="I19" s="124">
        <f>+VIG_Tav1!H11</f>
        <v>-1.9533387229803099E-3</v>
      </c>
      <c r="J19" s="124">
        <f>+VIG_Tav1!I11</f>
        <v>-1.9533387229803099E-3</v>
      </c>
      <c r="K19" s="241">
        <f>+VIG_Tav1!J11</f>
        <v>1.9036253548023099E-2</v>
      </c>
    </row>
    <row r="20" spans="1:11" ht="12" customHeight="1" x14ac:dyDescent="0.25">
      <c r="A20" s="202"/>
      <c r="B20" s="10" t="s">
        <v>33</v>
      </c>
      <c r="C20" s="10"/>
      <c r="D20" s="122">
        <f>+VIG_Tav1!C12</f>
        <v>416819</v>
      </c>
      <c r="E20" s="122">
        <f>+VIG_Tav1!D12</f>
        <v>483527</v>
      </c>
      <c r="F20" s="122">
        <f>+VIG_Tav1!E12</f>
        <v>74507</v>
      </c>
      <c r="G20" s="122">
        <f>+VIG_Tav1!G12</f>
        <v>70352</v>
      </c>
      <c r="H20" s="123">
        <f>+VIG_Tav1!F12</f>
        <v>974853</v>
      </c>
      <c r="I20" s="124">
        <f>+VIG_Tav1!H12</f>
        <v>5.3024255615626001E-2</v>
      </c>
      <c r="J20" s="124">
        <f>+VIG_Tav1!I12</f>
        <v>5.3024255615626001E-2</v>
      </c>
      <c r="K20" s="241">
        <f>+VIG_Tav1!J12</f>
        <v>3.0367996936699799E-2</v>
      </c>
    </row>
    <row r="21" spans="1:11" s="26" customFormat="1" ht="13.15" customHeight="1" x14ac:dyDescent="0.25">
      <c r="A21" s="90" t="s">
        <v>34</v>
      </c>
      <c r="B21" s="34"/>
      <c r="C21" s="34"/>
      <c r="D21" s="129">
        <f>+VIG_Tav1!C13</f>
        <v>1088759</v>
      </c>
      <c r="E21" s="129">
        <f>+VIG_Tav1!D13</f>
        <v>17093714</v>
      </c>
      <c r="F21" s="129">
        <f>+VIG_Tav1!E13</f>
        <v>1598544</v>
      </c>
      <c r="G21" s="129">
        <f>+VIG_Tav1!G13</f>
        <v>389383</v>
      </c>
      <c r="H21" s="129">
        <f>+VIG_Tav1!F13</f>
        <v>19781017</v>
      </c>
      <c r="I21" s="130">
        <f>+VIG_Tav1!H13</f>
        <v>2.3781186330029702E-3</v>
      </c>
      <c r="J21" s="130">
        <f>+VIG_Tav1!I13</f>
        <v>2.3781186330029702E-3</v>
      </c>
      <c r="K21" s="242">
        <f>+VIG_Tav1!J13</f>
        <v>0.61620558551987603</v>
      </c>
    </row>
    <row r="22" spans="1:11" s="26" customFormat="1" ht="14.1" customHeight="1" x14ac:dyDescent="0.25">
      <c r="A22" s="91" t="s">
        <v>76</v>
      </c>
      <c r="B22" s="36"/>
      <c r="C22" s="36"/>
      <c r="D22" s="131">
        <f>+VIG_Tav1!C14</f>
        <v>0</v>
      </c>
      <c r="E22" s="131">
        <f>+VIG_Tav1!D14</f>
        <v>0</v>
      </c>
      <c r="F22" s="132">
        <f>+VIG_Tav1!E14</f>
        <v>0</v>
      </c>
      <c r="G22" s="131">
        <f>+VIG_Tav1!G14</f>
        <v>0</v>
      </c>
      <c r="H22" s="131">
        <f>+VIG_Tav1!F14</f>
        <v>0</v>
      </c>
      <c r="I22" s="133" t="s">
        <v>187</v>
      </c>
      <c r="J22" s="133" t="s">
        <v>187</v>
      </c>
      <c r="K22" s="243" t="s">
        <v>187</v>
      </c>
    </row>
    <row r="23" spans="1:11" ht="13.15" customHeight="1" x14ac:dyDescent="0.25">
      <c r="A23" s="121" t="s">
        <v>36</v>
      </c>
      <c r="B23" s="29" t="s">
        <v>22</v>
      </c>
      <c r="C23" s="29"/>
      <c r="D23" s="134"/>
      <c r="E23" s="134"/>
      <c r="F23" s="134"/>
      <c r="G23" s="134"/>
      <c r="H23" s="135"/>
      <c r="I23" s="136"/>
      <c r="J23" s="136"/>
      <c r="K23" s="244"/>
    </row>
    <row r="24" spans="1:11" ht="12" customHeight="1" x14ac:dyDescent="0.25">
      <c r="A24" s="202"/>
      <c r="B24" s="10" t="s">
        <v>37</v>
      </c>
      <c r="C24" s="10"/>
      <c r="D24" s="122">
        <f>+VIG_Tav1!C15</f>
        <v>17617</v>
      </c>
      <c r="E24" s="122">
        <f>+VIG_Tav1!D15</f>
        <v>3858583</v>
      </c>
      <c r="F24" s="122">
        <f>+VIG_Tav1!E15</f>
        <v>963366</v>
      </c>
      <c r="G24" s="122">
        <f>+VIG_Tav1!G15</f>
        <v>207647</v>
      </c>
      <c r="H24" s="123">
        <f>+VIG_Tav1!F15</f>
        <v>4839566</v>
      </c>
      <c r="I24" s="124">
        <f>+VIG_Tav1!H15</f>
        <v>0.79744806339172503</v>
      </c>
      <c r="J24" s="124">
        <f>+VIG_Tav1!I15</f>
        <v>0.79744806339172503</v>
      </c>
      <c r="K24" s="241">
        <f>+VIG_Tav1!J15</f>
        <v>0.15075906363621699</v>
      </c>
    </row>
    <row r="25" spans="1:11" s="47" customFormat="1" ht="12" customHeight="1" x14ac:dyDescent="0.25">
      <c r="A25" s="54"/>
      <c r="B25" s="53" t="s">
        <v>66</v>
      </c>
      <c r="C25" s="53" t="s">
        <v>81</v>
      </c>
      <c r="D25" s="125">
        <f>+VIG_Tav1!C16</f>
        <v>739</v>
      </c>
      <c r="E25" s="125">
        <f>+VIG_Tav1!D16</f>
        <v>0</v>
      </c>
      <c r="F25" s="125">
        <f>+VIG_Tav1!E16</f>
        <v>320072</v>
      </c>
      <c r="G25" s="125">
        <f>+VIG_Tav1!G16</f>
        <v>72792</v>
      </c>
      <c r="H25" s="137">
        <f>+VIG_Tav1!F16</f>
        <v>320811</v>
      </c>
      <c r="I25" s="126">
        <f>+VIG_Tav1!H16</f>
        <v>0.13432925535676399</v>
      </c>
      <c r="J25" s="126">
        <f>+VIG_Tav1!I16</f>
        <v>0.13432925535676399</v>
      </c>
      <c r="K25" s="241">
        <f>+VIG_Tav1!J16</f>
        <v>9.99369901437408E-3</v>
      </c>
    </row>
    <row r="26" spans="1:11" ht="12" customHeight="1" x14ac:dyDescent="0.25">
      <c r="A26" s="202"/>
      <c r="B26" s="10" t="s">
        <v>38</v>
      </c>
      <c r="C26" s="10"/>
      <c r="D26" s="122">
        <f>+VIG_Tav1!C17</f>
        <v>889</v>
      </c>
      <c r="E26" s="122">
        <f>+VIG_Tav1!D17</f>
        <v>4767384</v>
      </c>
      <c r="F26" s="122">
        <f>+VIG_Tav1!E17</f>
        <v>543833</v>
      </c>
      <c r="G26" s="122">
        <f>+VIG_Tav1!G17</f>
        <v>154441</v>
      </c>
      <c r="H26" s="123">
        <f>+VIG_Tav1!F17</f>
        <v>5312106</v>
      </c>
      <c r="I26" s="124">
        <f>+VIG_Tav1!H17</f>
        <v>0.48358730508057102</v>
      </c>
      <c r="J26" s="124">
        <f>+VIG_Tav1!I17</f>
        <v>0.48358730508057102</v>
      </c>
      <c r="K26" s="241">
        <f>+VIG_Tav1!J17</f>
        <v>0.16547932738107701</v>
      </c>
    </row>
    <row r="27" spans="1:11" s="47" customFormat="1" ht="12" customHeight="1" x14ac:dyDescent="0.25">
      <c r="A27" s="54"/>
      <c r="B27" s="53" t="s">
        <v>66</v>
      </c>
      <c r="C27" s="53" t="s">
        <v>81</v>
      </c>
      <c r="D27" s="125">
        <f>+VIG_Tav1!C18</f>
        <v>0</v>
      </c>
      <c r="E27" s="125">
        <f>+VIG_Tav1!D18</f>
        <v>0</v>
      </c>
      <c r="F27" s="125">
        <f>+VIG_Tav1!E18</f>
        <v>211818</v>
      </c>
      <c r="G27" s="125">
        <f>+VIG_Tav1!G18</f>
        <v>72984</v>
      </c>
      <c r="H27" s="137">
        <f>+VIG_Tav1!F18</f>
        <v>211818</v>
      </c>
      <c r="I27" s="126">
        <f>+VIG_Tav1!H18</f>
        <v>0.258977925180985</v>
      </c>
      <c r="J27" s="126">
        <f>+VIG_Tav1!I18</f>
        <v>0.258977925180985</v>
      </c>
      <c r="K27" s="241">
        <f>+VIG_Tav1!J18</f>
        <v>6.5984188130291301E-3</v>
      </c>
    </row>
    <row r="28" spans="1:11" ht="12" customHeight="1" x14ac:dyDescent="0.25">
      <c r="A28" s="202"/>
      <c r="B28" s="10" t="s">
        <v>39</v>
      </c>
      <c r="C28" s="10"/>
      <c r="D28" s="122">
        <f>+VIG_Tav1!C19</f>
        <v>0</v>
      </c>
      <c r="E28" s="122">
        <f>+VIG_Tav1!D19</f>
        <v>0</v>
      </c>
      <c r="F28" s="122">
        <f>+VIG_Tav1!E19</f>
        <v>0</v>
      </c>
      <c r="G28" s="122">
        <f>+VIG_Tav1!G19</f>
        <v>0</v>
      </c>
      <c r="H28" s="123">
        <f>+VIG_Tav1!F19</f>
        <v>0</v>
      </c>
      <c r="I28" s="138" t="s">
        <v>187</v>
      </c>
      <c r="J28" s="138" t="s">
        <v>187</v>
      </c>
      <c r="K28" s="241" t="s">
        <v>187</v>
      </c>
    </row>
    <row r="29" spans="1:11" ht="12" customHeight="1" x14ac:dyDescent="0.25">
      <c r="A29" s="202"/>
      <c r="B29" s="10" t="s">
        <v>40</v>
      </c>
      <c r="C29" s="10"/>
      <c r="D29" s="122">
        <f>+VIG_Tav1!C20</f>
        <v>0</v>
      </c>
      <c r="E29" s="122">
        <f>+VIG_Tav1!D20</f>
        <v>0</v>
      </c>
      <c r="F29" s="127">
        <f>+VIG_Tav1!E20</f>
        <v>0</v>
      </c>
      <c r="G29" s="122">
        <f>+VIG_Tav1!G20</f>
        <v>0</v>
      </c>
      <c r="H29" s="123">
        <f>+VIG_Tav1!F20</f>
        <v>0</v>
      </c>
      <c r="I29" s="124">
        <f>+VIG_Tav1!H20</f>
        <v>0</v>
      </c>
      <c r="J29" s="124">
        <f>+VIG_Tav1!I20</f>
        <v>0</v>
      </c>
      <c r="K29" s="241">
        <f>+VIG_Tav1!J20</f>
        <v>0</v>
      </c>
    </row>
    <row r="30" spans="1:11" ht="12" customHeight="1" x14ac:dyDescent="0.25">
      <c r="A30" s="202"/>
      <c r="B30" s="10" t="s">
        <v>27</v>
      </c>
      <c r="C30" s="10"/>
      <c r="D30" s="122">
        <f>+VIG_Tav1!C21</f>
        <v>18506</v>
      </c>
      <c r="E30" s="122">
        <f>+VIG_Tav1!D21</f>
        <v>8625967</v>
      </c>
      <c r="F30" s="122">
        <f>+VIG_Tav1!E21</f>
        <v>1507199</v>
      </c>
      <c r="G30" s="122">
        <f>+VIG_Tav1!G21</f>
        <v>362088</v>
      </c>
      <c r="H30" s="123">
        <f>+VIG_Tav1!F21</f>
        <v>10151672</v>
      </c>
      <c r="I30" s="124">
        <f>+VIG_Tav1!H21</f>
        <v>0.61830000636054505</v>
      </c>
      <c r="J30" s="124">
        <f>+VIG_Tav1!I21</f>
        <v>0.61830000636054505</v>
      </c>
      <c r="K30" s="241">
        <f>+VIG_Tav1!J21</f>
        <v>0.31623839101729301</v>
      </c>
    </row>
    <row r="31" spans="1:11" ht="14.1" customHeight="1" x14ac:dyDescent="0.25">
      <c r="A31" s="202"/>
      <c r="B31" s="10" t="s">
        <v>29</v>
      </c>
      <c r="C31" s="10"/>
      <c r="D31" s="122">
        <f>+VIG_Tav1!C22</f>
        <v>4815</v>
      </c>
      <c r="E31" s="122">
        <f>+VIG_Tav1!D22</f>
        <v>1676</v>
      </c>
      <c r="F31" s="127">
        <f>+VIG_Tav1!E22</f>
        <v>0</v>
      </c>
      <c r="G31" s="122">
        <f>+VIG_Tav1!G22</f>
        <v>83</v>
      </c>
      <c r="H31" s="123">
        <f>+VIG_Tav1!F22</f>
        <v>6491</v>
      </c>
      <c r="I31" s="124">
        <f>+VIG_Tav1!H22</f>
        <v>2.4710424710425701E-3</v>
      </c>
      <c r="J31" s="124">
        <f>+VIG_Tav1!I22</f>
        <v>2.4710424710425701E-3</v>
      </c>
      <c r="K31" s="241">
        <f>+VIG_Tav1!J22</f>
        <v>2.02203479002597E-4</v>
      </c>
    </row>
    <row r="32" spans="1:11" s="26" customFormat="1" ht="13.15" customHeight="1" x14ac:dyDescent="0.25">
      <c r="A32" s="90" t="s">
        <v>41</v>
      </c>
      <c r="B32" s="34"/>
      <c r="C32" s="34"/>
      <c r="D32" s="129">
        <f>+VIG_Tav1!C23</f>
        <v>23321</v>
      </c>
      <c r="E32" s="129">
        <f>+VIG_Tav1!D23</f>
        <v>8627643</v>
      </c>
      <c r="F32" s="129">
        <f>+VIG_Tav1!E23</f>
        <v>1507199</v>
      </c>
      <c r="G32" s="129">
        <f>+VIG_Tav1!G23</f>
        <v>362171</v>
      </c>
      <c r="H32" s="129">
        <f>+VIG_Tav1!F23</f>
        <v>10158163</v>
      </c>
      <c r="I32" s="130">
        <f>+VIG_Tav1!H23</f>
        <v>0.61766500698620097</v>
      </c>
      <c r="J32" s="130">
        <f>+VIG_Tav1!I23</f>
        <v>0.61766500698620097</v>
      </c>
      <c r="K32" s="242">
        <f>+VIG_Tav1!J23</f>
        <v>0.31644059449629602</v>
      </c>
    </row>
    <row r="33" spans="1:11" s="26" customFormat="1" ht="14.1" customHeight="1" x14ac:dyDescent="0.25">
      <c r="A33" s="92" t="s">
        <v>42</v>
      </c>
      <c r="B33" s="38"/>
      <c r="C33" s="139"/>
      <c r="D33" s="131">
        <f>+VIG_Tav1!C24</f>
        <v>68344</v>
      </c>
      <c r="E33" s="131">
        <f>+VIG_Tav1!D24</f>
        <v>15360</v>
      </c>
      <c r="F33" s="132">
        <f>+VIG_Tav1!E24</f>
        <v>1266</v>
      </c>
      <c r="G33" s="131">
        <f>+VIG_Tav1!G24</f>
        <v>16829</v>
      </c>
      <c r="H33" s="131">
        <f>+VIG_Tav1!F24</f>
        <v>84970</v>
      </c>
      <c r="I33" s="140">
        <f>+VIG_Tav1!H24</f>
        <v>0.204769736842105</v>
      </c>
      <c r="J33" s="140">
        <f>+VIG_Tav1!I24</f>
        <v>0.204769736842105</v>
      </c>
      <c r="K33" s="245">
        <f>+VIG_Tav1!J24</f>
        <v>2.6469310754661298E-3</v>
      </c>
    </row>
    <row r="34" spans="1:11" ht="14.1" customHeight="1" x14ac:dyDescent="0.25">
      <c r="A34" s="121" t="s">
        <v>43</v>
      </c>
      <c r="B34" s="29" t="s">
        <v>44</v>
      </c>
      <c r="C34" s="29"/>
      <c r="D34" s="134">
        <f>+VIG_Tav1!C25</f>
        <v>18</v>
      </c>
      <c r="E34" s="134">
        <f>+VIG_Tav1!D25</f>
        <v>348809</v>
      </c>
      <c r="F34" s="134">
        <f>+VIG_Tav1!E25</f>
        <v>27442</v>
      </c>
      <c r="G34" s="134">
        <f>+VIG_Tav1!G25</f>
        <v>2677</v>
      </c>
      <c r="H34" s="135">
        <f>+VIG_Tav1!F25</f>
        <v>376269</v>
      </c>
      <c r="I34" s="141">
        <f>+VIG_Tav1!H25</f>
        <v>1.2525277922451099</v>
      </c>
      <c r="J34" s="141">
        <f>+VIG_Tav1!I25</f>
        <v>1.2525277922451099</v>
      </c>
      <c r="K34" s="244">
        <f>+VIG_Tav1!J25</f>
        <v>1.1721291147870599E-2</v>
      </c>
    </row>
    <row r="35" spans="1:11" s="55" customFormat="1" ht="12" customHeight="1" x14ac:dyDescent="0.25">
      <c r="A35" s="54"/>
      <c r="B35" s="53" t="s">
        <v>66</v>
      </c>
      <c r="C35" s="53" t="s">
        <v>89</v>
      </c>
      <c r="D35" s="142">
        <f>+VIG_Tav1!C26</f>
        <v>0</v>
      </c>
      <c r="E35" s="142">
        <f>+VIG_Tav1!D26</f>
        <v>599</v>
      </c>
      <c r="F35" s="142">
        <f>+VIG_Tav1!E26</f>
        <v>66</v>
      </c>
      <c r="G35" s="142">
        <f>+VIG_Tav1!G26</f>
        <v>0</v>
      </c>
      <c r="H35" s="137">
        <f>+VIG_Tav1!F26</f>
        <v>665</v>
      </c>
      <c r="I35" s="143">
        <f>+VIG_Tav1!H26</f>
        <v>6.4000000000000098E-2</v>
      </c>
      <c r="J35" s="143">
        <f>+VIG_Tav1!I26</f>
        <v>6.4000000000000098E-2</v>
      </c>
      <c r="K35" s="241">
        <f>+VIG_Tav1!J26</f>
        <v>2.0715654527303502E-5</v>
      </c>
    </row>
    <row r="36" spans="1:11" s="47" customFormat="1" ht="12" customHeight="1" x14ac:dyDescent="0.25">
      <c r="A36" s="54"/>
      <c r="B36" s="144"/>
      <c r="C36" s="53" t="s">
        <v>45</v>
      </c>
      <c r="D36" s="125">
        <f>+VIG_Tav1!C27</f>
        <v>0</v>
      </c>
      <c r="E36" s="125">
        <f>+VIG_Tav1!D27</f>
        <v>107</v>
      </c>
      <c r="F36" s="125">
        <f>+VIG_Tav1!E27</f>
        <v>66</v>
      </c>
      <c r="G36" s="125">
        <f>+VIG_Tav1!G27</f>
        <v>0</v>
      </c>
      <c r="H36" s="137">
        <f>+VIG_Tav1!F27</f>
        <v>173</v>
      </c>
      <c r="I36" s="126">
        <f>+VIG_Tav1!H27</f>
        <v>-8.4656084656084707E-2</v>
      </c>
      <c r="J36" s="126">
        <f>+VIG_Tav1!I27</f>
        <v>-8.4656084656084707E-2</v>
      </c>
      <c r="K36" s="241">
        <f>+VIG_Tav1!J27</f>
        <v>5.3891853131180497E-6</v>
      </c>
    </row>
    <row r="37" spans="1:11" s="47" customFormat="1" ht="12" customHeight="1" x14ac:dyDescent="0.25">
      <c r="A37" s="54"/>
      <c r="B37" s="144"/>
      <c r="C37" s="53" t="s">
        <v>46</v>
      </c>
      <c r="D37" s="125">
        <f>+VIG_Tav1!C28</f>
        <v>0</v>
      </c>
      <c r="E37" s="125">
        <f>+VIG_Tav1!D28</f>
        <v>0</v>
      </c>
      <c r="F37" s="125">
        <f>+VIG_Tav1!E28</f>
        <v>0</v>
      </c>
      <c r="G37" s="125">
        <f>+VIG_Tav1!G28</f>
        <v>0</v>
      </c>
      <c r="H37" s="137">
        <f>+VIG_Tav1!F28</f>
        <v>0</v>
      </c>
      <c r="I37" s="143" t="s">
        <v>187</v>
      </c>
      <c r="J37" s="143" t="s">
        <v>187</v>
      </c>
      <c r="K37" s="241" t="s">
        <v>187</v>
      </c>
    </row>
    <row r="38" spans="1:11" s="47" customFormat="1" ht="12" customHeight="1" x14ac:dyDescent="0.25">
      <c r="A38" s="54"/>
      <c r="B38" s="144"/>
      <c r="C38" s="53" t="s">
        <v>47</v>
      </c>
      <c r="D38" s="125">
        <f>+VIG_Tav1!C29</f>
        <v>0</v>
      </c>
      <c r="E38" s="125">
        <f>+VIG_Tav1!D29</f>
        <v>0</v>
      </c>
      <c r="F38" s="125">
        <f>+VIG_Tav1!E29</f>
        <v>0</v>
      </c>
      <c r="G38" s="125">
        <f>+VIG_Tav1!G29</f>
        <v>0</v>
      </c>
      <c r="H38" s="137">
        <f>+VIG_Tav1!F29</f>
        <v>0</v>
      </c>
      <c r="I38" s="143" t="s">
        <v>187</v>
      </c>
      <c r="J38" s="143" t="s">
        <v>187</v>
      </c>
      <c r="K38" s="241" t="s">
        <v>187</v>
      </c>
    </row>
    <row r="39" spans="1:11" s="47" customFormat="1" ht="12" customHeight="1" x14ac:dyDescent="0.25">
      <c r="A39" s="54"/>
      <c r="B39" s="144"/>
      <c r="C39" s="53" t="s">
        <v>48</v>
      </c>
      <c r="D39" s="125">
        <f>+VIG_Tav1!C30</f>
        <v>0</v>
      </c>
      <c r="E39" s="125">
        <f>+VIG_Tav1!D30</f>
        <v>492</v>
      </c>
      <c r="F39" s="125">
        <f>+VIG_Tav1!E30</f>
        <v>0</v>
      </c>
      <c r="G39" s="125">
        <f>+VIG_Tav1!G30</f>
        <v>0</v>
      </c>
      <c r="H39" s="137">
        <f>+VIG_Tav1!F30</f>
        <v>492</v>
      </c>
      <c r="I39" s="143" t="s">
        <v>187</v>
      </c>
      <c r="J39" s="143" t="s">
        <v>187</v>
      </c>
      <c r="K39" s="241" t="s">
        <v>187</v>
      </c>
    </row>
    <row r="40" spans="1:11" ht="14.1" customHeight="1" x14ac:dyDescent="0.25">
      <c r="A40" s="202"/>
      <c r="B40" s="10" t="s">
        <v>49</v>
      </c>
      <c r="C40" s="10"/>
      <c r="D40" s="122">
        <f>+VIG_Tav1!C31</f>
        <v>344</v>
      </c>
      <c r="E40" s="122">
        <f>+VIG_Tav1!D31</f>
        <v>165175</v>
      </c>
      <c r="F40" s="127">
        <f>+VIG_Tav1!E31</f>
        <v>10065</v>
      </c>
      <c r="G40" s="122">
        <f>+VIG_Tav1!G31</f>
        <v>114</v>
      </c>
      <c r="H40" s="123">
        <f>+VIG_Tav1!F31</f>
        <v>175584</v>
      </c>
      <c r="I40" s="124">
        <f>+VIG_Tav1!H31</f>
        <v>-0.41162711989357398</v>
      </c>
      <c r="J40" s="124">
        <f>+VIG_Tav1!I31</f>
        <v>-0.41162711989357398</v>
      </c>
      <c r="K40" s="241">
        <f>+VIG_Tav1!J31</f>
        <v>5.4696804278527196E-3</v>
      </c>
    </row>
    <row r="41" spans="1:11" s="47" customFormat="1" ht="12" customHeight="1" x14ac:dyDescent="0.25">
      <c r="A41" s="54"/>
      <c r="B41" s="53" t="s">
        <v>66</v>
      </c>
      <c r="C41" s="53" t="s">
        <v>30</v>
      </c>
      <c r="D41" s="125">
        <f>+VIG_Tav1!C32</f>
        <v>23</v>
      </c>
      <c r="E41" s="125">
        <f>+VIG_Tav1!D32</f>
        <v>19113</v>
      </c>
      <c r="F41" s="145">
        <f>+VIG_Tav1!E32</f>
        <v>1023</v>
      </c>
      <c r="G41" s="125">
        <f>+VIG_Tav1!G32</f>
        <v>114</v>
      </c>
      <c r="H41" s="137">
        <f>+VIG_Tav1!F32</f>
        <v>20159</v>
      </c>
      <c r="I41" s="126">
        <f>+VIG_Tav1!H32</f>
        <v>-0.29835369461557198</v>
      </c>
      <c r="J41" s="126">
        <f>+VIG_Tav1!I32</f>
        <v>-0.29835369461557198</v>
      </c>
      <c r="K41" s="241">
        <f>+VIG_Tav1!J32</f>
        <v>6.2798027009911505E-4</v>
      </c>
    </row>
    <row r="42" spans="1:11" s="26" customFormat="1" ht="13.15" customHeight="1" x14ac:dyDescent="0.25">
      <c r="A42" s="90" t="s">
        <v>50</v>
      </c>
      <c r="B42" s="34"/>
      <c r="C42" s="34"/>
      <c r="D42" s="129">
        <f>+VIG_Tav1!C33</f>
        <v>362</v>
      </c>
      <c r="E42" s="129">
        <f>+VIG_Tav1!D33</f>
        <v>513984</v>
      </c>
      <c r="F42" s="129">
        <f>+VIG_Tav1!E33</f>
        <v>37507</v>
      </c>
      <c r="G42" s="129">
        <f>+VIG_Tav1!G33</f>
        <v>2791</v>
      </c>
      <c r="H42" s="129">
        <f>+VIG_Tav1!F33</f>
        <v>551853</v>
      </c>
      <c r="I42" s="130">
        <f>+VIG_Tav1!H33</f>
        <v>0.18559250299699601</v>
      </c>
      <c r="J42" s="130">
        <f>+VIG_Tav1!I33</f>
        <v>0.18559250299699601</v>
      </c>
      <c r="K42" s="242">
        <f>+VIG_Tav1!J33</f>
        <v>1.7190971575723302E-2</v>
      </c>
    </row>
    <row r="43" spans="1:11" s="26" customFormat="1" ht="14.1" customHeight="1" x14ac:dyDescent="0.25">
      <c r="A43" s="35" t="s">
        <v>51</v>
      </c>
      <c r="B43" s="39"/>
      <c r="C43" s="39"/>
      <c r="D43" s="131">
        <f>+VIG_Tav1!C34</f>
        <v>454</v>
      </c>
      <c r="E43" s="131">
        <f>+VIG_Tav1!D34</f>
        <v>1213634</v>
      </c>
      <c r="F43" s="131">
        <f>+VIG_Tav1!E34</f>
        <v>209566</v>
      </c>
      <c r="G43" s="131">
        <f>+VIG_Tav1!G34</f>
        <v>4765</v>
      </c>
      <c r="H43" s="131">
        <f>+VIG_Tav1!F34</f>
        <v>1423654</v>
      </c>
      <c r="I43" s="140">
        <f>+VIG_Tav1!H34</f>
        <v>0.65151328840063605</v>
      </c>
      <c r="J43" s="140">
        <f>+VIG_Tav1!I34</f>
        <v>0.65151328840063605</v>
      </c>
      <c r="K43" s="245">
        <f>+VIG_Tav1!J34</f>
        <v>4.4348758541975501E-2</v>
      </c>
    </row>
    <row r="44" spans="1:11" ht="14.1" customHeight="1" x14ac:dyDescent="0.25">
      <c r="A44" s="119" t="s">
        <v>52</v>
      </c>
      <c r="B44" s="120"/>
      <c r="C44" s="120"/>
      <c r="D44" s="134">
        <f>+VIG_Tav1!C35</f>
        <v>20246</v>
      </c>
      <c r="E44" s="134">
        <f>+VIG_Tav1!D35</f>
        <v>29200</v>
      </c>
      <c r="F44" s="134">
        <f>+VIG_Tav1!E35</f>
        <v>52224</v>
      </c>
      <c r="G44" s="134">
        <f>+VIG_Tav1!G35</f>
        <v>19321</v>
      </c>
      <c r="H44" s="135">
        <f>+VIG_Tav1!F35</f>
        <v>101670</v>
      </c>
      <c r="I44" s="141">
        <f>+VIG_Tav1!H35</f>
        <v>-8.6990490045529306E-2</v>
      </c>
      <c r="J44" s="141">
        <f>+VIG_Tav1!I35</f>
        <v>-8.6990490045529306E-2</v>
      </c>
      <c r="K44" s="136">
        <f>+VIG_Tav1!J35</f>
        <v>3.1671587906630799E-3</v>
      </c>
    </row>
    <row r="45" spans="1:11" s="47" customFormat="1" ht="12" customHeight="1" x14ac:dyDescent="0.25">
      <c r="A45" s="54"/>
      <c r="B45" s="53" t="s">
        <v>66</v>
      </c>
      <c r="C45" s="53" t="s">
        <v>82</v>
      </c>
      <c r="D45" s="125">
        <f>+VIG_Tav1!C36</f>
        <v>20246</v>
      </c>
      <c r="E45" s="125">
        <f>+VIG_Tav1!D36</f>
        <v>19338</v>
      </c>
      <c r="F45" s="125">
        <f>+VIG_Tav1!E36</f>
        <v>49109</v>
      </c>
      <c r="G45" s="125">
        <f>+VIG_Tav1!G36</f>
        <v>17009</v>
      </c>
      <c r="H45" s="137">
        <f>+VIG_Tav1!F36</f>
        <v>88693</v>
      </c>
      <c r="I45" s="126">
        <f>+VIG_Tav1!H36</f>
        <v>-0.11647158440006</v>
      </c>
      <c r="J45" s="126">
        <f>+VIG_Tav1!I36</f>
        <v>-0.11647158440006</v>
      </c>
      <c r="K45" s="138">
        <f>+VIG_Tav1!J36</f>
        <v>2.76290758945884E-3</v>
      </c>
    </row>
    <row r="46" spans="1:11" s="47" customFormat="1" ht="12" customHeight="1" x14ac:dyDescent="0.25">
      <c r="A46" s="54"/>
      <c r="B46" s="146"/>
      <c r="C46" s="53" t="s">
        <v>53</v>
      </c>
      <c r="D46" s="125">
        <f>+VIG_Tav1!C37</f>
        <v>0</v>
      </c>
      <c r="E46" s="125">
        <f>+VIG_Tav1!D37</f>
        <v>9862</v>
      </c>
      <c r="F46" s="125">
        <f>+VIG_Tav1!E37</f>
        <v>3113</v>
      </c>
      <c r="G46" s="125">
        <f>+VIG_Tav1!G37</f>
        <v>2312</v>
      </c>
      <c r="H46" s="137">
        <f>+VIG_Tav1!F37</f>
        <v>12975</v>
      </c>
      <c r="I46" s="126">
        <f>+VIG_Tav1!H37</f>
        <v>0.18287902270033701</v>
      </c>
      <c r="J46" s="126">
        <f>+VIG_Tav1!I37</f>
        <v>0.18287902270033701</v>
      </c>
      <c r="K46" s="138">
        <f>+VIG_Tav1!J37</f>
        <v>4.0418889848385398E-4</v>
      </c>
    </row>
    <row r="47" spans="1:11" s="47" customFormat="1" ht="12" customHeight="1" x14ac:dyDescent="0.25">
      <c r="A47" s="54"/>
      <c r="B47" s="146"/>
      <c r="C47" s="53" t="s">
        <v>54</v>
      </c>
      <c r="D47" s="125">
        <f>+VIG_Tav1!C38</f>
        <v>0</v>
      </c>
      <c r="E47" s="125">
        <f>+VIG_Tav1!D38</f>
        <v>0</v>
      </c>
      <c r="F47" s="125">
        <f>+VIG_Tav1!E38</f>
        <v>0</v>
      </c>
      <c r="G47" s="125">
        <f>+VIG_Tav1!G38</f>
        <v>0</v>
      </c>
      <c r="H47" s="137">
        <f>+VIG_Tav1!F38</f>
        <v>0</v>
      </c>
      <c r="I47" s="126">
        <f>+VIG_Tav1!H38</f>
        <v>0</v>
      </c>
      <c r="J47" s="126">
        <f>+VIG_Tav1!I38</f>
        <v>0</v>
      </c>
      <c r="K47" s="138">
        <f>+VIG_Tav1!J38</f>
        <v>0</v>
      </c>
    </row>
    <row r="48" spans="1:11" s="47" customFormat="1" ht="12" customHeight="1" x14ac:dyDescent="0.25">
      <c r="A48" s="56"/>
      <c r="B48" s="147"/>
      <c r="C48" s="89" t="s">
        <v>55</v>
      </c>
      <c r="D48" s="148">
        <f>+VIG_Tav1!C39</f>
        <v>0</v>
      </c>
      <c r="E48" s="148">
        <f>+VIG_Tav1!D39</f>
        <v>0</v>
      </c>
      <c r="F48" s="148">
        <f>+VIG_Tav1!E39</f>
        <v>2</v>
      </c>
      <c r="G48" s="148">
        <f>+VIG_Tav1!G39</f>
        <v>0</v>
      </c>
      <c r="H48" s="149">
        <f>+VIG_Tav1!F39</f>
        <v>2</v>
      </c>
      <c r="I48" s="150">
        <f>+VIG_Tav1!H39</f>
        <v>-0.33333333333333298</v>
      </c>
      <c r="J48" s="150">
        <f>+VIG_Tav1!I39</f>
        <v>-0.33333333333333298</v>
      </c>
      <c r="K48" s="246">
        <f>+VIG_Tav1!J39</f>
        <v>6.2302720382867696E-8</v>
      </c>
    </row>
    <row r="49" spans="1:12" s="26" customFormat="1" ht="17.100000000000001" customHeight="1" x14ac:dyDescent="0.25">
      <c r="A49" s="270" t="s">
        <v>11</v>
      </c>
      <c r="B49" s="271"/>
      <c r="C49" s="272"/>
      <c r="D49" s="129">
        <f>+VIG_Tav1!C40</f>
        <v>1201486</v>
      </c>
      <c r="E49" s="129">
        <f>+VIG_Tav1!D40</f>
        <v>27493535</v>
      </c>
      <c r="F49" s="129">
        <f>+VIG_Tav1!E40</f>
        <v>3406306</v>
      </c>
      <c r="G49" s="129">
        <f>+VIG_Tav1!G40</f>
        <v>795260</v>
      </c>
      <c r="H49" s="129">
        <f>+VIG_Tav1!F40</f>
        <v>32101327</v>
      </c>
      <c r="I49" s="130">
        <f>+VIG_Tav1!H40</f>
        <v>0.16634591663187701</v>
      </c>
      <c r="J49" s="130">
        <f>+VIG_Tav1!I40</f>
        <v>0.16634591663187701</v>
      </c>
      <c r="K49" s="242">
        <f>+VIG_Tav1!J40</f>
        <v>1</v>
      </c>
      <c r="L49" s="100"/>
    </row>
    <row r="50" spans="1:12" ht="7.15" customHeight="1" x14ac:dyDescent="0.25">
      <c r="A50" s="40"/>
      <c r="B50" s="41"/>
      <c r="C50" s="10"/>
      <c r="D50" s="42"/>
      <c r="E50" s="42"/>
      <c r="F50" s="42"/>
      <c r="G50" s="43"/>
      <c r="H50" s="42"/>
    </row>
    <row r="51" spans="1:12" s="23" customFormat="1" ht="15" customHeight="1" x14ac:dyDescent="0.25">
      <c r="A51" s="23" t="s">
        <v>203</v>
      </c>
      <c r="G51" s="44"/>
    </row>
  </sheetData>
  <mergeCells count="14">
    <mergeCell ref="A49:C49"/>
    <mergeCell ref="I6:I7"/>
    <mergeCell ref="K6:K7"/>
    <mergeCell ref="A1:K1"/>
    <mergeCell ref="A2:K2"/>
    <mergeCell ref="A3:K3"/>
    <mergeCell ref="A5:B7"/>
    <mergeCell ref="D5:H5"/>
    <mergeCell ref="D6:D7"/>
    <mergeCell ref="E6:E7"/>
    <mergeCell ref="F6:F7"/>
    <mergeCell ref="G6:G7"/>
    <mergeCell ref="H6:H7"/>
    <mergeCell ref="J6:J7"/>
  </mergeCells>
  <printOptions horizontalCentered="1"/>
  <pageMargins left="0.31496062992125984" right="0.11811023622047245" top="0.19685039370078741" bottom="0" header="0.19685039370078741" footer="0"/>
  <pageSetup paperSize="9" scale="85" orientation="portrait" horizontalDpi="4294967292" verticalDpi="4294967292" r:id="rId1"/>
  <headerFooter alignWithMargins="0">
    <oddHeader>&amp;L&amp;"Arial,Normale"&amp;8IVASS - SERVIZIO STUDI E GESTIONE DATI
DIVISIONE STUDI E ANALISI STATISTICHE&amp;R&amp;A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50"/>
    <pageSetUpPr fitToPage="1"/>
  </sheetPr>
  <dimension ref="A1:P36"/>
  <sheetViews>
    <sheetView showGridLines="0" topLeftCell="A10" zoomScale="85" zoomScaleNormal="85" workbookViewId="0"/>
  </sheetViews>
  <sheetFormatPr defaultColWidth="9" defaultRowHeight="11.25" x14ac:dyDescent="0.25"/>
  <cols>
    <col min="1" max="1" width="19.42578125" style="9" customWidth="1"/>
    <col min="2" max="7" width="10.5703125" style="10" customWidth="1"/>
    <col min="8" max="9" width="10.5703125" style="9" customWidth="1"/>
    <col min="10" max="11" width="12.5703125" style="9" customWidth="1"/>
    <col min="12" max="13" width="10.5703125" style="9" customWidth="1"/>
    <col min="14" max="14" width="13.42578125" style="9" customWidth="1"/>
    <col min="15" max="15" width="12" style="9" customWidth="1"/>
    <col min="16" max="18" width="10.42578125" style="9" customWidth="1"/>
    <col min="19" max="16384" width="9" style="9"/>
  </cols>
  <sheetData>
    <row r="1" spans="1:16" ht="13.15" customHeight="1" x14ac:dyDescent="0.25">
      <c r="A1" s="274" t="s">
        <v>201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</row>
    <row r="2" spans="1:16" ht="13.15" customHeight="1" x14ac:dyDescent="0.25">
      <c r="A2" s="274" t="s">
        <v>0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</row>
    <row r="3" spans="1:16" ht="13.15" customHeight="1" x14ac:dyDescent="0.25">
      <c r="A3" s="274" t="str">
        <f>"Ripartizione per canale distributivo dei premi lordi contabilizzati a tutto il "&amp;IF(MID(VIG_Tav2!C1,5,4)="0331","1°",
IF(MID(VIG_Tav2!C1,5,4)="0630","2°",
IF(MID(VIG_Tav2!C1,5,4)="0930","3°","4°")))&amp;" trimestre "&amp;MID(VIG_Tav2!C1,1,4)</f>
        <v>Ripartizione per canale distributivo dei premi lordi contabilizzati a tutto il 1° trimestre 2025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</row>
    <row r="4" spans="1:16" ht="13.15" customHeight="1" x14ac:dyDescent="0.25">
      <c r="F4" s="9"/>
      <c r="G4" s="9"/>
      <c r="P4" s="11" t="s">
        <v>1</v>
      </c>
    </row>
    <row r="5" spans="1:16" ht="31.5" customHeight="1" x14ac:dyDescent="0.25">
      <c r="A5" s="30"/>
      <c r="B5" s="290" t="s">
        <v>7</v>
      </c>
      <c r="C5" s="291"/>
      <c r="D5" s="290" t="s">
        <v>91</v>
      </c>
      <c r="E5" s="291"/>
      <c r="F5" s="290" t="s">
        <v>9</v>
      </c>
      <c r="G5" s="291"/>
      <c r="H5" s="290" t="s">
        <v>10</v>
      </c>
      <c r="I5" s="291"/>
      <c r="J5" s="290" t="s">
        <v>8</v>
      </c>
      <c r="K5" s="291"/>
      <c r="L5" s="290" t="s">
        <v>140</v>
      </c>
      <c r="M5" s="291"/>
      <c r="N5" s="290" t="s">
        <v>19</v>
      </c>
      <c r="O5" s="292"/>
      <c r="P5" s="291"/>
    </row>
    <row r="6" spans="1:16" ht="31.5" customHeight="1" x14ac:dyDescent="0.25">
      <c r="A6" s="30"/>
      <c r="B6" s="215" t="s">
        <v>189</v>
      </c>
      <c r="C6" s="215" t="s">
        <v>190</v>
      </c>
      <c r="D6" s="215" t="s">
        <v>189</v>
      </c>
      <c r="E6" s="215" t="s">
        <v>190</v>
      </c>
      <c r="F6" s="215" t="s">
        <v>189</v>
      </c>
      <c r="G6" s="215" t="s">
        <v>190</v>
      </c>
      <c r="H6" s="215" t="s">
        <v>189</v>
      </c>
      <c r="I6" s="151" t="s">
        <v>190</v>
      </c>
      <c r="J6" s="215" t="s">
        <v>189</v>
      </c>
      <c r="K6" s="151" t="s">
        <v>190</v>
      </c>
      <c r="L6" s="215" t="s">
        <v>189</v>
      </c>
      <c r="M6" s="215" t="s">
        <v>190</v>
      </c>
      <c r="N6" s="215" t="s">
        <v>189</v>
      </c>
      <c r="O6" s="152" t="s">
        <v>191</v>
      </c>
      <c r="P6" s="153" t="s">
        <v>186</v>
      </c>
    </row>
    <row r="7" spans="1:16" ht="20.100000000000001" customHeight="1" x14ac:dyDescent="0.25">
      <c r="A7" s="30" t="s">
        <v>56</v>
      </c>
      <c r="B7" s="14"/>
      <c r="C7" s="154"/>
      <c r="D7" s="14"/>
      <c r="E7" s="154"/>
      <c r="F7" s="14"/>
      <c r="G7" s="154"/>
      <c r="H7" s="14"/>
      <c r="I7" s="154"/>
      <c r="J7" s="14"/>
      <c r="K7" s="154"/>
      <c r="L7" s="14"/>
      <c r="M7" s="154"/>
      <c r="N7" s="14"/>
      <c r="O7" s="154"/>
      <c r="P7" s="155"/>
    </row>
    <row r="8" spans="1:16" ht="16.149999999999999" customHeight="1" x14ac:dyDescent="0.25">
      <c r="A8" s="93" t="s">
        <v>57</v>
      </c>
      <c r="B8" s="15">
        <f>+VIG_Tav2!C2</f>
        <v>2292245</v>
      </c>
      <c r="C8" s="156">
        <f>+VIG_Tav2!D2</f>
        <v>-0.104585151217919</v>
      </c>
      <c r="D8" s="10">
        <f>+VIG_Tav2!E2</f>
        <v>1663589</v>
      </c>
      <c r="E8" s="157">
        <f>+VIG_Tav2!F2</f>
        <v>3.3249795814428697E-2</v>
      </c>
      <c r="F8" s="15">
        <f>+VIG_Tav2!G2</f>
        <v>13115940</v>
      </c>
      <c r="G8" s="157">
        <f>+VIG_Tav2!H2</f>
        <v>4.8388850130545599E-2</v>
      </c>
      <c r="H8" s="15">
        <f>+VIG_Tav2!I2</f>
        <v>144249</v>
      </c>
      <c r="I8" s="157">
        <f>+VIG_Tav2!J2</f>
        <v>-0.312448463067383</v>
      </c>
      <c r="J8" s="15">
        <f>+VIG_Tav2!K2</f>
        <v>1496447</v>
      </c>
      <c r="K8" s="157">
        <f>+VIG_Tav2!L2</f>
        <v>-0.19478109269358401</v>
      </c>
      <c r="L8" s="15">
        <f>+VIG_Tav2!M2</f>
        <v>93694</v>
      </c>
      <c r="M8" s="157">
        <f>+VIG_Tav2!N2</f>
        <v>0.574239292975116</v>
      </c>
      <c r="N8" s="16">
        <f>+VIG_Tav2!O2</f>
        <v>18806164</v>
      </c>
      <c r="O8" s="158">
        <f>+VIG_Tav2!P2</f>
        <v>-1.1659710627565099E-4</v>
      </c>
      <c r="P8" s="159">
        <f>+VIG_Tav2!Q2</f>
        <v>0.58769892439784599</v>
      </c>
    </row>
    <row r="9" spans="1:16" s="47" customFormat="1" ht="16.149999999999999" customHeight="1" x14ac:dyDescent="0.25">
      <c r="A9" s="160" t="s">
        <v>58</v>
      </c>
      <c r="B9" s="45">
        <f>+VIG_Tav2!C3</f>
        <v>222616</v>
      </c>
      <c r="C9" s="161">
        <f>+VIG_Tav2!D3</f>
        <v>2.7850626085029299E-2</v>
      </c>
      <c r="D9" s="45">
        <f>+VIG_Tav2!E3</f>
        <v>14475</v>
      </c>
      <c r="E9" s="161">
        <f>+VIG_Tav2!F3</f>
        <v>-0.40593449889189898</v>
      </c>
      <c r="F9" s="45">
        <f>+VIG_Tav2!G3</f>
        <v>267598</v>
      </c>
      <c r="G9" s="161">
        <f>+VIG_Tav2!H3</f>
        <v>1.22484490845816E-2</v>
      </c>
      <c r="H9" s="45">
        <f>+VIG_Tav2!I3</f>
        <v>2402</v>
      </c>
      <c r="I9" s="161">
        <f>+VIG_Tav2!J3</f>
        <v>-0.32108535895986401</v>
      </c>
      <c r="J9" s="45">
        <f>+VIG_Tav2!K3</f>
        <v>197087</v>
      </c>
      <c r="K9" s="161">
        <f>+VIG_Tav2!L3</f>
        <v>3.55504647411478E-2</v>
      </c>
      <c r="L9" s="45">
        <f>+VIG_Tav2!M3</f>
        <v>47844</v>
      </c>
      <c r="M9" s="161">
        <f>+VIG_Tav2!N3</f>
        <v>3.4835535563677298</v>
      </c>
      <c r="N9" s="46">
        <f>+VIG_Tav2!O3</f>
        <v>752022</v>
      </c>
      <c r="O9" s="162">
        <f>+VIG_Tav2!P3</f>
        <v>5.9424659078102002E-2</v>
      </c>
      <c r="P9" s="163">
        <f>+VIG_Tav2!Q3</f>
        <v>2.3500939400694199E-2</v>
      </c>
    </row>
    <row r="10" spans="1:16" ht="16.149999999999999" customHeight="1" x14ac:dyDescent="0.25">
      <c r="A10" s="93" t="s">
        <v>59</v>
      </c>
      <c r="B10" s="15">
        <f>+VIG_Tav2!C4</f>
        <v>0</v>
      </c>
      <c r="C10" s="15">
        <f>+VIG_Tav2!D4</f>
        <v>0</v>
      </c>
      <c r="D10" s="15">
        <f>+VIG_Tav2!E4</f>
        <v>0</v>
      </c>
      <c r="E10" s="15">
        <f>+VIG_Tav2!F4</f>
        <v>0</v>
      </c>
      <c r="F10" s="15">
        <f>+VIG_Tav2!G4</f>
        <v>0</v>
      </c>
      <c r="G10" s="157">
        <f>+VIG_Tav2!H4</f>
        <v>0</v>
      </c>
      <c r="H10" s="15">
        <f>+VIG_Tav2!I4</f>
        <v>0</v>
      </c>
      <c r="I10" s="157">
        <f>+VIG_Tav2!J4</f>
        <v>0</v>
      </c>
      <c r="J10" s="15">
        <f>+VIG_Tav2!K4</f>
        <v>0</v>
      </c>
      <c r="K10" s="157">
        <f>+VIG_Tav2!L4</f>
        <v>0</v>
      </c>
      <c r="L10" s="15">
        <f>+VIG_Tav2!M4</f>
        <v>0</v>
      </c>
      <c r="M10" s="157">
        <f>+VIG_Tav2!N4</f>
        <v>0</v>
      </c>
      <c r="N10" s="16">
        <f>+VIG_Tav2!O4</f>
        <v>0</v>
      </c>
      <c r="O10" s="164">
        <f>+VIG_Tav2!P4</f>
        <v>0</v>
      </c>
      <c r="P10" s="165">
        <f>+VIG_Tav2!Q4</f>
        <v>0</v>
      </c>
    </row>
    <row r="11" spans="1:16" ht="16.149999999999999" customHeight="1" x14ac:dyDescent="0.25">
      <c r="A11" s="93" t="s">
        <v>60</v>
      </c>
      <c r="B11" s="15">
        <f>+VIG_Tav2!C5</f>
        <v>949920</v>
      </c>
      <c r="C11" s="157">
        <f>+VIG_Tav2!D5</f>
        <v>0.39190167364629802</v>
      </c>
      <c r="D11" s="15">
        <f>+VIG_Tav2!E5</f>
        <v>3277530</v>
      </c>
      <c r="E11" s="157">
        <f>+VIG_Tav2!F5</f>
        <v>0.487436214417584</v>
      </c>
      <c r="F11" s="15">
        <f>+VIG_Tav2!G5</f>
        <v>5410991</v>
      </c>
      <c r="G11" s="157">
        <f>+VIG_Tav2!H5</f>
        <v>0.85102523227651505</v>
      </c>
      <c r="H11" s="15">
        <f>+VIG_Tav2!I5</f>
        <v>33221</v>
      </c>
      <c r="I11" s="157">
        <f>+VIG_Tav2!J5</f>
        <v>5.4902832465387998E-2</v>
      </c>
      <c r="J11" s="15">
        <f>+VIG_Tav2!K5</f>
        <v>472113</v>
      </c>
      <c r="K11" s="157">
        <f>+VIG_Tav2!L5</f>
        <v>9.7069758795371094E-2</v>
      </c>
      <c r="L11" s="15">
        <f>+VIG_Tav2!M5</f>
        <v>7897</v>
      </c>
      <c r="M11" s="157">
        <f>+VIG_Tav2!N5</f>
        <v>2.8767795778105101</v>
      </c>
      <c r="N11" s="16">
        <f>+VIG_Tav2!O5</f>
        <v>10151672</v>
      </c>
      <c r="O11" s="158">
        <f>+VIG_Tav2!P5</f>
        <v>0.61830000636054505</v>
      </c>
      <c r="P11" s="159">
        <f>+VIG_Tav2!Q5</f>
        <v>0.317243150450019</v>
      </c>
    </row>
    <row r="12" spans="1:16" s="47" customFormat="1" ht="16.149999999999999" customHeight="1" x14ac:dyDescent="0.25">
      <c r="A12" s="160" t="s">
        <v>58</v>
      </c>
      <c r="B12" s="45">
        <f>+VIG_Tav2!C6</f>
        <v>126669</v>
      </c>
      <c r="C12" s="161">
        <f>+VIG_Tav2!D6</f>
        <v>0.19760043112821299</v>
      </c>
      <c r="D12" s="45">
        <f>+VIG_Tav2!E6</f>
        <v>280438</v>
      </c>
      <c r="E12" s="161">
        <f>+VIG_Tav2!F6</f>
        <v>0.19167976883525301</v>
      </c>
      <c r="F12" s="45">
        <f>+VIG_Tav2!G6</f>
        <v>35106</v>
      </c>
      <c r="G12" s="161">
        <f>+VIG_Tav2!H6</f>
        <v>0.12450751145136001</v>
      </c>
      <c r="H12" s="45">
        <f>+VIG_Tav2!I6</f>
        <v>3155</v>
      </c>
      <c r="I12" s="161">
        <f>+VIG_Tav2!J6</f>
        <v>-0.14475467606397399</v>
      </c>
      <c r="J12" s="45">
        <f>+VIG_Tav2!K6</f>
        <v>82104</v>
      </c>
      <c r="K12" s="161">
        <f>+VIG_Tav2!L6</f>
        <v>0.116392907647123</v>
      </c>
      <c r="L12" s="45">
        <f>+VIG_Tav2!M6</f>
        <v>5157</v>
      </c>
      <c r="M12" s="161">
        <f>+VIG_Tav2!N6</f>
        <v>2.4039603960395999</v>
      </c>
      <c r="N12" s="46">
        <f>+VIG_Tav2!O6</f>
        <v>532629</v>
      </c>
      <c r="O12" s="162">
        <f>+VIG_Tav2!P6</f>
        <v>0.18082276207916401</v>
      </c>
      <c r="P12" s="163">
        <f>+VIG_Tav2!Q6</f>
        <v>1.6644834661821501E-2</v>
      </c>
    </row>
    <row r="13" spans="1:16" ht="16.149999999999999" customHeight="1" x14ac:dyDescent="0.25">
      <c r="A13" s="93" t="s">
        <v>61</v>
      </c>
      <c r="B13" s="15">
        <f>+VIG_Tav2!C7</f>
        <v>53218</v>
      </c>
      <c r="C13" s="157">
        <f>+VIG_Tav2!D7</f>
        <v>0.161305808929429</v>
      </c>
      <c r="D13" s="15">
        <f>+VIG_Tav2!E7</f>
        <v>229</v>
      </c>
      <c r="E13" s="157">
        <f>+VIG_Tav2!F7</f>
        <v>0.15075376884422101</v>
      </c>
      <c r="F13" s="15">
        <f>+VIG_Tav2!G7</f>
        <v>9123</v>
      </c>
      <c r="G13" s="157">
        <f>+VIG_Tav2!H7</f>
        <v>0.26077943615256999</v>
      </c>
      <c r="H13" s="15">
        <f>+VIG_Tav2!I7</f>
        <v>20</v>
      </c>
      <c r="I13" s="157">
        <f>+VIG_Tav2!J7</f>
        <v>0.11111111111111099</v>
      </c>
      <c r="J13" s="15">
        <f>+VIG_Tav2!K7</f>
        <v>9735</v>
      </c>
      <c r="K13" s="157">
        <f>+VIG_Tav2!L7</f>
        <v>0.19918699186991901</v>
      </c>
      <c r="L13" s="15">
        <f>+VIG_Tav2!M7</f>
        <v>0</v>
      </c>
      <c r="M13" s="157">
        <f>+VIG_Tav2!N7</f>
        <v>0</v>
      </c>
      <c r="N13" s="16">
        <f>+VIG_Tav2!O7</f>
        <v>72325</v>
      </c>
      <c r="O13" s="158">
        <f>+VIG_Tav2!P7</f>
        <v>0.17798915256445699</v>
      </c>
      <c r="P13" s="159">
        <f>+VIG_Tav2!Q7</f>
        <v>2.2601804763094798E-3</v>
      </c>
    </row>
    <row r="14" spans="1:16" ht="16.149999999999999" customHeight="1" x14ac:dyDescent="0.25">
      <c r="A14" s="93" t="s">
        <v>62</v>
      </c>
      <c r="B14" s="15">
        <f>+VIG_Tav2!C8</f>
        <v>139867</v>
      </c>
      <c r="C14" s="157">
        <f>+VIG_Tav2!D8</f>
        <v>9.6016069127567594</v>
      </c>
      <c r="D14" s="15">
        <f>+VIG_Tav2!E8</f>
        <v>62</v>
      </c>
      <c r="E14" s="157">
        <f>+VIG_Tav2!F8</f>
        <v>-0.659340659340659</v>
      </c>
      <c r="F14" s="15">
        <f>+VIG_Tav2!G8</f>
        <v>19443</v>
      </c>
      <c r="G14" s="157">
        <f>+VIG_Tav2!H8</f>
        <v>-0.77190553841461296</v>
      </c>
      <c r="H14" s="15">
        <f>+VIG_Tav2!I8</f>
        <v>64</v>
      </c>
      <c r="I14" s="157">
        <f>+VIG_Tav2!J8</f>
        <v>-0.99184817220736199</v>
      </c>
      <c r="J14" s="15">
        <f>+VIG_Tav2!K8</f>
        <v>204982</v>
      </c>
      <c r="K14" s="157">
        <f>+VIG_Tav2!L8</f>
        <v>2.3853903450098302</v>
      </c>
      <c r="L14" s="15">
        <f>+VIG_Tav2!M8</f>
        <v>11851</v>
      </c>
      <c r="M14" s="157">
        <f>+VIG_Tav2!N8</f>
        <v>454.80769230769198</v>
      </c>
      <c r="N14" s="16">
        <f>+VIG_Tav2!O8</f>
        <v>376269</v>
      </c>
      <c r="O14" s="158">
        <f>+VIG_Tav2!P8</f>
        <v>1.2525412770441</v>
      </c>
      <c r="P14" s="159">
        <f>+VIG_Tav2!Q8</f>
        <v>1.17585322867679E-2</v>
      </c>
    </row>
    <row r="15" spans="1:16" s="47" customFormat="1" ht="16.149999999999999" customHeight="1" x14ac:dyDescent="0.25">
      <c r="A15" s="160" t="s">
        <v>63</v>
      </c>
      <c r="B15" s="45">
        <f>+VIG_Tav2!C9</f>
        <v>173</v>
      </c>
      <c r="C15" s="161">
        <f>+VIG_Tav2!D9</f>
        <v>-8.4656084656084707E-2</v>
      </c>
      <c r="D15" s="45">
        <f>+VIG_Tav2!E9</f>
        <v>0</v>
      </c>
      <c r="E15" s="161">
        <f>+VIG_Tav2!F9</f>
        <v>0</v>
      </c>
      <c r="F15" s="45">
        <f>+VIG_Tav2!G9</f>
        <v>70</v>
      </c>
      <c r="G15" s="161">
        <f>+VIG_Tav2!H9</f>
        <v>0</v>
      </c>
      <c r="H15" s="45">
        <f>+VIG_Tav2!I9</f>
        <v>0</v>
      </c>
      <c r="I15" s="161">
        <f>+VIG_Tav2!J9</f>
        <v>0</v>
      </c>
      <c r="J15" s="45">
        <f>+VIG_Tav2!K9</f>
        <v>422</v>
      </c>
      <c r="K15" s="161">
        <f>+VIG_Tav2!L9</f>
        <v>-3.2110091743119303E-2</v>
      </c>
      <c r="L15" s="45">
        <f>+VIG_Tav2!M9</f>
        <v>0</v>
      </c>
      <c r="M15" s="161">
        <f>+VIG_Tav2!N9</f>
        <v>0</v>
      </c>
      <c r="N15" s="46">
        <f>+VIG_Tav2!O9</f>
        <v>665</v>
      </c>
      <c r="O15" s="162">
        <f>+VIG_Tav2!P9</f>
        <v>6.4000000000000098E-2</v>
      </c>
      <c r="P15" s="163">
        <f>+VIG_Tav2!Q9</f>
        <v>2.0781472751411101E-5</v>
      </c>
    </row>
    <row r="16" spans="1:16" ht="16.149999999999999" customHeight="1" x14ac:dyDescent="0.25">
      <c r="A16" s="93" t="s">
        <v>64</v>
      </c>
      <c r="B16" s="15">
        <f>+VIG_Tav2!C10</f>
        <v>93006</v>
      </c>
      <c r="C16" s="157">
        <f>+VIG_Tav2!D10</f>
        <v>0.17720173151406199</v>
      </c>
      <c r="D16" s="15">
        <f>+VIG_Tav2!E10</f>
        <v>82476</v>
      </c>
      <c r="E16" s="157">
        <f>+VIG_Tav2!F10</f>
        <v>0.19987779507397799</v>
      </c>
      <c r="F16" s="15">
        <f>+VIG_Tav2!G10</f>
        <v>198726</v>
      </c>
      <c r="G16" s="157">
        <f>+VIG_Tav2!H10</f>
        <v>0.16116252979946699</v>
      </c>
      <c r="H16" s="15">
        <f>+VIG_Tav2!I10</f>
        <v>1211</v>
      </c>
      <c r="I16" s="157">
        <f>+VIG_Tav2!J10</f>
        <v>-5.8320373250388899E-2</v>
      </c>
      <c r="J16" s="15">
        <f>+VIG_Tav2!K10</f>
        <v>11743</v>
      </c>
      <c r="K16" s="157">
        <f>+VIG_Tav2!L10</f>
        <v>-8.7567987567987601E-2</v>
      </c>
      <c r="L16" s="15">
        <f>+VIG_Tav2!M10</f>
        <v>30468</v>
      </c>
      <c r="M16" s="157">
        <f>+VIG_Tav2!N10</f>
        <v>0.11030939105717701</v>
      </c>
      <c r="N16" s="16">
        <f>+VIG_Tav2!O10</f>
        <v>417630</v>
      </c>
      <c r="O16" s="158">
        <f>+VIG_Tav2!P10</f>
        <v>0.158525759811809</v>
      </c>
      <c r="P16" s="159">
        <f>+VIG_Tav2!Q10</f>
        <v>1.30510773912358E-2</v>
      </c>
    </row>
    <row r="17" spans="1:16" ht="18" customHeight="1" x14ac:dyDescent="0.25">
      <c r="A17" s="166" t="s">
        <v>65</v>
      </c>
      <c r="B17" s="16">
        <f>+VIG_Tav2!C11</f>
        <v>3528256</v>
      </c>
      <c r="C17" s="158">
        <f>+VIG_Tav2!D11</f>
        <v>4.3718207064820498E-2</v>
      </c>
      <c r="D17" s="16">
        <f>+VIG_Tav2!E11</f>
        <v>5023886</v>
      </c>
      <c r="E17" s="158">
        <f>+VIG_Tav2!F11</f>
        <v>0.29393257026323999</v>
      </c>
      <c r="F17" s="16">
        <f>+VIG_Tav2!G11</f>
        <v>18754223</v>
      </c>
      <c r="G17" s="158">
        <f>+VIG_Tav2!H11</f>
        <v>0.19473214371601899</v>
      </c>
      <c r="H17" s="16">
        <f>+VIG_Tav2!I11</f>
        <v>178765</v>
      </c>
      <c r="I17" s="158">
        <f>+VIG_Tav2!J11</f>
        <v>-0.28621909538107698</v>
      </c>
      <c r="J17" s="16">
        <f>+VIG_Tav2!K11</f>
        <v>2195020</v>
      </c>
      <c r="K17" s="158">
        <f>+VIG_Tav2!L11</f>
        <v>-7.3953133595914794E-2</v>
      </c>
      <c r="L17" s="16">
        <f>+VIG_Tav2!M11</f>
        <v>143910</v>
      </c>
      <c r="M17" s="158">
        <f>+VIG_Tav2!N11</f>
        <v>0.61658485076555003</v>
      </c>
      <c r="N17" s="16">
        <f>+VIG_Tav2!O11</f>
        <v>29824060</v>
      </c>
      <c r="O17" s="158">
        <f>+VIG_Tav2!P11</f>
        <v>0.161810677363011</v>
      </c>
      <c r="P17" s="159">
        <f>+VIG_Tav2!Q11</f>
        <v>0.93201186500217803</v>
      </c>
    </row>
    <row r="18" spans="1:16" s="47" customFormat="1" ht="13.15" customHeight="1" x14ac:dyDescent="0.25">
      <c r="A18" s="167" t="s">
        <v>66</v>
      </c>
      <c r="B18" s="48"/>
      <c r="C18" s="168"/>
      <c r="D18" s="48"/>
      <c r="E18" s="168"/>
      <c r="F18" s="48"/>
      <c r="G18" s="168"/>
      <c r="H18" s="48"/>
      <c r="I18" s="168"/>
      <c r="J18" s="48"/>
      <c r="K18" s="168"/>
      <c r="L18" s="48"/>
      <c r="M18" s="168"/>
      <c r="N18" s="49"/>
      <c r="O18" s="169"/>
      <c r="P18" s="163"/>
    </row>
    <row r="19" spans="1:16" s="47" customFormat="1" ht="16.149999999999999" customHeight="1" x14ac:dyDescent="0.25">
      <c r="A19" s="94" t="s">
        <v>67</v>
      </c>
      <c r="B19" s="45">
        <f>+VIG_Tav2!C12</f>
        <v>330388</v>
      </c>
      <c r="C19" s="161">
        <f>+VIG_Tav2!D12</f>
        <v>8.4703598453053103E-3</v>
      </c>
      <c r="D19" s="45">
        <f>+VIG_Tav2!E12</f>
        <v>18394</v>
      </c>
      <c r="E19" s="161">
        <f>+VIG_Tav2!F12</f>
        <v>-6.8516736719501606E-2</v>
      </c>
      <c r="F19" s="45">
        <f>+VIG_Tav2!G12</f>
        <v>122637</v>
      </c>
      <c r="G19" s="161">
        <f>+VIG_Tav2!H12</f>
        <v>3.5697998479858203E-2</v>
      </c>
      <c r="H19" s="45">
        <f>+VIG_Tav2!I12</f>
        <v>5614</v>
      </c>
      <c r="I19" s="161">
        <f>+VIG_Tav2!J12</f>
        <v>0.212788939295744</v>
      </c>
      <c r="J19" s="45">
        <f>+VIG_Tav2!K12</f>
        <v>273283</v>
      </c>
      <c r="K19" s="161">
        <f>+VIG_Tav2!L12</f>
        <v>-7.3770797392975401E-2</v>
      </c>
      <c r="L19" s="45">
        <f>+VIG_Tav2!M12</f>
        <v>4072</v>
      </c>
      <c r="M19" s="161">
        <f>+VIG_Tav2!N12</f>
        <v>0.34256511704582898</v>
      </c>
      <c r="N19" s="46">
        <f>+VIG_Tav2!O12</f>
        <v>754388</v>
      </c>
      <c r="O19" s="162">
        <f>+VIG_Tav2!P12</f>
        <v>-1.8338774803801298E-2</v>
      </c>
      <c r="P19" s="163">
        <f>+VIG_Tav2!Q12</f>
        <v>2.3574877693220302E-2</v>
      </c>
    </row>
    <row r="20" spans="1:16" s="47" customFormat="1" ht="16.149999999999999" customHeight="1" x14ac:dyDescent="0.25">
      <c r="A20" s="94" t="s">
        <v>68</v>
      </c>
      <c r="B20" s="45">
        <f>+VIG_Tav2!C13</f>
        <v>2462590</v>
      </c>
      <c r="C20" s="161">
        <f>+VIG_Tav2!D13</f>
        <v>5.42166482658182E-2</v>
      </c>
      <c r="D20" s="45">
        <f>+VIG_Tav2!E13</f>
        <v>4524477</v>
      </c>
      <c r="E20" s="161">
        <f>+VIG_Tav2!F13</f>
        <v>0.31066153040390998</v>
      </c>
      <c r="F20" s="45">
        <f>+VIG_Tav2!G13</f>
        <v>17530058</v>
      </c>
      <c r="G20" s="161">
        <f>+VIG_Tav2!H13</f>
        <v>0.211977813343451</v>
      </c>
      <c r="H20" s="45">
        <f>+VIG_Tav2!I13</f>
        <v>166356</v>
      </c>
      <c r="I20" s="161">
        <f>+VIG_Tav2!J13</f>
        <v>-0.292634909025968</v>
      </c>
      <c r="J20" s="45">
        <f>+VIG_Tav2!K13</f>
        <v>1321916</v>
      </c>
      <c r="K20" s="161">
        <f>+VIG_Tav2!L13</f>
        <v>-0.118377070478294</v>
      </c>
      <c r="L20" s="45">
        <f>+VIG_Tav2!M13</f>
        <v>75128</v>
      </c>
      <c r="M20" s="161">
        <f>+VIG_Tav2!N13</f>
        <v>0.18554521066750801</v>
      </c>
      <c r="N20" s="46">
        <f>+VIG_Tav2!O13</f>
        <v>26080525</v>
      </c>
      <c r="O20" s="162">
        <f>+VIG_Tav2!P13</f>
        <v>0.18279201959803401</v>
      </c>
      <c r="P20" s="163">
        <f>+VIG_Tav2!Q13</f>
        <v>0.81502514230074397</v>
      </c>
    </row>
    <row r="21" spans="1:16" s="47" customFormat="1" ht="16.149999999999999" customHeight="1" x14ac:dyDescent="0.25">
      <c r="A21" s="95" t="s">
        <v>69</v>
      </c>
      <c r="B21" s="50">
        <f>+VIG_Tav2!C14</f>
        <v>735278</v>
      </c>
      <c r="C21" s="170">
        <f>+VIG_Tav2!D14</f>
        <v>2.5618206976588499E-2</v>
      </c>
      <c r="D21" s="50">
        <f>+VIG_Tav2!E14</f>
        <v>481015</v>
      </c>
      <c r="E21" s="170">
        <f>+VIG_Tav2!F14</f>
        <v>0.17079148878168501</v>
      </c>
      <c r="F21" s="50">
        <f>+VIG_Tav2!G14</f>
        <v>1101528</v>
      </c>
      <c r="G21" s="170">
        <f>+VIG_Tav2!H14</f>
        <v>-1.2091371377835201E-2</v>
      </c>
      <c r="H21" s="50">
        <f>+VIG_Tav2!I14</f>
        <v>6795</v>
      </c>
      <c r="I21" s="170">
        <f>+VIG_Tav2!J14</f>
        <v>-0.361492200714151</v>
      </c>
      <c r="J21" s="50">
        <f>+VIG_Tav2!K14</f>
        <v>599821</v>
      </c>
      <c r="K21" s="170">
        <f>+VIG_Tav2!L14</f>
        <v>4.1625351002255701E-2</v>
      </c>
      <c r="L21" s="50">
        <f>+VIG_Tav2!M14</f>
        <v>64710</v>
      </c>
      <c r="M21" s="170">
        <f>+VIG_Tav2!N14</f>
        <v>1.8609956671677399</v>
      </c>
      <c r="N21" s="51">
        <f>+VIG_Tav2!O14</f>
        <v>2989147</v>
      </c>
      <c r="O21" s="171">
        <f>+VIG_Tav2!P14</f>
        <v>4.8132476868759197E-2</v>
      </c>
      <c r="P21" s="163">
        <f>+VIG_Tav2!Q14</f>
        <v>9.3411845008213701E-2</v>
      </c>
    </row>
    <row r="22" spans="1:16" ht="15.4" hidden="1" customHeight="1" x14ac:dyDescent="0.25">
      <c r="A22" s="96"/>
      <c r="B22" s="18">
        <f t="shared" ref="B22:P22" si="0">B19+B20+B21</f>
        <v>3528256</v>
      </c>
      <c r="C22" s="172"/>
      <c r="D22" s="19">
        <f t="shared" si="0"/>
        <v>5023886</v>
      </c>
      <c r="E22" s="172"/>
      <c r="F22" s="18">
        <f t="shared" si="0"/>
        <v>18754223</v>
      </c>
      <c r="G22" s="173"/>
      <c r="H22" s="18">
        <f t="shared" si="0"/>
        <v>178765</v>
      </c>
      <c r="I22" s="173"/>
      <c r="J22" s="18">
        <f t="shared" si="0"/>
        <v>2195020</v>
      </c>
      <c r="K22" s="172"/>
      <c r="L22" s="19">
        <f t="shared" si="0"/>
        <v>143910</v>
      </c>
      <c r="M22" s="172"/>
      <c r="N22" s="20">
        <f t="shared" si="0"/>
        <v>29824060</v>
      </c>
      <c r="O22" s="174">
        <f t="shared" si="0"/>
        <v>0.21258572166299189</v>
      </c>
      <c r="P22" s="159">
        <f t="shared" si="0"/>
        <v>0.93201186500217803</v>
      </c>
    </row>
    <row r="23" spans="1:16" ht="18" customHeight="1" x14ac:dyDescent="0.25">
      <c r="A23" s="97" t="s">
        <v>70</v>
      </c>
      <c r="B23" s="21"/>
      <c r="C23" s="175"/>
      <c r="D23" s="21"/>
      <c r="E23" s="175"/>
      <c r="F23" s="21"/>
      <c r="G23" s="175"/>
      <c r="H23" s="21"/>
      <c r="I23" s="175"/>
      <c r="J23" s="21"/>
      <c r="K23" s="175"/>
      <c r="L23" s="21"/>
      <c r="M23" s="175"/>
      <c r="N23" s="22"/>
      <c r="O23" s="176"/>
      <c r="P23" s="155"/>
    </row>
    <row r="24" spans="1:16" ht="16.149999999999999" customHeight="1" x14ac:dyDescent="0.25">
      <c r="A24" s="93" t="s">
        <v>57</v>
      </c>
      <c r="B24" s="15">
        <f>+VIG_Tav2!C15</f>
        <v>176888</v>
      </c>
      <c r="C24" s="157">
        <f>+VIG_Tav2!D15</f>
        <v>0.105619101193825</v>
      </c>
      <c r="D24" s="15">
        <f>+VIG_Tav2!E15</f>
        <v>2025</v>
      </c>
      <c r="E24" s="157">
        <f>+VIG_Tav2!F15</f>
        <v>-4.7058823529411799E-2</v>
      </c>
      <c r="F24" s="15">
        <f>+VIG_Tav2!G15</f>
        <v>156649</v>
      </c>
      <c r="G24" s="157">
        <f>+VIG_Tav2!H15</f>
        <v>0.16365567754683599</v>
      </c>
      <c r="H24" s="15">
        <f>+VIG_Tav2!I15</f>
        <v>106032</v>
      </c>
      <c r="I24" s="157">
        <f>+VIG_Tav2!J15</f>
        <v>-6.9511114231305807E-2</v>
      </c>
      <c r="J24" s="15">
        <f>+VIG_Tav2!K15</f>
        <v>511190</v>
      </c>
      <c r="K24" s="157">
        <f>+VIG_Tav2!L15</f>
        <v>0.10464035819398999</v>
      </c>
      <c r="L24" s="15">
        <f>+VIG_Tav2!M15</f>
        <v>22069</v>
      </c>
      <c r="M24" s="157">
        <f>+VIG_Tav2!N15</f>
        <v>-0.57785301656528598</v>
      </c>
      <c r="N24" s="16">
        <f>+VIG_Tav2!O15</f>
        <v>974853</v>
      </c>
      <c r="O24" s="158">
        <f>+VIG_Tav2!P15</f>
        <v>5.3064068356864398E-2</v>
      </c>
      <c r="P24" s="159">
        <f>+VIG_Tav2!Q15</f>
        <v>3.0464482791174901E-2</v>
      </c>
    </row>
    <row r="25" spans="1:16" ht="16.149999999999999" customHeight="1" x14ac:dyDescent="0.25">
      <c r="A25" s="93" t="s">
        <v>59</v>
      </c>
      <c r="B25" s="15">
        <f>+VIG_Tav2!C16</f>
        <v>0</v>
      </c>
      <c r="C25" s="157">
        <f>+VIG_Tav2!D16</f>
        <v>0</v>
      </c>
      <c r="D25" s="15">
        <f>+VIG_Tav2!E16</f>
        <v>0</v>
      </c>
      <c r="E25" s="157">
        <f>+VIG_Tav2!F16</f>
        <v>0</v>
      </c>
      <c r="F25" s="15">
        <f>+VIG_Tav2!G16</f>
        <v>0</v>
      </c>
      <c r="G25" s="157">
        <f>+VIG_Tav2!H16</f>
        <v>0</v>
      </c>
      <c r="H25" s="15">
        <f>+VIG_Tav2!I16</f>
        <v>0</v>
      </c>
      <c r="I25" s="157">
        <f>+VIG_Tav2!J16</f>
        <v>0</v>
      </c>
      <c r="J25" s="15">
        <f>+VIG_Tav2!K16</f>
        <v>0</v>
      </c>
      <c r="K25" s="157">
        <f>+VIG_Tav2!L16</f>
        <v>0</v>
      </c>
      <c r="L25" s="15">
        <f>+VIG_Tav2!M16</f>
        <v>0</v>
      </c>
      <c r="M25" s="157">
        <f>+VIG_Tav2!N16</f>
        <v>0</v>
      </c>
      <c r="N25" s="16">
        <f>+VIG_Tav2!O16</f>
        <v>0</v>
      </c>
      <c r="O25" s="177">
        <f>+VIG_Tav2!P16</f>
        <v>0</v>
      </c>
      <c r="P25" s="165">
        <f>+VIG_Tav2!Q16</f>
        <v>0</v>
      </c>
    </row>
    <row r="26" spans="1:16" ht="16.149999999999999" customHeight="1" x14ac:dyDescent="0.25">
      <c r="A26" s="93" t="s">
        <v>60</v>
      </c>
      <c r="B26" s="15">
        <f>+VIG_Tav2!C17</f>
        <v>0</v>
      </c>
      <c r="C26" s="157">
        <f>+VIG_Tav2!D17</f>
        <v>0</v>
      </c>
      <c r="D26" s="15">
        <f>+VIG_Tav2!E17</f>
        <v>0</v>
      </c>
      <c r="E26" s="157">
        <f>+VIG_Tav2!F17</f>
        <v>0</v>
      </c>
      <c r="F26" s="15">
        <f>+VIG_Tav2!G17</f>
        <v>0</v>
      </c>
      <c r="G26" s="157">
        <f>+VIG_Tav2!H17</f>
        <v>0</v>
      </c>
      <c r="H26" s="15">
        <f>+VIG_Tav2!I17</f>
        <v>0</v>
      </c>
      <c r="I26" s="157">
        <f>+VIG_Tav2!J17</f>
        <v>0</v>
      </c>
      <c r="J26" s="15">
        <f>+VIG_Tav2!K17</f>
        <v>5726</v>
      </c>
      <c r="K26" s="157">
        <f>+VIG_Tav2!L17</f>
        <v>0.17480508822322499</v>
      </c>
      <c r="L26" s="15">
        <f>+VIG_Tav2!M17</f>
        <v>765</v>
      </c>
      <c r="M26" s="157">
        <f>+VIG_Tav2!N17</f>
        <v>-0.52217364147407896</v>
      </c>
      <c r="N26" s="16">
        <f>+VIG_Tav2!O17</f>
        <v>6491</v>
      </c>
      <c r="O26" s="158">
        <f>+VIG_Tav2!P17</f>
        <v>2.4710424710425701E-3</v>
      </c>
      <c r="P26" s="159">
        <f>+VIG_Tav2!Q17</f>
        <v>2.0284592425475099E-4</v>
      </c>
    </row>
    <row r="27" spans="1:16" ht="16.149999999999999" customHeight="1" x14ac:dyDescent="0.25">
      <c r="A27" s="93" t="s">
        <v>61</v>
      </c>
      <c r="B27" s="15">
        <f>+VIG_Tav2!C18</f>
        <v>5501</v>
      </c>
      <c r="C27" s="157">
        <f>+VIG_Tav2!D18</f>
        <v>1.1214809101426899</v>
      </c>
      <c r="D27" s="15">
        <f>+VIG_Tav2!E18</f>
        <v>0</v>
      </c>
      <c r="E27" s="157">
        <f>+VIG_Tav2!F18</f>
        <v>-1</v>
      </c>
      <c r="F27" s="15">
        <f>+VIG_Tav2!G18</f>
        <v>46</v>
      </c>
      <c r="G27" s="157">
        <f>+VIG_Tav2!H18</f>
        <v>1.55555555555556</v>
      </c>
      <c r="H27" s="15">
        <f>+VIG_Tav2!I18</f>
        <v>3907</v>
      </c>
      <c r="I27" s="157">
        <f>+VIG_Tav2!J18</f>
        <v>3.0808729139923901E-3</v>
      </c>
      <c r="J27" s="15">
        <f>+VIG_Tav2!K18</f>
        <v>3189</v>
      </c>
      <c r="K27" s="157">
        <f>+VIG_Tav2!L18</f>
        <v>0.21764032073310399</v>
      </c>
      <c r="L27" s="15">
        <f>+VIG_Tav2!M18</f>
        <v>2</v>
      </c>
      <c r="M27" s="157">
        <f>+VIG_Tav2!N18</f>
        <v>1</v>
      </c>
      <c r="N27" s="16">
        <f>+VIG_Tav2!O18</f>
        <v>12645</v>
      </c>
      <c r="O27" s="158">
        <f>+VIG_Tav2!P18</f>
        <v>0.38484284306209599</v>
      </c>
      <c r="P27" s="159">
        <f>+VIG_Tav2!Q18</f>
        <v>3.9516048562645499E-4</v>
      </c>
    </row>
    <row r="28" spans="1:16" ht="16.149999999999999" customHeight="1" x14ac:dyDescent="0.25">
      <c r="A28" s="93" t="s">
        <v>62</v>
      </c>
      <c r="B28" s="15">
        <f>+VIG_Tav2!C19</f>
        <v>39066</v>
      </c>
      <c r="C28" s="157">
        <f>+VIG_Tav2!D19</f>
        <v>-0.181538203683141</v>
      </c>
      <c r="D28" s="15">
        <f>+VIG_Tav2!E19</f>
        <v>181</v>
      </c>
      <c r="E28" s="157">
        <f>+VIG_Tav2!F19</f>
        <v>-0.97559989215421905</v>
      </c>
      <c r="F28" s="15">
        <f>+VIG_Tav2!G19</f>
        <v>1134</v>
      </c>
      <c r="G28" s="157">
        <f>+VIG_Tav2!H19</f>
        <v>-0.98988845197014697</v>
      </c>
      <c r="H28" s="15">
        <f>+VIG_Tav2!I19</f>
        <v>29795</v>
      </c>
      <c r="I28" s="157">
        <f>+VIG_Tav2!J19</f>
        <v>1.1850249339982399</v>
      </c>
      <c r="J28" s="15">
        <f>+VIG_Tav2!K19</f>
        <v>97220</v>
      </c>
      <c r="K28" s="157">
        <f>+VIG_Tav2!L19</f>
        <v>-0.171389852466142</v>
      </c>
      <c r="L28" s="15">
        <f>+VIG_Tav2!M19</f>
        <v>8188</v>
      </c>
      <c r="M28" s="157">
        <f>+VIG_Tav2!N19</f>
        <v>49.857142857142897</v>
      </c>
      <c r="N28" s="16">
        <f>+VIG_Tav2!O19</f>
        <v>175584</v>
      </c>
      <c r="O28" s="158">
        <f>+VIG_Tav2!P19</f>
        <v>-0.41162909149398202</v>
      </c>
      <c r="P28" s="159">
        <f>+VIG_Tav2!Q19</f>
        <v>5.4870588144116704E-3</v>
      </c>
    </row>
    <row r="29" spans="1:16" ht="16.149999999999999" customHeight="1" x14ac:dyDescent="0.25">
      <c r="A29" s="93" t="s">
        <v>64</v>
      </c>
      <c r="B29" s="15">
        <f>+VIG_Tav2!C20</f>
        <v>59497</v>
      </c>
      <c r="C29" s="157">
        <f>+VIG_Tav2!D20</f>
        <v>0.26519372262152902</v>
      </c>
      <c r="D29" s="15">
        <f>+VIG_Tav2!E20</f>
        <v>21622</v>
      </c>
      <c r="E29" s="157">
        <f>+VIG_Tav2!F20</f>
        <v>0.173641643597677</v>
      </c>
      <c r="F29" s="15">
        <f>+VIG_Tav2!G20</f>
        <v>30089</v>
      </c>
      <c r="G29" s="157">
        <f>+VIG_Tav2!H20</f>
        <v>-2.8227238962632802E-2</v>
      </c>
      <c r="H29" s="15">
        <f>+VIG_Tav2!I20</f>
        <v>9806</v>
      </c>
      <c r="I29" s="157">
        <f>+VIG_Tav2!J20</f>
        <v>-0.119985641209728</v>
      </c>
      <c r="J29" s="15">
        <f>+VIG_Tav2!K20</f>
        <v>885010</v>
      </c>
      <c r="K29" s="157">
        <f>+VIG_Tav2!L20</f>
        <v>1.2462695848382299</v>
      </c>
      <c r="L29" s="15">
        <f>+VIG_Tav2!M20</f>
        <v>0</v>
      </c>
      <c r="M29" s="157">
        <f>+VIG_Tav2!N20</f>
        <v>0</v>
      </c>
      <c r="N29" s="16">
        <f>+VIG_Tav2!O20</f>
        <v>1006024</v>
      </c>
      <c r="O29" s="158">
        <f>+VIG_Tav2!P20</f>
        <v>1.0058459244017499</v>
      </c>
      <c r="P29" s="159">
        <f>+VIG_Tav2!Q20</f>
        <v>3.1438586982354202E-2</v>
      </c>
    </row>
    <row r="30" spans="1:16" ht="18" customHeight="1" x14ac:dyDescent="0.25">
      <c r="A30" s="98" t="s">
        <v>71</v>
      </c>
      <c r="B30" s="17">
        <f>+VIG_Tav2!C21</f>
        <v>280952</v>
      </c>
      <c r="C30" s="178">
        <f>+VIG_Tav2!D21</f>
        <v>9.1754099634724598E-2</v>
      </c>
      <c r="D30" s="17">
        <f>+VIG_Tav2!E21</f>
        <v>23828</v>
      </c>
      <c r="E30" s="178">
        <f>+VIG_Tav2!F21</f>
        <v>-0.14811769332523</v>
      </c>
      <c r="F30" s="17">
        <f>+VIG_Tav2!G21</f>
        <v>187918</v>
      </c>
      <c r="G30" s="178">
        <f>+VIG_Tav2!H21</f>
        <v>-0.32342267091032201</v>
      </c>
      <c r="H30" s="17">
        <f>+VIG_Tav2!I21</f>
        <v>149540</v>
      </c>
      <c r="I30" s="178">
        <f>+VIG_Tav2!J21</f>
        <v>4.8469083693830899E-2</v>
      </c>
      <c r="J30" s="17">
        <f>+VIG_Tav2!K21</f>
        <v>1502335</v>
      </c>
      <c r="K30" s="178">
        <f>+VIG_Tav2!L21</f>
        <v>0.53052887235770096</v>
      </c>
      <c r="L30" s="17">
        <f>+VIG_Tav2!M21</f>
        <v>31024</v>
      </c>
      <c r="M30" s="178">
        <f>+VIG_Tav2!N21</f>
        <v>-0.42591735904220901</v>
      </c>
      <c r="N30" s="17">
        <f>+VIG_Tav2!O21</f>
        <v>2175597</v>
      </c>
      <c r="O30" s="178">
        <f>+VIG_Tav2!P21</f>
        <v>0.24940533140068399</v>
      </c>
      <c r="P30" s="179">
        <f>+VIG_Tav2!Q21</f>
        <v>6.7988134997821997E-2</v>
      </c>
    </row>
    <row r="31" spans="1:16" ht="18" customHeight="1" x14ac:dyDescent="0.25">
      <c r="A31" s="288" t="s">
        <v>11</v>
      </c>
      <c r="B31" s="22"/>
      <c r="C31" s="176"/>
      <c r="D31" s="22"/>
      <c r="E31" s="176"/>
      <c r="F31" s="22"/>
      <c r="G31" s="176"/>
      <c r="H31" s="22"/>
      <c r="I31" s="176"/>
      <c r="J31" s="22"/>
      <c r="K31" s="176"/>
      <c r="L31" s="22"/>
      <c r="M31" s="176"/>
      <c r="N31" s="22"/>
      <c r="O31" s="176"/>
      <c r="P31" s="159"/>
    </row>
    <row r="32" spans="1:16" ht="36.6" customHeight="1" x14ac:dyDescent="0.25">
      <c r="A32" s="289"/>
      <c r="B32" s="17">
        <f>+VIG_Tav2!C22</f>
        <v>3809208</v>
      </c>
      <c r="C32" s="178">
        <f>+VIG_Tav2!D22</f>
        <v>4.7116285411434602E-2</v>
      </c>
      <c r="D32" s="17">
        <f>+VIG_Tav2!E22</f>
        <v>5047714</v>
      </c>
      <c r="E32" s="178">
        <f>+VIG_Tav2!F22</f>
        <v>0.29077077292091802</v>
      </c>
      <c r="F32" s="17">
        <f>+VIG_Tav2!G22</f>
        <v>18942141</v>
      </c>
      <c r="G32" s="178">
        <f>+VIG_Tav2!H22</f>
        <v>0.18572338822912601</v>
      </c>
      <c r="H32" s="17">
        <f>+VIG_Tav2!I22</f>
        <v>328305</v>
      </c>
      <c r="I32" s="178">
        <f>+VIG_Tav2!J22</f>
        <v>-0.16477771417668399</v>
      </c>
      <c r="J32" s="17">
        <f>+VIG_Tav2!K22</f>
        <v>3697355</v>
      </c>
      <c r="K32" s="178">
        <f>+VIG_Tav2!L22</f>
        <v>0.103065403976442</v>
      </c>
      <c r="L32" s="17">
        <f>+VIG_Tav2!M22</f>
        <v>174934</v>
      </c>
      <c r="M32" s="178">
        <f>+VIG_Tav2!N22</f>
        <v>0.22278452698829901</v>
      </c>
      <c r="N32" s="17">
        <f>+VIG_Tav2!O22</f>
        <v>31999657</v>
      </c>
      <c r="O32" s="178">
        <f>+VIG_Tav2!P22</f>
        <v>0.167375070284941</v>
      </c>
      <c r="P32" s="179">
        <f>+VIG_Tav2!Q22</f>
        <v>1</v>
      </c>
    </row>
    <row r="33" spans="1:14" ht="7.15" customHeight="1" x14ac:dyDescent="0.2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2"/>
    </row>
    <row r="34" spans="1:14" ht="22.5" customHeight="1" x14ac:dyDescent="0.25">
      <c r="A34" s="252" t="s">
        <v>72</v>
      </c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2"/>
    </row>
    <row r="35" spans="1:14" ht="21" customHeight="1" x14ac:dyDescent="0.25">
      <c r="A35" s="287"/>
      <c r="B35" s="287"/>
      <c r="C35" s="287"/>
      <c r="D35" s="287"/>
      <c r="E35" s="287"/>
      <c r="F35" s="287"/>
      <c r="G35" s="287"/>
      <c r="H35" s="287"/>
      <c r="I35" s="183"/>
      <c r="J35" s="183"/>
      <c r="K35" s="183"/>
      <c r="L35" s="183"/>
      <c r="M35" s="183"/>
      <c r="N35" s="183"/>
    </row>
    <row r="36" spans="1:14" x14ac:dyDescent="0.25">
      <c r="A36" s="214"/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</row>
  </sheetData>
  <mergeCells count="12">
    <mergeCell ref="A31:A32"/>
    <mergeCell ref="A35:H35"/>
    <mergeCell ref="A1:P1"/>
    <mergeCell ref="A2:P2"/>
    <mergeCell ref="A3:P3"/>
    <mergeCell ref="B5:C5"/>
    <mergeCell ref="D5:E5"/>
    <mergeCell ref="F5:G5"/>
    <mergeCell ref="H5:I5"/>
    <mergeCell ref="J5:K5"/>
    <mergeCell ref="L5:M5"/>
    <mergeCell ref="N5:P5"/>
  </mergeCells>
  <printOptions horizontalCentered="1"/>
  <pageMargins left="0.31496062992125984" right="0.11811023622047245" top="0.19685039370078741" bottom="0" header="0.19685039370078741" footer="0"/>
  <pageSetup paperSize="9" scale="77" orientation="landscape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  <pageSetUpPr fitToPage="1"/>
  </sheetPr>
  <dimension ref="A1:Q60"/>
  <sheetViews>
    <sheetView showGridLines="0" topLeftCell="A16" zoomScale="85" zoomScaleNormal="85" workbookViewId="0"/>
  </sheetViews>
  <sheetFormatPr defaultColWidth="9" defaultRowHeight="11.25" x14ac:dyDescent="0.25"/>
  <cols>
    <col min="1" max="2" width="7.5703125" style="9" customWidth="1"/>
    <col min="3" max="3" width="26.5703125" style="10" customWidth="1"/>
    <col min="4" max="4" width="14.42578125" style="9" customWidth="1"/>
    <col min="5" max="5" width="10.5703125" style="184" customWidth="1"/>
    <col min="6" max="6" width="13.85546875" style="9" customWidth="1"/>
    <col min="7" max="7" width="11.42578125" style="184" customWidth="1"/>
    <col min="8" max="8" width="10.5703125" style="9" customWidth="1"/>
    <col min="9" max="9" width="10.5703125" style="184" customWidth="1"/>
    <col min="10" max="10" width="10.5703125" style="9" customWidth="1"/>
    <col min="11" max="11" width="10.5703125" style="184" customWidth="1"/>
    <col min="12" max="14" width="10.5703125" style="9" customWidth="1"/>
    <col min="15" max="15" width="15" style="9" bestFit="1" customWidth="1"/>
    <col min="16" max="16" width="10.42578125" style="184" bestFit="1" customWidth="1"/>
    <col min="17" max="17" width="12.28515625" style="184" bestFit="1" customWidth="1"/>
    <col min="18" max="16384" width="9" style="9"/>
  </cols>
  <sheetData>
    <row r="1" spans="1:17" ht="13.15" customHeight="1" x14ac:dyDescent="0.25">
      <c r="A1" s="274" t="s">
        <v>201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</row>
    <row r="2" spans="1:17" ht="13.15" customHeight="1" x14ac:dyDescent="0.25">
      <c r="A2" s="274" t="s">
        <v>0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</row>
    <row r="3" spans="1:17" ht="13.15" customHeight="1" x14ac:dyDescent="0.25">
      <c r="A3" s="274" t="str">
        <f>"Nuova produzione emessa a tutto il "&amp;IF(MID(VIG_Tav3!C1,5,4)="0331","1°",
IF(MID(VIG_Tav3!C1,5,4)="0630","2°",
IF(MID(VIG_Tav3!C1,5,4)="0930","3°","4°")))&amp;" trimestre "&amp;MID(VIG_Tav3!C1,1,4)&amp;" (a)"</f>
        <v>Nuova produzione emessa a tutto il 1° trimestre 2025 (a)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</row>
    <row r="4" spans="1:17" ht="13.15" customHeight="1" x14ac:dyDescent="0.25">
      <c r="C4" s="9"/>
      <c r="Q4" s="11" t="s">
        <v>1</v>
      </c>
    </row>
    <row r="5" spans="1:17" ht="13.15" customHeight="1" x14ac:dyDescent="0.25">
      <c r="A5" s="279" t="s">
        <v>12</v>
      </c>
      <c r="B5" s="280"/>
      <c r="C5" s="299"/>
      <c r="D5" s="27" t="s">
        <v>13</v>
      </c>
      <c r="E5" s="185"/>
      <c r="F5" s="57"/>
      <c r="G5" s="185"/>
      <c r="H5" s="58" t="s">
        <v>14</v>
      </c>
      <c r="I5" s="185"/>
      <c r="J5" s="57"/>
      <c r="K5" s="185"/>
      <c r="L5" s="285" t="s">
        <v>15</v>
      </c>
      <c r="M5" s="286"/>
      <c r="N5" s="286"/>
      <c r="O5" s="286"/>
      <c r="P5" s="286"/>
      <c r="Q5" s="302"/>
    </row>
    <row r="6" spans="1:17" ht="13.15" customHeight="1" x14ac:dyDescent="0.25">
      <c r="A6" s="281"/>
      <c r="B6" s="282"/>
      <c r="C6" s="300"/>
      <c r="D6" s="285" t="s">
        <v>194</v>
      </c>
      <c r="E6" s="302"/>
      <c r="F6" s="285" t="s">
        <v>195</v>
      </c>
      <c r="G6" s="302"/>
      <c r="H6" s="285" t="s">
        <v>194</v>
      </c>
      <c r="I6" s="302"/>
      <c r="J6" s="285" t="s">
        <v>195</v>
      </c>
      <c r="K6" s="302"/>
      <c r="L6" s="212" t="s">
        <v>16</v>
      </c>
      <c r="M6" s="212" t="s">
        <v>17</v>
      </c>
      <c r="N6" s="212" t="s">
        <v>18</v>
      </c>
      <c r="O6" s="303" t="s">
        <v>19</v>
      </c>
      <c r="P6" s="304"/>
      <c r="Q6" s="305"/>
    </row>
    <row r="7" spans="1:17" ht="21.75" customHeight="1" x14ac:dyDescent="0.25">
      <c r="A7" s="283"/>
      <c r="B7" s="284"/>
      <c r="C7" s="301"/>
      <c r="D7" s="253" t="s">
        <v>212</v>
      </c>
      <c r="E7" s="186" t="s">
        <v>190</v>
      </c>
      <c r="F7" s="253" t="s">
        <v>213</v>
      </c>
      <c r="G7" s="186" t="s">
        <v>190</v>
      </c>
      <c r="H7" s="253" t="s">
        <v>212</v>
      </c>
      <c r="I7" s="186" t="s">
        <v>190</v>
      </c>
      <c r="J7" s="253" t="s">
        <v>213</v>
      </c>
      <c r="K7" s="186" t="s">
        <v>190</v>
      </c>
      <c r="L7" s="213" t="s">
        <v>20</v>
      </c>
      <c r="M7" s="213"/>
      <c r="N7" s="213"/>
      <c r="O7" s="208" t="s">
        <v>189</v>
      </c>
      <c r="P7" s="186" t="s">
        <v>190</v>
      </c>
      <c r="Q7" s="218" t="s">
        <v>186</v>
      </c>
    </row>
    <row r="8" spans="1:17" ht="13.15" customHeight="1" x14ac:dyDescent="0.25">
      <c r="A8" s="210" t="s">
        <v>21</v>
      </c>
      <c r="B8" s="10" t="s">
        <v>22</v>
      </c>
      <c r="D8" s="30"/>
      <c r="E8" s="155"/>
      <c r="F8" s="30"/>
      <c r="G8" s="155"/>
      <c r="H8" s="30"/>
      <c r="I8" s="155"/>
      <c r="J8" s="30"/>
      <c r="K8" s="155"/>
      <c r="L8" s="30"/>
      <c r="M8" s="30"/>
      <c r="N8" s="30"/>
      <c r="O8" s="31"/>
      <c r="P8" s="187"/>
      <c r="Q8" s="187"/>
    </row>
    <row r="9" spans="1:17" ht="12" customHeight="1" x14ac:dyDescent="0.25">
      <c r="A9" s="32"/>
      <c r="B9" s="10" t="s">
        <v>23</v>
      </c>
      <c r="D9" s="59">
        <f>+VIG_Tav3!C2</f>
        <v>328621</v>
      </c>
      <c r="E9" s="159">
        <f>+VIG_Tav3!D2</f>
        <v>-4.1062992240868602E-2</v>
      </c>
      <c r="F9" s="59">
        <f>+VIG_Tav3!E2</f>
        <v>13750941</v>
      </c>
      <c r="G9" s="159">
        <f>+VIG_Tav3!F2</f>
        <v>9.8679748568160103E-3</v>
      </c>
      <c r="H9" s="59">
        <f>+VIG_Tav3!G2</f>
        <v>39023</v>
      </c>
      <c r="I9" s="159">
        <f>+VIG_Tav3!H2</f>
        <v>-0.32373838901982499</v>
      </c>
      <c r="J9" s="59">
        <f>+VIG_Tav3!I2</f>
        <v>65675</v>
      </c>
      <c r="K9" s="159">
        <f>+VIG_Tav3!J2</f>
        <v>2.0340478610366799</v>
      </c>
      <c r="L9" s="59">
        <f>+VIG_Tav3!K2</f>
        <v>7781</v>
      </c>
      <c r="M9" s="59">
        <f>+VIG_Tav3!L2</f>
        <v>13569068</v>
      </c>
      <c r="N9" s="59">
        <f>+VIG_Tav3!M2</f>
        <v>364506</v>
      </c>
      <c r="O9" s="60">
        <f>+VIG_Tav3!N2</f>
        <v>13941355</v>
      </c>
      <c r="P9" s="188">
        <f>+VIG_Tav3!O2</f>
        <v>4.2493483098411397E-3</v>
      </c>
      <c r="Q9" s="188">
        <f>+VIG_Tav3!P2</f>
        <v>0.60933539595608499</v>
      </c>
    </row>
    <row r="10" spans="1:17" s="47" customFormat="1" ht="12" customHeight="1" x14ac:dyDescent="0.25">
      <c r="A10" s="52"/>
      <c r="B10" s="53" t="s">
        <v>66</v>
      </c>
      <c r="C10" s="53" t="s">
        <v>86</v>
      </c>
      <c r="D10" s="76">
        <f>+VIG_Tav3!C3</f>
        <v>172</v>
      </c>
      <c r="E10" s="163">
        <f>+VIG_Tav3!D3</f>
        <v>7.4999999999999997E-2</v>
      </c>
      <c r="F10" s="76">
        <f>+VIG_Tav3!E3</f>
        <v>2357</v>
      </c>
      <c r="G10" s="163">
        <f>+VIG_Tav3!F3</f>
        <v>1.62472160356347</v>
      </c>
      <c r="H10" s="76">
        <f>+VIG_Tav3!G3</f>
        <v>0</v>
      </c>
      <c r="I10" s="163">
        <f>+VIG_Tav3!H3</f>
        <v>0</v>
      </c>
      <c r="J10" s="76">
        <f>+VIG_Tav3!I3</f>
        <v>1032</v>
      </c>
      <c r="K10" s="163">
        <f>+VIG_Tav3!J3</f>
        <v>0</v>
      </c>
      <c r="L10" s="76">
        <f>+VIG_Tav3!K3</f>
        <v>0</v>
      </c>
      <c r="M10" s="76">
        <f>+VIG_Tav3!L3</f>
        <v>2017</v>
      </c>
      <c r="N10" s="76">
        <f>+VIG_Tav3!M3</f>
        <v>356</v>
      </c>
      <c r="O10" s="77">
        <f>+VIG_Tav3!N3</f>
        <v>2373</v>
      </c>
      <c r="P10" s="189">
        <f>+VIG_Tav3!O3</f>
        <v>1.5906113537117901</v>
      </c>
      <c r="Q10" s="189">
        <f>+VIG_Tav3!P3</f>
        <v>1.03716811931393E-4</v>
      </c>
    </row>
    <row r="11" spans="1:17" s="47" customFormat="1" ht="12" customHeight="1" x14ac:dyDescent="0.25">
      <c r="A11" s="52"/>
      <c r="B11" s="144"/>
      <c r="C11" s="53" t="s">
        <v>24</v>
      </c>
      <c r="D11" s="76">
        <f>+VIG_Tav3!C4</f>
        <v>0</v>
      </c>
      <c r="E11" s="163">
        <f>+VIG_Tav3!D4</f>
        <v>0</v>
      </c>
      <c r="F11" s="76">
        <f>+VIG_Tav3!E4</f>
        <v>0</v>
      </c>
      <c r="G11" s="163">
        <f>+VIG_Tav3!F4</f>
        <v>0</v>
      </c>
      <c r="H11" s="76">
        <f>+VIG_Tav3!G4</f>
        <v>38942</v>
      </c>
      <c r="I11" s="163">
        <f>+VIG_Tav3!H4</f>
        <v>-0.32404096511022401</v>
      </c>
      <c r="J11" s="76">
        <f>+VIG_Tav3!I4</f>
        <v>64153</v>
      </c>
      <c r="K11" s="163">
        <f>+VIG_Tav3!J4</f>
        <v>2.0460566924647501</v>
      </c>
      <c r="L11" s="76">
        <f>+VIG_Tav3!K4</f>
        <v>0</v>
      </c>
      <c r="M11" s="76">
        <f>+VIG_Tav3!L4</f>
        <v>0</v>
      </c>
      <c r="N11" s="76">
        <f>+VIG_Tav3!M4</f>
        <v>124786</v>
      </c>
      <c r="O11" s="77">
        <f>+VIG_Tav3!N4</f>
        <v>124786</v>
      </c>
      <c r="P11" s="189">
        <f>+VIG_Tav3!O4</f>
        <v>0.59525970622451196</v>
      </c>
      <c r="Q11" s="189">
        <f>+VIG_Tav3!P4</f>
        <v>5.4540270095536601E-3</v>
      </c>
    </row>
    <row r="12" spans="1:17" ht="12" customHeight="1" x14ac:dyDescent="0.25">
      <c r="A12" s="32"/>
      <c r="B12" s="10" t="s">
        <v>25</v>
      </c>
      <c r="D12" s="59">
        <f>+VIG_Tav3!C5</f>
        <v>183937</v>
      </c>
      <c r="E12" s="159">
        <f>+VIG_Tav3!D5</f>
        <v>9.65797647507705E-2</v>
      </c>
      <c r="F12" s="59">
        <f>+VIG_Tav3!E5</f>
        <v>16618101</v>
      </c>
      <c r="G12" s="159">
        <f>+VIG_Tav3!F5</f>
        <v>0.14071699990918499</v>
      </c>
      <c r="H12" s="59">
        <f>+VIG_Tav3!G5</f>
        <v>1</v>
      </c>
      <c r="I12" s="159">
        <f>+VIG_Tav3!H5</f>
        <v>-0.5</v>
      </c>
      <c r="J12" s="59">
        <f>+VIG_Tav3!I5</f>
        <v>1</v>
      </c>
      <c r="K12" s="159">
        <f>+VIG_Tav3!J5</f>
        <v>-0.66666666666666696</v>
      </c>
      <c r="L12" s="59">
        <f>+VIG_Tav3!K5</f>
        <v>42751</v>
      </c>
      <c r="M12" s="59">
        <f>+VIG_Tav3!L5</f>
        <v>159924</v>
      </c>
      <c r="N12" s="59">
        <f>+VIG_Tav3!M5</f>
        <v>0</v>
      </c>
      <c r="O12" s="60">
        <f>+VIG_Tav3!N5</f>
        <v>202675</v>
      </c>
      <c r="P12" s="188">
        <f>+VIG_Tav3!O5</f>
        <v>0.16970623881802999</v>
      </c>
      <c r="Q12" s="188">
        <f>+VIG_Tav3!P5</f>
        <v>8.8583248454256695E-3</v>
      </c>
    </row>
    <row r="13" spans="1:17" ht="12" customHeight="1" x14ac:dyDescent="0.25">
      <c r="A13" s="32"/>
      <c r="B13" s="10" t="s">
        <v>26</v>
      </c>
      <c r="D13" s="59">
        <f>+VIG_Tav3!C6</f>
        <v>880</v>
      </c>
      <c r="E13" s="159">
        <f>+VIG_Tav3!D6</f>
        <v>-0.28397070789259599</v>
      </c>
      <c r="F13" s="59">
        <f>+VIG_Tav3!E6</f>
        <v>82237</v>
      </c>
      <c r="G13" s="159">
        <f>+VIG_Tav3!F6</f>
        <v>-7.9834847603276193E-2</v>
      </c>
      <c r="H13" s="59">
        <f>+VIG_Tav3!G6</f>
        <v>0</v>
      </c>
      <c r="I13" s="159">
        <f>+VIG_Tav3!H6</f>
        <v>0</v>
      </c>
      <c r="J13" s="59">
        <f>+VIG_Tav3!I6</f>
        <v>0</v>
      </c>
      <c r="K13" s="159">
        <f>+VIG_Tav3!J6</f>
        <v>-1</v>
      </c>
      <c r="L13" s="59">
        <f>+VIG_Tav3!K6</f>
        <v>311</v>
      </c>
      <c r="M13" s="59">
        <f>+VIG_Tav3!L6</f>
        <v>44639</v>
      </c>
      <c r="N13" s="59">
        <f>+VIG_Tav3!M6</f>
        <v>187</v>
      </c>
      <c r="O13" s="60">
        <f>+VIG_Tav3!N6</f>
        <v>45137</v>
      </c>
      <c r="P13" s="188">
        <f>+VIG_Tav3!O6</f>
        <v>-5.1903041505629299E-2</v>
      </c>
      <c r="Q13" s="188">
        <f>+VIG_Tav3!P6</f>
        <v>1.97280477882313E-3</v>
      </c>
    </row>
    <row r="14" spans="1:17" ht="12" customHeight="1" x14ac:dyDescent="0.25">
      <c r="A14" s="32"/>
      <c r="B14" s="10" t="s">
        <v>27</v>
      </c>
      <c r="D14" s="59">
        <f>+VIG_Tav3!C7</f>
        <v>513438</v>
      </c>
      <c r="E14" s="159">
        <f>+VIG_Tav3!D7</f>
        <v>3.4769250614179498E-3</v>
      </c>
      <c r="F14" s="59">
        <f>+VIG_Tav3!E7</f>
        <v>30451279</v>
      </c>
      <c r="G14" s="159">
        <f>+VIG_Tav3!F7</f>
        <v>7.7003963774008505E-2</v>
      </c>
      <c r="H14" s="59">
        <f>+VIG_Tav3!G7</f>
        <v>39024</v>
      </c>
      <c r="I14" s="159">
        <f>+VIG_Tav3!H7</f>
        <v>-0.323744497972481</v>
      </c>
      <c r="J14" s="59">
        <f>+VIG_Tav3!I7</f>
        <v>65676</v>
      </c>
      <c r="K14" s="159">
        <f>+VIG_Tav3!J7</f>
        <v>2.0284976482523298</v>
      </c>
      <c r="L14" s="59">
        <f>+VIG_Tav3!K7</f>
        <v>50843</v>
      </c>
      <c r="M14" s="59">
        <f>+VIG_Tav3!L7</f>
        <v>13773631</v>
      </c>
      <c r="N14" s="59">
        <f>+VIG_Tav3!M7</f>
        <v>364693</v>
      </c>
      <c r="O14" s="60">
        <f>+VIG_Tav3!N7</f>
        <v>14189167</v>
      </c>
      <c r="P14" s="188">
        <f>+VIG_Tav3!O7</f>
        <v>6.09257077202541E-3</v>
      </c>
      <c r="Q14" s="188">
        <f>+VIG_Tav3!P7</f>
        <v>0.62016652558033303</v>
      </c>
    </row>
    <row r="15" spans="1:17" s="47" customFormat="1" ht="12" customHeight="1" x14ac:dyDescent="0.25">
      <c r="A15" s="52"/>
      <c r="B15" s="53" t="s">
        <v>66</v>
      </c>
      <c r="C15" s="53" t="s">
        <v>87</v>
      </c>
      <c r="D15" s="76">
        <f>+VIG_Tav3!C8</f>
        <v>1450</v>
      </c>
      <c r="E15" s="163">
        <f>+VIG_Tav3!D8</f>
        <v>0.8125</v>
      </c>
      <c r="F15" s="76">
        <f>+VIG_Tav3!E8</f>
        <v>163705</v>
      </c>
      <c r="G15" s="163">
        <f>+VIG_Tav3!F8</f>
        <v>0.65196726439750896</v>
      </c>
      <c r="H15" s="76">
        <f>+VIG_Tav3!G8</f>
        <v>0</v>
      </c>
      <c r="I15" s="163">
        <f>+VIG_Tav3!H8</f>
        <v>0</v>
      </c>
      <c r="J15" s="76">
        <f>+VIG_Tav3!I8</f>
        <v>0</v>
      </c>
      <c r="K15" s="163">
        <f>+VIG_Tav3!J8</f>
        <v>0</v>
      </c>
      <c r="L15" s="76">
        <f>+VIG_Tav3!K8</f>
        <v>762</v>
      </c>
      <c r="M15" s="76">
        <f>+VIG_Tav3!L8</f>
        <v>40194</v>
      </c>
      <c r="N15" s="76">
        <f>+VIG_Tav3!M8</f>
        <v>0</v>
      </c>
      <c r="O15" s="77">
        <f>+VIG_Tav3!N8</f>
        <v>40956</v>
      </c>
      <c r="P15" s="189">
        <f>+VIG_Tav3!O8</f>
        <v>2.0720072007200701</v>
      </c>
      <c r="Q15" s="189">
        <f>+VIG_Tav3!P8</f>
        <v>1.79006563399163E-3</v>
      </c>
    </row>
    <row r="16" spans="1:17" s="47" customFormat="1" ht="36.75" customHeight="1" x14ac:dyDescent="0.25">
      <c r="A16" s="52"/>
      <c r="B16" s="190"/>
      <c r="C16" s="190" t="s">
        <v>28</v>
      </c>
      <c r="D16" s="76">
        <f>+VIG_Tav3!C9</f>
        <v>0</v>
      </c>
      <c r="E16" s="163">
        <f>+VIG_Tav3!D9</f>
        <v>0</v>
      </c>
      <c r="F16" s="76">
        <f>+VIG_Tav3!E9</f>
        <v>0</v>
      </c>
      <c r="G16" s="163">
        <f>+VIG_Tav3!F9</f>
        <v>0</v>
      </c>
      <c r="H16" s="76">
        <f>+VIG_Tav3!G9</f>
        <v>263</v>
      </c>
      <c r="I16" s="163">
        <f>+VIG_Tav3!H9</f>
        <v>-2.2304832713754601E-2</v>
      </c>
      <c r="J16" s="76">
        <f>+VIG_Tav3!I9</f>
        <v>893</v>
      </c>
      <c r="K16" s="163">
        <f>+VIG_Tav3!J9</f>
        <v>-5.6025369978858298E-2</v>
      </c>
      <c r="L16" s="76">
        <f>+VIG_Tav3!K9</f>
        <v>0</v>
      </c>
      <c r="M16" s="76">
        <f>+VIG_Tav3!L9</f>
        <v>18089</v>
      </c>
      <c r="N16" s="76">
        <f>+VIG_Tav3!M9</f>
        <v>0</v>
      </c>
      <c r="O16" s="77">
        <f>+VIG_Tav3!N9</f>
        <v>18089</v>
      </c>
      <c r="P16" s="189">
        <f>+VIG_Tav3!O9</f>
        <v>0.32394056942106397</v>
      </c>
      <c r="Q16" s="189">
        <f>+VIG_Tav3!P9</f>
        <v>7.9061669238389095E-4</v>
      </c>
    </row>
    <row r="17" spans="1:17" ht="14.1" customHeight="1" x14ac:dyDescent="0.25">
      <c r="A17" s="210"/>
      <c r="B17" s="10" t="s">
        <v>29</v>
      </c>
      <c r="D17" s="59"/>
      <c r="E17" s="159"/>
      <c r="F17" s="59"/>
      <c r="G17" s="159"/>
      <c r="H17" s="59"/>
      <c r="I17" s="159"/>
      <c r="J17" s="59"/>
      <c r="K17" s="159"/>
      <c r="L17" s="59"/>
      <c r="M17" s="59"/>
      <c r="N17" s="61"/>
      <c r="O17" s="60"/>
      <c r="P17" s="188"/>
      <c r="Q17" s="188"/>
    </row>
    <row r="18" spans="1:17" ht="12" customHeight="1" x14ac:dyDescent="0.25">
      <c r="A18" s="32"/>
      <c r="B18" s="10" t="s">
        <v>30</v>
      </c>
      <c r="D18" s="59">
        <f>+VIG_Tav3!C10</f>
        <v>388</v>
      </c>
      <c r="E18" s="159">
        <f>+VIG_Tav3!D10</f>
        <v>-0.69875776397515499</v>
      </c>
      <c r="F18" s="59">
        <f>+VIG_Tav3!E10</f>
        <v>1118</v>
      </c>
      <c r="G18" s="159">
        <f>+VIG_Tav3!F10</f>
        <v>-0.43931795386158501</v>
      </c>
      <c r="H18" s="59">
        <f>+VIG_Tav3!G10</f>
        <v>0</v>
      </c>
      <c r="I18" s="159">
        <f>+VIG_Tav3!H10</f>
        <v>0</v>
      </c>
      <c r="J18" s="59">
        <f>+VIG_Tav3!I10</f>
        <v>0</v>
      </c>
      <c r="K18" s="159">
        <f>+VIG_Tav3!J10</f>
        <v>0</v>
      </c>
      <c r="L18" s="59">
        <f>+VIG_Tav3!K10</f>
        <v>0</v>
      </c>
      <c r="M18" s="59">
        <f>+VIG_Tav3!L10</f>
        <v>1256</v>
      </c>
      <c r="N18" s="62">
        <f>+VIG_Tav3!M10</f>
        <v>0</v>
      </c>
      <c r="O18" s="60">
        <f>+VIG_Tav3!N10</f>
        <v>1256</v>
      </c>
      <c r="P18" s="188">
        <f>+VIG_Tav3!O10</f>
        <v>-0.41581395348837202</v>
      </c>
      <c r="Q18" s="188">
        <f>+VIG_Tav3!P10</f>
        <v>5.48960454217572E-5</v>
      </c>
    </row>
    <row r="19" spans="1:17" ht="12" customHeight="1" x14ac:dyDescent="0.25">
      <c r="A19" s="32"/>
      <c r="B19" s="10" t="s">
        <v>31</v>
      </c>
      <c r="D19" s="59">
        <f>+VIG_Tav3!C11</f>
        <v>603805</v>
      </c>
      <c r="E19" s="159">
        <f>+VIG_Tav3!D11</f>
        <v>0.108883852816079</v>
      </c>
      <c r="F19" s="59">
        <f>+VIG_Tav3!E11</f>
        <v>41623994</v>
      </c>
      <c r="G19" s="159">
        <f>+VIG_Tav3!F11</f>
        <v>0.19118686431831899</v>
      </c>
      <c r="H19" s="59">
        <f>+VIG_Tav3!G11</f>
        <v>7177</v>
      </c>
      <c r="I19" s="159">
        <f>+VIG_Tav3!H11</f>
        <v>-0.792055397809585</v>
      </c>
      <c r="J19" s="59">
        <f>+VIG_Tav3!I11</f>
        <v>48703</v>
      </c>
      <c r="K19" s="159">
        <f>+VIG_Tav3!J11</f>
        <v>-0.76925445827884897</v>
      </c>
      <c r="L19" s="59">
        <f>+VIG_Tav3!K11</f>
        <v>39920</v>
      </c>
      <c r="M19" s="59">
        <f>+VIG_Tav3!L11</f>
        <v>164736</v>
      </c>
      <c r="N19" s="62">
        <f>+VIG_Tav3!M11</f>
        <v>0</v>
      </c>
      <c r="O19" s="60">
        <f>+VIG_Tav3!N11</f>
        <v>204656</v>
      </c>
      <c r="P19" s="188">
        <f>+VIG_Tav3!O11</f>
        <v>7.7448735160178001E-2</v>
      </c>
      <c r="Q19" s="188">
        <f>+VIG_Tav3!P11</f>
        <v>8.9449084966840304E-3</v>
      </c>
    </row>
    <row r="20" spans="1:17" ht="12" customHeight="1" x14ac:dyDescent="0.25">
      <c r="A20" s="32"/>
      <c r="B20" s="10" t="s">
        <v>32</v>
      </c>
      <c r="D20" s="59">
        <f>+VIG_Tav3!C12</f>
        <v>32835</v>
      </c>
      <c r="E20" s="159">
        <f>+VIG_Tav3!D12</f>
        <v>-0.28740396718607603</v>
      </c>
      <c r="F20" s="59">
        <f>+VIG_Tav3!E12</f>
        <v>195265</v>
      </c>
      <c r="G20" s="159">
        <f>+VIG_Tav3!F12</f>
        <v>0.22055119045386601</v>
      </c>
      <c r="H20" s="59">
        <f>+VIG_Tav3!G12</f>
        <v>11004</v>
      </c>
      <c r="I20" s="159">
        <f>+VIG_Tav3!H12</f>
        <v>-5.86021045427325E-2</v>
      </c>
      <c r="J20" s="59">
        <f>+VIG_Tav3!I12</f>
        <v>464</v>
      </c>
      <c r="K20" s="159">
        <f>+VIG_Tav3!J12</f>
        <v>0.15136476426799</v>
      </c>
      <c r="L20" s="59">
        <f>+VIG_Tav3!K12</f>
        <v>57593</v>
      </c>
      <c r="M20" s="59">
        <f>+VIG_Tav3!L12</f>
        <v>42060</v>
      </c>
      <c r="N20" s="62">
        <f>+VIG_Tav3!M12</f>
        <v>0</v>
      </c>
      <c r="O20" s="60">
        <f>+VIG_Tav3!N12</f>
        <v>99653</v>
      </c>
      <c r="P20" s="188">
        <f>+VIG_Tav3!O12</f>
        <v>-0.427627006691364</v>
      </c>
      <c r="Q20" s="188">
        <f>+VIG_Tav3!P12</f>
        <v>4.3555379095655796E-3</v>
      </c>
    </row>
    <row r="21" spans="1:17" ht="12" customHeight="1" x14ac:dyDescent="0.25">
      <c r="A21" s="210"/>
      <c r="B21" s="10" t="s">
        <v>33</v>
      </c>
      <c r="D21" s="59">
        <f>+VIG_Tav3!C13</f>
        <v>637028</v>
      </c>
      <c r="E21" s="159">
        <f>+VIG_Tav3!D13</f>
        <v>7.6275338665477296E-2</v>
      </c>
      <c r="F21" s="59">
        <f>+VIG_Tav3!E13</f>
        <v>41820377</v>
      </c>
      <c r="G21" s="159">
        <f>+VIG_Tav3!F13</f>
        <v>0.19128486976456799</v>
      </c>
      <c r="H21" s="59">
        <f>+VIG_Tav3!G13</f>
        <v>18181</v>
      </c>
      <c r="I21" s="159">
        <f>+VIG_Tav3!H13</f>
        <v>-0.60649741358786202</v>
      </c>
      <c r="J21" s="59">
        <f>+VIG_Tav3!I13</f>
        <v>49167</v>
      </c>
      <c r="K21" s="159">
        <f>+VIG_Tav3!J13</f>
        <v>-0.76750003546585599</v>
      </c>
      <c r="L21" s="59">
        <f>+VIG_Tav3!K13</f>
        <v>97513</v>
      </c>
      <c r="M21" s="59">
        <f>+VIG_Tav3!L13</f>
        <v>208052</v>
      </c>
      <c r="N21" s="62">
        <f>+VIG_Tav3!M13</f>
        <v>0</v>
      </c>
      <c r="O21" s="60">
        <f>+VIG_Tav3!N13</f>
        <v>305565</v>
      </c>
      <c r="P21" s="188">
        <f>+VIG_Tav3!O13</f>
        <v>-0.165578918623703</v>
      </c>
      <c r="Q21" s="188">
        <f>+VIG_Tav3!P13</f>
        <v>1.3355342451671399E-2</v>
      </c>
    </row>
    <row r="22" spans="1:17" s="26" customFormat="1" ht="13.15" customHeight="1" x14ac:dyDescent="0.25">
      <c r="A22" s="99" t="s">
        <v>34</v>
      </c>
      <c r="B22" s="63"/>
      <c r="C22" s="63"/>
      <c r="D22" s="64">
        <f>+VIG_Tav3!C14</f>
        <v>1150466</v>
      </c>
      <c r="E22" s="191">
        <f>+VIG_Tav3!D14</f>
        <v>4.2522208055704398E-2</v>
      </c>
      <c r="F22" s="64">
        <f>+VIG_Tav3!E14</f>
        <v>72271656</v>
      </c>
      <c r="G22" s="191">
        <f>+VIG_Tav3!F14</f>
        <v>0.140303178319924</v>
      </c>
      <c r="H22" s="64">
        <f>+VIG_Tav3!G14</f>
        <v>57205</v>
      </c>
      <c r="I22" s="191">
        <f>+VIG_Tav3!H14</f>
        <v>-0.44947020951024502</v>
      </c>
      <c r="J22" s="64">
        <f>+VIG_Tav3!I14</f>
        <v>114843</v>
      </c>
      <c r="K22" s="191">
        <f>+VIG_Tav3!J14</f>
        <v>-0.50744348228875802</v>
      </c>
      <c r="L22" s="64">
        <f>+VIG_Tav3!K14</f>
        <v>148356</v>
      </c>
      <c r="M22" s="64">
        <f>+VIG_Tav3!L14</f>
        <v>13981683</v>
      </c>
      <c r="N22" s="65">
        <f>+VIG_Tav3!M14</f>
        <v>364693</v>
      </c>
      <c r="O22" s="64">
        <f>+VIG_Tav3!N14</f>
        <v>14494732</v>
      </c>
      <c r="P22" s="191">
        <f>+VIG_Tav3!O14</f>
        <v>1.7478213741759501E-3</v>
      </c>
      <c r="Q22" s="191">
        <f>+VIG_Tav3!P14</f>
        <v>0.63352186803200505</v>
      </c>
    </row>
    <row r="23" spans="1:17" ht="14.1" customHeight="1" x14ac:dyDescent="0.25">
      <c r="A23" s="86" t="s">
        <v>35</v>
      </c>
      <c r="B23" s="66"/>
      <c r="C23" s="87"/>
      <c r="D23" s="68">
        <f>+VIG_Tav3!C15</f>
        <v>0</v>
      </c>
      <c r="E23" s="192">
        <f>+VIG_Tav3!D15</f>
        <v>0</v>
      </c>
      <c r="F23" s="68">
        <f>+VIG_Tav3!E15</f>
        <v>0</v>
      </c>
      <c r="G23" s="192">
        <f>+VIG_Tav3!F15</f>
        <v>0</v>
      </c>
      <c r="H23" s="68">
        <f>+VIG_Tav3!G15</f>
        <v>0</v>
      </c>
      <c r="I23" s="192">
        <f>+VIG_Tav3!H15</f>
        <v>0</v>
      </c>
      <c r="J23" s="68">
        <f>+VIG_Tav3!I15</f>
        <v>0</v>
      </c>
      <c r="K23" s="192">
        <f>+VIG_Tav3!J15</f>
        <v>0</v>
      </c>
      <c r="L23" s="68">
        <f>+VIG_Tav3!K15</f>
        <v>0</v>
      </c>
      <c r="M23" s="68">
        <f>+VIG_Tav3!L15</f>
        <v>0</v>
      </c>
      <c r="N23" s="69">
        <f>+VIG_Tav3!M15</f>
        <v>0</v>
      </c>
      <c r="O23" s="70">
        <f>+VIG_Tav3!N15</f>
        <v>0</v>
      </c>
      <c r="P23" s="193">
        <f>+VIG_Tav3!O15</f>
        <v>0</v>
      </c>
      <c r="Q23" s="193">
        <f>+VIG_Tav3!P15</f>
        <v>0</v>
      </c>
    </row>
    <row r="24" spans="1:17" ht="13.15" customHeight="1" x14ac:dyDescent="0.25">
      <c r="A24" s="210" t="s">
        <v>36</v>
      </c>
      <c r="B24" s="33" t="s">
        <v>22</v>
      </c>
      <c r="C24" s="71"/>
      <c r="D24" s="72"/>
      <c r="E24" s="155"/>
      <c r="F24" s="72"/>
      <c r="G24" s="155"/>
      <c r="H24" s="72"/>
      <c r="I24" s="155"/>
      <c r="J24" s="72"/>
      <c r="K24" s="155"/>
      <c r="L24" s="72"/>
      <c r="M24" s="72"/>
      <c r="N24" s="73"/>
      <c r="O24" s="74"/>
      <c r="P24" s="187"/>
      <c r="Q24" s="187"/>
    </row>
    <row r="25" spans="1:17" ht="12" customHeight="1" x14ac:dyDescent="0.25">
      <c r="A25" s="210"/>
      <c r="B25" s="10" t="s">
        <v>37</v>
      </c>
      <c r="D25" s="59">
        <f>+VIG_Tav3!C16</f>
        <v>85078</v>
      </c>
      <c r="E25" s="159">
        <f>+VIG_Tav3!D16</f>
        <v>0.56310055301401796</v>
      </c>
      <c r="F25" s="59">
        <f>+VIG_Tav3!E16</f>
        <v>2685028</v>
      </c>
      <c r="G25" s="159">
        <f>+VIG_Tav3!F16</f>
        <v>0.61588935275429502</v>
      </c>
      <c r="H25" s="59">
        <f>+VIG_Tav3!G16</f>
        <v>36516</v>
      </c>
      <c r="I25" s="159">
        <f>+VIG_Tav3!H16</f>
        <v>0.24475047722934301</v>
      </c>
      <c r="J25" s="59">
        <f>+VIG_Tav3!I16</f>
        <v>21140</v>
      </c>
      <c r="K25" s="159">
        <f>+VIG_Tav3!J16</f>
        <v>0.50259435638638195</v>
      </c>
      <c r="L25" s="59">
        <f>+VIG_Tav3!K16</f>
        <v>17955</v>
      </c>
      <c r="M25" s="59">
        <f>+VIG_Tav3!L16</f>
        <v>2473245</v>
      </c>
      <c r="N25" s="59">
        <f>+VIG_Tav3!M16</f>
        <v>287377</v>
      </c>
      <c r="O25" s="60">
        <f>+VIG_Tav3!N16</f>
        <v>2778577</v>
      </c>
      <c r="P25" s="188">
        <f>+VIG_Tav3!O16</f>
        <v>0.57908774051508005</v>
      </c>
      <c r="Q25" s="188">
        <f>+VIG_Tav3!P16</f>
        <v>0.1214433831209</v>
      </c>
    </row>
    <row r="26" spans="1:17" s="47" customFormat="1" ht="24" customHeight="1" x14ac:dyDescent="0.25">
      <c r="A26" s="54"/>
      <c r="B26" s="194" t="s">
        <v>196</v>
      </c>
      <c r="C26" s="216" t="s">
        <v>88</v>
      </c>
      <c r="D26" s="76">
        <f>+VIG_Tav3!C17</f>
        <v>0</v>
      </c>
      <c r="E26" s="163">
        <f>+VIG_Tav3!D17</f>
        <v>0</v>
      </c>
      <c r="F26" s="76">
        <f>+VIG_Tav3!E17</f>
        <v>0</v>
      </c>
      <c r="G26" s="163">
        <f>+VIG_Tav3!F17</f>
        <v>0</v>
      </c>
      <c r="H26" s="76">
        <f>+VIG_Tav3!G17</f>
        <v>35975</v>
      </c>
      <c r="I26" s="163">
        <f>+VIG_Tav3!H17</f>
        <v>0.24800527301741501</v>
      </c>
      <c r="J26" s="76">
        <f>+VIG_Tav3!I17</f>
        <v>20949</v>
      </c>
      <c r="K26" s="163">
        <f>+VIG_Tav3!J17</f>
        <v>0.55200770484516204</v>
      </c>
      <c r="L26" s="76">
        <f>+VIG_Tav3!K17</f>
        <v>0</v>
      </c>
      <c r="M26" s="76">
        <f>+VIG_Tav3!L17</f>
        <v>0</v>
      </c>
      <c r="N26" s="76">
        <f>+VIG_Tav3!M17</f>
        <v>67078</v>
      </c>
      <c r="O26" s="77">
        <f>+VIG_Tav3!N17</f>
        <v>67078</v>
      </c>
      <c r="P26" s="189">
        <f>+VIG_Tav3!O17</f>
        <v>0.36958164036180202</v>
      </c>
      <c r="Q26" s="189">
        <f>+VIG_Tav3!P17</f>
        <v>2.9317809990450899E-3</v>
      </c>
    </row>
    <row r="27" spans="1:17" ht="12" customHeight="1" x14ac:dyDescent="0.25">
      <c r="A27" s="210"/>
      <c r="B27" s="10" t="s">
        <v>38</v>
      </c>
      <c r="D27" s="59">
        <f>+VIG_Tav3!C18</f>
        <v>58873</v>
      </c>
      <c r="E27" s="159">
        <f>+VIG_Tav3!D18</f>
        <v>1.0266790595201201</v>
      </c>
      <c r="F27" s="59">
        <f>+VIG_Tav3!E18</f>
        <v>4591778</v>
      </c>
      <c r="G27" s="159">
        <f>+VIG_Tav3!F18</f>
        <v>1.01801978387862</v>
      </c>
      <c r="H27" s="59">
        <f>+VIG_Tav3!G18</f>
        <v>8349</v>
      </c>
      <c r="I27" s="159">
        <f>+VIG_Tav3!H18</f>
        <v>0.36488474742520799</v>
      </c>
      <c r="J27" s="59">
        <f>+VIG_Tav3!I18</f>
        <v>28506</v>
      </c>
      <c r="K27" s="159">
        <f>+VIG_Tav3!J18</f>
        <v>0.48106198368576902</v>
      </c>
      <c r="L27" s="59">
        <f>+VIG_Tav3!K18</f>
        <v>344</v>
      </c>
      <c r="M27" s="59">
        <f>+VIG_Tav3!L18</f>
        <v>4611536</v>
      </c>
      <c r="N27" s="59">
        <f>+VIG_Tav3!M18</f>
        <v>86459</v>
      </c>
      <c r="O27" s="60">
        <f>+VIG_Tav3!N18</f>
        <v>4698339</v>
      </c>
      <c r="P27" s="188">
        <f>+VIG_Tav3!O18</f>
        <v>1.0098401483871999</v>
      </c>
      <c r="Q27" s="188">
        <f>+VIG_Tav3!P18</f>
        <v>0.20535050250860901</v>
      </c>
    </row>
    <row r="28" spans="1:17" s="47" customFormat="1" ht="24" customHeight="1" x14ac:dyDescent="0.25">
      <c r="A28" s="54"/>
      <c r="B28" s="194" t="s">
        <v>196</v>
      </c>
      <c r="C28" s="216" t="s">
        <v>88</v>
      </c>
      <c r="D28" s="76">
        <f>+VIG_Tav3!C19</f>
        <v>0</v>
      </c>
      <c r="E28" s="163">
        <f>+VIG_Tav3!D19</f>
        <v>0</v>
      </c>
      <c r="F28" s="76">
        <f>+VIG_Tav3!E19</f>
        <v>0</v>
      </c>
      <c r="G28" s="163">
        <f>+VIG_Tav3!F19</f>
        <v>0</v>
      </c>
      <c r="H28" s="76">
        <f>+VIG_Tav3!G19</f>
        <v>8349</v>
      </c>
      <c r="I28" s="163">
        <f>+VIG_Tav3!H19</f>
        <v>0.36488474742520799</v>
      </c>
      <c r="J28" s="76">
        <f>+VIG_Tav3!I19</f>
        <v>28506</v>
      </c>
      <c r="K28" s="163">
        <f>+VIG_Tav3!J19</f>
        <v>0.48106198368576902</v>
      </c>
      <c r="L28" s="76">
        <f>+VIG_Tav3!K19</f>
        <v>0</v>
      </c>
      <c r="M28" s="76">
        <f>+VIG_Tav3!L19</f>
        <v>0</v>
      </c>
      <c r="N28" s="76">
        <f>+VIG_Tav3!M19</f>
        <v>28630</v>
      </c>
      <c r="O28" s="77">
        <f>+VIG_Tav3!N19</f>
        <v>28630</v>
      </c>
      <c r="P28" s="189">
        <f>+VIG_Tav3!O19</f>
        <v>0.47935720560119899</v>
      </c>
      <c r="Q28" s="189">
        <f>+VIG_Tav3!P19</f>
        <v>1.2513326277268401E-3</v>
      </c>
    </row>
    <row r="29" spans="1:17" ht="12" customHeight="1" x14ac:dyDescent="0.25">
      <c r="A29" s="210"/>
      <c r="B29" s="10" t="s">
        <v>39</v>
      </c>
      <c r="D29" s="59">
        <f>+VIG_Tav3!C20</f>
        <v>0</v>
      </c>
      <c r="E29" s="159">
        <f>+VIG_Tav3!D20</f>
        <v>0</v>
      </c>
      <c r="F29" s="59">
        <f>+VIG_Tav3!E20</f>
        <v>0</v>
      </c>
      <c r="G29" s="159">
        <f>+VIG_Tav3!F20</f>
        <v>0</v>
      </c>
      <c r="H29" s="59">
        <f>+VIG_Tav3!G20</f>
        <v>0</v>
      </c>
      <c r="I29" s="159">
        <f>+VIG_Tav3!H20</f>
        <v>0</v>
      </c>
      <c r="J29" s="59">
        <f>+VIG_Tav3!I20</f>
        <v>0</v>
      </c>
      <c r="K29" s="159">
        <f>+VIG_Tav3!J20</f>
        <v>0</v>
      </c>
      <c r="L29" s="59">
        <f>+VIG_Tav3!K20</f>
        <v>0</v>
      </c>
      <c r="M29" s="59">
        <f>+VIG_Tav3!L20</f>
        <v>0</v>
      </c>
      <c r="N29" s="59">
        <f>+VIG_Tav3!M20</f>
        <v>0</v>
      </c>
      <c r="O29" s="60">
        <f>+VIG_Tav3!N20</f>
        <v>0</v>
      </c>
      <c r="P29" s="188">
        <f>+VIG_Tav3!O20</f>
        <v>0</v>
      </c>
      <c r="Q29" s="188">
        <f>+VIG_Tav3!P20</f>
        <v>0</v>
      </c>
    </row>
    <row r="30" spans="1:17" ht="12" customHeight="1" x14ac:dyDescent="0.25">
      <c r="A30" s="210"/>
      <c r="B30" s="10" t="s">
        <v>40</v>
      </c>
      <c r="D30" s="59">
        <f>+VIG_Tav3!C21</f>
        <v>0</v>
      </c>
      <c r="E30" s="159">
        <f>+VIG_Tav3!D21</f>
        <v>0</v>
      </c>
      <c r="F30" s="59">
        <f>+VIG_Tav3!E21</f>
        <v>0</v>
      </c>
      <c r="G30" s="159">
        <f>+VIG_Tav3!F21</f>
        <v>0</v>
      </c>
      <c r="H30" s="59">
        <f>+VIG_Tav3!G21</f>
        <v>0</v>
      </c>
      <c r="I30" s="159">
        <f>+VIG_Tav3!H21</f>
        <v>0</v>
      </c>
      <c r="J30" s="59">
        <f>+VIG_Tav3!I21</f>
        <v>0</v>
      </c>
      <c r="K30" s="159">
        <f>+VIG_Tav3!J21</f>
        <v>0</v>
      </c>
      <c r="L30" s="59">
        <f>+VIG_Tav3!K21</f>
        <v>0</v>
      </c>
      <c r="M30" s="59">
        <f>+VIG_Tav3!L21</f>
        <v>0</v>
      </c>
      <c r="N30" s="59">
        <f>+VIG_Tav3!M21</f>
        <v>0</v>
      </c>
      <c r="O30" s="60">
        <f>+VIG_Tav3!N21</f>
        <v>0</v>
      </c>
      <c r="P30" s="188">
        <f>+VIG_Tav3!O21</f>
        <v>0</v>
      </c>
      <c r="Q30" s="188">
        <f>+VIG_Tav3!P21</f>
        <v>0</v>
      </c>
    </row>
    <row r="31" spans="1:17" ht="12" customHeight="1" x14ac:dyDescent="0.25">
      <c r="A31" s="210"/>
      <c r="B31" s="10" t="s">
        <v>27</v>
      </c>
      <c r="D31" s="59">
        <f>+VIG_Tav3!C22</f>
        <v>143951</v>
      </c>
      <c r="E31" s="159">
        <f>+VIG_Tav3!D22</f>
        <v>0.72441840964086301</v>
      </c>
      <c r="F31" s="59">
        <f>+VIG_Tav3!E22</f>
        <v>7276806</v>
      </c>
      <c r="G31" s="159">
        <f>+VIG_Tav3!F22</f>
        <v>0.84829880602860697</v>
      </c>
      <c r="H31" s="59">
        <f>+VIG_Tav3!G22</f>
        <v>44865</v>
      </c>
      <c r="I31" s="159">
        <f>+VIG_Tav3!H22</f>
        <v>0.26547823879502402</v>
      </c>
      <c r="J31" s="59">
        <f>+VIG_Tav3!I22</f>
        <v>49646</v>
      </c>
      <c r="K31" s="159">
        <f>+VIG_Tav3!J22</f>
        <v>0.49015488053787998</v>
      </c>
      <c r="L31" s="59">
        <f>+VIG_Tav3!K22</f>
        <v>18299</v>
      </c>
      <c r="M31" s="59">
        <f>+VIG_Tav3!L22</f>
        <v>7084781</v>
      </c>
      <c r="N31" s="59">
        <f>+VIG_Tav3!M22</f>
        <v>373836</v>
      </c>
      <c r="O31" s="60">
        <f>+VIG_Tav3!N22</f>
        <v>7476916</v>
      </c>
      <c r="P31" s="188">
        <f>+VIG_Tav3!O22</f>
        <v>0.82485001624249499</v>
      </c>
      <c r="Q31" s="188">
        <f>+VIG_Tav3!P22</f>
        <v>0.32679388562950901</v>
      </c>
    </row>
    <row r="32" spans="1:17" s="47" customFormat="1" ht="36" customHeight="1" x14ac:dyDescent="0.25">
      <c r="A32" s="54"/>
      <c r="B32" s="195" t="s">
        <v>66</v>
      </c>
      <c r="C32" s="190" t="s">
        <v>28</v>
      </c>
      <c r="D32" s="76">
        <f>+VIG_Tav3!C23</f>
        <v>0</v>
      </c>
      <c r="E32" s="163">
        <f>+VIG_Tav3!D23</f>
        <v>0</v>
      </c>
      <c r="F32" s="76">
        <f>+VIG_Tav3!E23</f>
        <v>0</v>
      </c>
      <c r="G32" s="163">
        <f>+VIG_Tav3!F23</f>
        <v>0</v>
      </c>
      <c r="H32" s="76">
        <f>+VIG_Tav3!G23</f>
        <v>1457</v>
      </c>
      <c r="I32" s="163">
        <f>+VIG_Tav3!H23</f>
        <v>0.48219735503560501</v>
      </c>
      <c r="J32" s="76">
        <f>+VIG_Tav3!I23</f>
        <v>23081</v>
      </c>
      <c r="K32" s="163">
        <f>+VIG_Tav3!J23</f>
        <v>0.537810646945166</v>
      </c>
      <c r="L32" s="76">
        <f>+VIG_Tav3!K23</f>
        <v>0</v>
      </c>
      <c r="M32" s="76">
        <f>+VIG_Tav3!L23</f>
        <v>41276</v>
      </c>
      <c r="N32" s="76">
        <f>+VIG_Tav3!M23</f>
        <v>0</v>
      </c>
      <c r="O32" s="77">
        <f>+VIG_Tav3!N23</f>
        <v>41276</v>
      </c>
      <c r="P32" s="189">
        <f>+VIG_Tav3!O23</f>
        <v>5.9391201683691698E-2</v>
      </c>
      <c r="Q32" s="189">
        <f>+VIG_Tav3!P23</f>
        <v>1.80405188760227E-3</v>
      </c>
    </row>
    <row r="33" spans="1:17" ht="14.1" customHeight="1" x14ac:dyDescent="0.25">
      <c r="A33" s="210"/>
      <c r="B33" s="10" t="s">
        <v>29</v>
      </c>
      <c r="D33" s="59">
        <f>+VIG_Tav3!C24</f>
        <v>117</v>
      </c>
      <c r="E33" s="159">
        <f>+VIG_Tav3!D24</f>
        <v>-0.13970588235294101</v>
      </c>
      <c r="F33" s="59">
        <f>+VIG_Tav3!E24</f>
        <v>632</v>
      </c>
      <c r="G33" s="159">
        <f>+VIG_Tav3!F24</f>
        <v>-0.57441077441077404</v>
      </c>
      <c r="H33" s="59">
        <f>+VIG_Tav3!G24</f>
        <v>138</v>
      </c>
      <c r="I33" s="159">
        <f>+VIG_Tav3!H24</f>
        <v>-0.121019108280255</v>
      </c>
      <c r="J33" s="59">
        <f>+VIG_Tav3!I24</f>
        <v>11</v>
      </c>
      <c r="K33" s="159">
        <f>+VIG_Tav3!J24</f>
        <v>0.375</v>
      </c>
      <c r="L33" s="59">
        <f>+VIG_Tav3!K24</f>
        <v>79</v>
      </c>
      <c r="M33" s="59">
        <f>+VIG_Tav3!L24</f>
        <v>765</v>
      </c>
      <c r="N33" s="62">
        <f>+VIG_Tav3!M24</f>
        <v>0</v>
      </c>
      <c r="O33" s="60">
        <f>+VIG_Tav3!N24</f>
        <v>844</v>
      </c>
      <c r="P33" s="188">
        <f>+VIG_Tav3!O24</f>
        <v>-0.485051860890787</v>
      </c>
      <c r="Q33" s="188">
        <f>+VIG_Tav3!P24</f>
        <v>3.68887438980598E-5</v>
      </c>
    </row>
    <row r="34" spans="1:17" s="26" customFormat="1" ht="13.15" customHeight="1" x14ac:dyDescent="0.25">
      <c r="A34" s="99" t="s">
        <v>41</v>
      </c>
      <c r="B34" s="63"/>
      <c r="C34" s="63"/>
      <c r="D34" s="64">
        <f>+VIG_Tav3!C25</f>
        <v>144068</v>
      </c>
      <c r="E34" s="191">
        <f>+VIG_Tav3!D25</f>
        <v>0.72301289257779799</v>
      </c>
      <c r="F34" s="64">
        <f>+VIG_Tav3!E25</f>
        <v>7277438</v>
      </c>
      <c r="G34" s="191">
        <f>+VIG_Tav3!F25</f>
        <v>0.84776237941518096</v>
      </c>
      <c r="H34" s="64">
        <f>+VIG_Tav3!G25</f>
        <v>45003</v>
      </c>
      <c r="I34" s="191">
        <f>+VIG_Tav3!H25</f>
        <v>0.26377422072451601</v>
      </c>
      <c r="J34" s="64">
        <f>+VIG_Tav3!I25</f>
        <v>49657</v>
      </c>
      <c r="K34" s="191">
        <f>+VIG_Tav3!J25</f>
        <v>0.49012723562597499</v>
      </c>
      <c r="L34" s="64">
        <f>+VIG_Tav3!K25</f>
        <v>18378</v>
      </c>
      <c r="M34" s="64">
        <f>+VIG_Tav3!L25</f>
        <v>7085546</v>
      </c>
      <c r="N34" s="64">
        <f>+VIG_Tav3!M25</f>
        <v>373836</v>
      </c>
      <c r="O34" s="64">
        <f>+VIG_Tav3!N25</f>
        <v>7477760</v>
      </c>
      <c r="P34" s="191">
        <f>+VIG_Tav3!O25</f>
        <v>0.82432623649765002</v>
      </c>
      <c r="Q34" s="191">
        <f>+VIG_Tav3!P25</f>
        <v>0.32683077437340702</v>
      </c>
    </row>
    <row r="35" spans="1:17" s="26" customFormat="1" ht="13.15" customHeight="1" x14ac:dyDescent="0.25">
      <c r="A35" s="67" t="s">
        <v>42</v>
      </c>
      <c r="B35" s="36"/>
      <c r="C35" s="37"/>
      <c r="D35" s="70">
        <f>+VIG_Tav3!C26</f>
        <v>1393</v>
      </c>
      <c r="E35" s="193">
        <f>+VIG_Tav3!D26</f>
        <v>1.4698581560283701</v>
      </c>
      <c r="F35" s="70">
        <f>+VIG_Tav3!E26</f>
        <v>40410</v>
      </c>
      <c r="G35" s="193">
        <f>+VIG_Tav3!F26</f>
        <v>0.425145476988186</v>
      </c>
      <c r="H35" s="70">
        <f>+VIG_Tav3!G26</f>
        <v>391769</v>
      </c>
      <c r="I35" s="193">
        <f>+VIG_Tav3!H26</f>
        <v>5.3204759421256097E-2</v>
      </c>
      <c r="J35" s="70">
        <f>+VIG_Tav3!I26</f>
        <v>3877940</v>
      </c>
      <c r="K35" s="193">
        <f>+VIG_Tav3!J26</f>
        <v>-2.1947751327755501E-2</v>
      </c>
      <c r="L35" s="70">
        <f>+VIG_Tav3!K26</f>
        <v>21871</v>
      </c>
      <c r="M35" s="70">
        <f>+VIG_Tav3!L26</f>
        <v>5681</v>
      </c>
      <c r="N35" s="75">
        <f>+VIG_Tav3!M26</f>
        <v>261</v>
      </c>
      <c r="O35" s="70">
        <f>+VIG_Tav3!N26</f>
        <v>27813</v>
      </c>
      <c r="P35" s="193">
        <f>+VIG_Tav3!O26</f>
        <v>0.18651081438505199</v>
      </c>
      <c r="Q35" s="193">
        <f>+VIG_Tav3!P26</f>
        <v>1.21562397397718E-3</v>
      </c>
    </row>
    <row r="36" spans="1:17" ht="14.1" customHeight="1" x14ac:dyDescent="0.25">
      <c r="A36" s="209" t="s">
        <v>43</v>
      </c>
      <c r="B36" s="29" t="s">
        <v>44</v>
      </c>
      <c r="C36" s="12"/>
      <c r="D36" s="72">
        <f>+VIG_Tav3!C27</f>
        <v>122</v>
      </c>
      <c r="E36" s="155">
        <f>+VIG_Tav3!D27</f>
        <v>-6.15384615384615E-2</v>
      </c>
      <c r="F36" s="72">
        <f>+VIG_Tav3!E27</f>
        <v>145168</v>
      </c>
      <c r="G36" s="155">
        <f>+VIG_Tav3!F27</f>
        <v>0.77118385573626502</v>
      </c>
      <c r="H36" s="72">
        <f>+VIG_Tav3!G27</f>
        <v>0</v>
      </c>
      <c r="I36" s="155">
        <f>+VIG_Tav3!H27</f>
        <v>0</v>
      </c>
      <c r="J36" s="72">
        <f>+VIG_Tav3!I27</f>
        <v>0</v>
      </c>
      <c r="K36" s="155">
        <f>+VIG_Tav3!J27</f>
        <v>0</v>
      </c>
      <c r="L36" s="72">
        <f>+VIG_Tav3!K27</f>
        <v>0</v>
      </c>
      <c r="M36" s="72">
        <f>+VIG_Tav3!L27</f>
        <v>144546</v>
      </c>
      <c r="N36" s="72">
        <f>+VIG_Tav3!M27</f>
        <v>402</v>
      </c>
      <c r="O36" s="74">
        <f>+VIG_Tav3!N27</f>
        <v>144948</v>
      </c>
      <c r="P36" s="187">
        <f>+VIG_Tav3!O27</f>
        <v>0.76880178652055597</v>
      </c>
      <c r="Q36" s="187">
        <f>+VIG_Tav3!P27</f>
        <v>6.3352484011089697E-3</v>
      </c>
    </row>
    <row r="37" spans="1:17" s="47" customFormat="1" ht="12" customHeight="1" x14ac:dyDescent="0.25">
      <c r="A37" s="54"/>
      <c r="B37" s="53" t="s">
        <v>84</v>
      </c>
      <c r="C37" s="53" t="s">
        <v>85</v>
      </c>
      <c r="D37" s="76">
        <f>+VIG_Tav3!C28</f>
        <v>2</v>
      </c>
      <c r="E37" s="163">
        <f>+VIG_Tav3!D28</f>
        <v>0</v>
      </c>
      <c r="F37" s="76">
        <f>+VIG_Tav3!E28</f>
        <v>492</v>
      </c>
      <c r="G37" s="163">
        <f>+VIG_Tav3!F28</f>
        <v>0.12844036697247699</v>
      </c>
      <c r="H37" s="76">
        <f>+VIG_Tav3!G28</f>
        <v>0</v>
      </c>
      <c r="I37" s="163">
        <f>+VIG_Tav3!H28</f>
        <v>0</v>
      </c>
      <c r="J37" s="76">
        <f>+VIG_Tav3!I28</f>
        <v>0</v>
      </c>
      <c r="K37" s="163">
        <f>+VIG_Tav3!J28</f>
        <v>0</v>
      </c>
      <c r="L37" s="76">
        <f>+VIG_Tav3!K28</f>
        <v>0</v>
      </c>
      <c r="M37" s="76">
        <f>+VIG_Tav3!L28</f>
        <v>492</v>
      </c>
      <c r="N37" s="76">
        <f>+VIG_Tav3!M28</f>
        <v>0</v>
      </c>
      <c r="O37" s="77">
        <f>+VIG_Tav3!N28</f>
        <v>492</v>
      </c>
      <c r="P37" s="189">
        <f>+VIG_Tav3!O28</f>
        <v>0.12844036697247699</v>
      </c>
      <c r="Q37" s="189">
        <f>+VIG_Tav3!P28</f>
        <v>2.1503864926357099E-5</v>
      </c>
    </row>
    <row r="38" spans="1:17" s="47" customFormat="1" ht="12" customHeight="1" x14ac:dyDescent="0.25">
      <c r="A38" s="54"/>
      <c r="B38" s="144"/>
      <c r="C38" s="53" t="s">
        <v>45</v>
      </c>
      <c r="D38" s="76">
        <f>+VIG_Tav3!C29</f>
        <v>0</v>
      </c>
      <c r="E38" s="163">
        <f>+VIG_Tav3!D29</f>
        <v>0</v>
      </c>
      <c r="F38" s="76">
        <f>+VIG_Tav3!E29</f>
        <v>0</v>
      </c>
      <c r="G38" s="163">
        <f>+VIG_Tav3!F29</f>
        <v>0</v>
      </c>
      <c r="H38" s="76">
        <f>+VIG_Tav3!G29</f>
        <v>0</v>
      </c>
      <c r="I38" s="163">
        <f>+VIG_Tav3!H29</f>
        <v>0</v>
      </c>
      <c r="J38" s="76">
        <f>+VIG_Tav3!I29</f>
        <v>0</v>
      </c>
      <c r="K38" s="163">
        <f>+VIG_Tav3!J29</f>
        <v>0</v>
      </c>
      <c r="L38" s="76">
        <f>+VIG_Tav3!K29</f>
        <v>0</v>
      </c>
      <c r="M38" s="76">
        <f>+VIG_Tav3!L29</f>
        <v>0</v>
      </c>
      <c r="N38" s="76">
        <f>+VIG_Tav3!M29</f>
        <v>0</v>
      </c>
      <c r="O38" s="77">
        <f>+VIG_Tav3!N29</f>
        <v>0</v>
      </c>
      <c r="P38" s="189">
        <f>+VIG_Tav3!O29</f>
        <v>0</v>
      </c>
      <c r="Q38" s="189">
        <f>+VIG_Tav3!P29</f>
        <v>0</v>
      </c>
    </row>
    <row r="39" spans="1:17" s="47" customFormat="1" ht="12" customHeight="1" x14ac:dyDescent="0.25">
      <c r="A39" s="54"/>
      <c r="B39" s="144"/>
      <c r="C39" s="53" t="s">
        <v>46</v>
      </c>
      <c r="D39" s="76">
        <f>+VIG_Tav3!C30</f>
        <v>0</v>
      </c>
      <c r="E39" s="163">
        <f>+VIG_Tav3!D30</f>
        <v>0</v>
      </c>
      <c r="F39" s="76">
        <f>+VIG_Tav3!E30</f>
        <v>0</v>
      </c>
      <c r="G39" s="163">
        <f>+VIG_Tav3!F30</f>
        <v>0</v>
      </c>
      <c r="H39" s="76">
        <f>+VIG_Tav3!G30</f>
        <v>0</v>
      </c>
      <c r="I39" s="163">
        <f>+VIG_Tav3!H30</f>
        <v>0</v>
      </c>
      <c r="J39" s="76">
        <f>+VIG_Tav3!I30</f>
        <v>0</v>
      </c>
      <c r="K39" s="163">
        <f>+VIG_Tav3!J30</f>
        <v>0</v>
      </c>
      <c r="L39" s="76">
        <f>+VIG_Tav3!K30</f>
        <v>0</v>
      </c>
      <c r="M39" s="76">
        <f>+VIG_Tav3!L30</f>
        <v>0</v>
      </c>
      <c r="N39" s="76">
        <f>+VIG_Tav3!M30</f>
        <v>0</v>
      </c>
      <c r="O39" s="77">
        <f>+VIG_Tav3!N30</f>
        <v>0</v>
      </c>
      <c r="P39" s="189">
        <f>+VIG_Tav3!O30</f>
        <v>0</v>
      </c>
      <c r="Q39" s="189">
        <f>+VIG_Tav3!P30</f>
        <v>0</v>
      </c>
    </row>
    <row r="40" spans="1:17" s="47" customFormat="1" ht="12" customHeight="1" x14ac:dyDescent="0.25">
      <c r="A40" s="54"/>
      <c r="B40" s="144"/>
      <c r="C40" s="53" t="s">
        <v>47</v>
      </c>
      <c r="D40" s="76">
        <f>+VIG_Tav3!C31</f>
        <v>0</v>
      </c>
      <c r="E40" s="163">
        <f>+VIG_Tav3!D31</f>
        <v>0</v>
      </c>
      <c r="F40" s="76">
        <f>+VIG_Tav3!E31</f>
        <v>0</v>
      </c>
      <c r="G40" s="163">
        <f>+VIG_Tav3!F31</f>
        <v>0</v>
      </c>
      <c r="H40" s="76">
        <f>+VIG_Tav3!G31</f>
        <v>0</v>
      </c>
      <c r="I40" s="163">
        <f>+VIG_Tav3!H31</f>
        <v>0</v>
      </c>
      <c r="J40" s="76">
        <f>+VIG_Tav3!I31</f>
        <v>0</v>
      </c>
      <c r="K40" s="163">
        <f>+VIG_Tav3!J31</f>
        <v>0</v>
      </c>
      <c r="L40" s="76">
        <f>+VIG_Tav3!K31</f>
        <v>0</v>
      </c>
      <c r="M40" s="76">
        <f>+VIG_Tav3!L31</f>
        <v>0</v>
      </c>
      <c r="N40" s="76">
        <f>+VIG_Tav3!M31</f>
        <v>0</v>
      </c>
      <c r="O40" s="77">
        <f>+VIG_Tav3!N31</f>
        <v>0</v>
      </c>
      <c r="P40" s="189">
        <f>+VIG_Tav3!O31</f>
        <v>0</v>
      </c>
      <c r="Q40" s="189">
        <f>+VIG_Tav3!P31</f>
        <v>0</v>
      </c>
    </row>
    <row r="41" spans="1:17" s="47" customFormat="1" ht="12" customHeight="1" x14ac:dyDescent="0.25">
      <c r="A41" s="54"/>
      <c r="B41" s="144"/>
      <c r="C41" s="53" t="s">
        <v>48</v>
      </c>
      <c r="D41" s="76">
        <f>+VIG_Tav3!C32</f>
        <v>2</v>
      </c>
      <c r="E41" s="163">
        <f>+VIG_Tav3!D32</f>
        <v>0</v>
      </c>
      <c r="F41" s="76">
        <f>+VIG_Tav3!E32</f>
        <v>492</v>
      </c>
      <c r="G41" s="163">
        <f>+VIG_Tav3!F32</f>
        <v>0.12844036697247699</v>
      </c>
      <c r="H41" s="76">
        <f>+VIG_Tav3!G32</f>
        <v>0</v>
      </c>
      <c r="I41" s="163">
        <f>+VIG_Tav3!H32</f>
        <v>0</v>
      </c>
      <c r="J41" s="76">
        <f>+VIG_Tav3!I32</f>
        <v>0</v>
      </c>
      <c r="K41" s="163">
        <f>+VIG_Tav3!J32</f>
        <v>0</v>
      </c>
      <c r="L41" s="76">
        <f>+VIG_Tav3!K32</f>
        <v>0</v>
      </c>
      <c r="M41" s="76">
        <f>+VIG_Tav3!L32</f>
        <v>492</v>
      </c>
      <c r="N41" s="76">
        <f>+VIG_Tav3!M32</f>
        <v>0</v>
      </c>
      <c r="O41" s="77">
        <f>+VIG_Tav3!N32</f>
        <v>492</v>
      </c>
      <c r="P41" s="189">
        <f>+VIG_Tav3!O32</f>
        <v>0.12844036697247699</v>
      </c>
      <c r="Q41" s="189">
        <f>+VIG_Tav3!P32</f>
        <v>2.1503864926357099E-5</v>
      </c>
    </row>
    <row r="42" spans="1:17" ht="14.1" customHeight="1" x14ac:dyDescent="0.25">
      <c r="A42" s="210"/>
      <c r="B42" s="10" t="s">
        <v>49</v>
      </c>
      <c r="C42" s="13"/>
      <c r="D42" s="59">
        <f>+VIG_Tav3!C33</f>
        <v>1097</v>
      </c>
      <c r="E42" s="159">
        <f>+VIG_Tav3!D33</f>
        <v>-4.6086956521739102E-2</v>
      </c>
      <c r="F42" s="59">
        <f>+VIG_Tav3!E33</f>
        <v>214061</v>
      </c>
      <c r="G42" s="159">
        <f>+VIG_Tav3!F33</f>
        <v>-0.20899201087880301</v>
      </c>
      <c r="H42" s="59">
        <f>+VIG_Tav3!G33</f>
        <v>0</v>
      </c>
      <c r="I42" s="159">
        <f>+VIG_Tav3!H33</f>
        <v>0</v>
      </c>
      <c r="J42" s="59">
        <f>+VIG_Tav3!I33</f>
        <v>0</v>
      </c>
      <c r="K42" s="159">
        <f>+VIG_Tav3!J33</f>
        <v>0</v>
      </c>
      <c r="L42" s="59">
        <f>+VIG_Tav3!K33</f>
        <v>0</v>
      </c>
      <c r="M42" s="59">
        <f>+VIG_Tav3!L33</f>
        <v>95655</v>
      </c>
      <c r="N42" s="78">
        <f>+VIG_Tav3!M33</f>
        <v>0</v>
      </c>
      <c r="O42" s="60">
        <f>+VIG_Tav3!N33</f>
        <v>95655</v>
      </c>
      <c r="P42" s="188">
        <f>+VIG_Tav3!O33</f>
        <v>-0.23718270772027999</v>
      </c>
      <c r="Q42" s="188">
        <f>+VIG_Tav3!P33</f>
        <v>4.1807971535176699E-3</v>
      </c>
    </row>
    <row r="43" spans="1:17" s="47" customFormat="1" ht="12" customHeight="1" x14ac:dyDescent="0.25">
      <c r="A43" s="54"/>
      <c r="B43" s="53" t="s">
        <v>66</v>
      </c>
      <c r="C43" s="53" t="s">
        <v>30</v>
      </c>
      <c r="D43" s="76">
        <f>+VIG_Tav3!C34</f>
        <v>747</v>
      </c>
      <c r="E43" s="163">
        <f>+VIG_Tav3!D34</f>
        <v>-6.0377358490565997E-2</v>
      </c>
      <c r="F43" s="76">
        <f>+VIG_Tav3!E34</f>
        <v>1196</v>
      </c>
      <c r="G43" s="163">
        <f>+VIG_Tav3!F34</f>
        <v>-0.62589928057554001</v>
      </c>
      <c r="H43" s="76">
        <f>+VIG_Tav3!G34</f>
        <v>0</v>
      </c>
      <c r="I43" s="163">
        <f>+VIG_Tav3!H34</f>
        <v>0</v>
      </c>
      <c r="J43" s="76">
        <f>+VIG_Tav3!I34</f>
        <v>0</v>
      </c>
      <c r="K43" s="163">
        <f>+VIG_Tav3!J34</f>
        <v>0</v>
      </c>
      <c r="L43" s="76">
        <f>+VIG_Tav3!K34</f>
        <v>0</v>
      </c>
      <c r="M43" s="76">
        <f>+VIG_Tav3!L34</f>
        <v>1228</v>
      </c>
      <c r="N43" s="79">
        <f>+VIG_Tav3!M34</f>
        <v>0</v>
      </c>
      <c r="O43" s="77">
        <f>+VIG_Tav3!N34</f>
        <v>1228</v>
      </c>
      <c r="P43" s="189">
        <f>+VIG_Tav3!O34</f>
        <v>-0.623312883435583</v>
      </c>
      <c r="Q43" s="189">
        <f>+VIG_Tav3!P34</f>
        <v>5.3672248230826299E-5</v>
      </c>
    </row>
    <row r="44" spans="1:17" s="26" customFormat="1" ht="13.15" customHeight="1" x14ac:dyDescent="0.25">
      <c r="A44" s="219" t="s">
        <v>50</v>
      </c>
      <c r="B44" s="63"/>
      <c r="C44" s="63"/>
      <c r="D44" s="64">
        <f>+VIG_Tav3!C35</f>
        <v>1219</v>
      </c>
      <c r="E44" s="191">
        <f>+VIG_Tav3!D35</f>
        <v>-4.7656249999999997E-2</v>
      </c>
      <c r="F44" s="64">
        <f>+VIG_Tav3!E35</f>
        <v>359229</v>
      </c>
      <c r="G44" s="191">
        <f>+VIG_Tav3!F35</f>
        <v>1.8861021217939901E-2</v>
      </c>
      <c r="H44" s="64">
        <f>+VIG_Tav3!G35</f>
        <v>0</v>
      </c>
      <c r="I44" s="191">
        <f>+VIG_Tav3!H35</f>
        <v>0</v>
      </c>
      <c r="J44" s="64">
        <f>+VIG_Tav3!I35</f>
        <v>0</v>
      </c>
      <c r="K44" s="191">
        <f>+VIG_Tav3!J35</f>
        <v>0</v>
      </c>
      <c r="L44" s="64">
        <f>+VIG_Tav3!K35</f>
        <v>0</v>
      </c>
      <c r="M44" s="64">
        <f>+VIG_Tav3!L35</f>
        <v>240201</v>
      </c>
      <c r="N44" s="64">
        <f>+VIG_Tav3!M35</f>
        <v>402</v>
      </c>
      <c r="O44" s="64">
        <f>+VIG_Tav3!N35</f>
        <v>240603</v>
      </c>
      <c r="P44" s="191">
        <f>+VIG_Tav3!O35</f>
        <v>0.16040493093602901</v>
      </c>
      <c r="Q44" s="191">
        <f>+VIG_Tav3!P35</f>
        <v>1.05160455546266E-2</v>
      </c>
    </row>
    <row r="45" spans="1:17" ht="14.1" customHeight="1" x14ac:dyDescent="0.25">
      <c r="A45" s="91" t="s">
        <v>51</v>
      </c>
      <c r="B45" s="80"/>
      <c r="C45" s="87"/>
      <c r="D45" s="70">
        <f>+VIG_Tav3!C36</f>
        <v>111337</v>
      </c>
      <c r="E45" s="193">
        <f>+VIG_Tav3!D36</f>
        <v>1.78718770339959</v>
      </c>
      <c r="F45" s="70">
        <f>+VIG_Tav3!E36</f>
        <v>561506</v>
      </c>
      <c r="G45" s="193">
        <f>+VIG_Tav3!F36</f>
        <v>3.3438027014063998</v>
      </c>
      <c r="H45" s="70">
        <f>+VIG_Tav3!G36</f>
        <v>16284</v>
      </c>
      <c r="I45" s="193">
        <f>+VIG_Tav3!H36</f>
        <v>0.19078610603290699</v>
      </c>
      <c r="J45" s="70">
        <f>+VIG_Tav3!I36</f>
        <v>15748</v>
      </c>
      <c r="K45" s="193">
        <f>+VIG_Tav3!J36</f>
        <v>0.12125311498754</v>
      </c>
      <c r="L45" s="70">
        <f>+VIG_Tav3!K36</f>
        <v>43</v>
      </c>
      <c r="M45" s="70">
        <f>+VIG_Tav3!L36</f>
        <v>589211</v>
      </c>
      <c r="N45" s="70">
        <f>+VIG_Tav3!M36</f>
        <v>7026</v>
      </c>
      <c r="O45" s="70">
        <f>+VIG_Tav3!N36</f>
        <v>596280</v>
      </c>
      <c r="P45" s="193">
        <f>+VIG_Tav3!O36</f>
        <v>2.8521619474000399</v>
      </c>
      <c r="Q45" s="193">
        <f>+VIG_Tav3!P36</f>
        <v>2.6061635321724001E-2</v>
      </c>
    </row>
    <row r="46" spans="1:17" ht="14.1" customHeight="1" x14ac:dyDescent="0.25">
      <c r="A46" s="220" t="s">
        <v>52</v>
      </c>
      <c r="B46" s="211"/>
      <c r="C46" s="211"/>
      <c r="D46" s="72">
        <f>+VIG_Tav3!C37</f>
        <v>70293</v>
      </c>
      <c r="E46" s="155">
        <f>+VIG_Tav3!D37</f>
        <v>2.0663496771942098</v>
      </c>
      <c r="F46" s="72">
        <f>+VIG_Tav3!E37</f>
        <v>1968705</v>
      </c>
      <c r="G46" s="155">
        <f>+VIG_Tav3!F37</f>
        <v>-3.5533828000458602E-2</v>
      </c>
      <c r="H46" s="72">
        <f>+VIG_Tav3!G37</f>
        <v>0</v>
      </c>
      <c r="I46" s="155">
        <f>+VIG_Tav3!H37</f>
        <v>0</v>
      </c>
      <c r="J46" s="72">
        <f>+VIG_Tav3!I37</f>
        <v>0</v>
      </c>
      <c r="K46" s="155">
        <f>+VIG_Tav3!J37</f>
        <v>0</v>
      </c>
      <c r="L46" s="72">
        <f>+VIG_Tav3!K37</f>
        <v>5914</v>
      </c>
      <c r="M46" s="72">
        <f>+VIG_Tav3!L37</f>
        <v>24880</v>
      </c>
      <c r="N46" s="72">
        <f>+VIG_Tav3!M37</f>
        <v>11626</v>
      </c>
      <c r="O46" s="74">
        <f>+VIG_Tav3!N37</f>
        <v>42420</v>
      </c>
      <c r="P46" s="187">
        <f>+VIG_Tav3!O37</f>
        <v>-0.374197831378624</v>
      </c>
      <c r="Q46" s="187">
        <f>+VIG_Tav3!P37</f>
        <v>1.8540527442603E-3</v>
      </c>
    </row>
    <row r="47" spans="1:17" s="47" customFormat="1" ht="12" customHeight="1" x14ac:dyDescent="0.25">
      <c r="A47" s="54"/>
      <c r="B47" s="53" t="s">
        <v>66</v>
      </c>
      <c r="C47" s="81" t="s">
        <v>82</v>
      </c>
      <c r="D47" s="76">
        <f>+VIG_Tav3!C38</f>
        <v>70217</v>
      </c>
      <c r="E47" s="163">
        <f>+VIG_Tav3!D38</f>
        <v>2.0643711268220302</v>
      </c>
      <c r="F47" s="76">
        <f>+VIG_Tav3!E38</f>
        <v>1962282</v>
      </c>
      <c r="G47" s="163">
        <f>+VIG_Tav3!F38</f>
        <v>-3.8410989353475797E-2</v>
      </c>
      <c r="H47" s="76">
        <f>+VIG_Tav3!G38</f>
        <v>0</v>
      </c>
      <c r="I47" s="163">
        <f>+VIG_Tav3!H38</f>
        <v>0</v>
      </c>
      <c r="J47" s="76">
        <f>+VIG_Tav3!I38</f>
        <v>0</v>
      </c>
      <c r="K47" s="163">
        <f>+VIG_Tav3!J38</f>
        <v>0</v>
      </c>
      <c r="L47" s="76">
        <f>+VIG_Tav3!K38</f>
        <v>5900</v>
      </c>
      <c r="M47" s="76">
        <f>+VIG_Tav3!L38</f>
        <v>15020</v>
      </c>
      <c r="N47" s="76">
        <f>+VIG_Tav3!M38</f>
        <v>8834</v>
      </c>
      <c r="O47" s="77">
        <f>+VIG_Tav3!N38</f>
        <v>29754</v>
      </c>
      <c r="P47" s="189">
        <f>+VIG_Tav3!O38</f>
        <v>-0.45973526047246399</v>
      </c>
      <c r="Q47" s="189">
        <f>+VIG_Tav3!P38</f>
        <v>1.3004593435342101E-3</v>
      </c>
    </row>
    <row r="48" spans="1:17" s="47" customFormat="1" ht="12" customHeight="1" x14ac:dyDescent="0.25">
      <c r="A48" s="54"/>
      <c r="B48" s="53"/>
      <c r="C48" s="81" t="s">
        <v>53</v>
      </c>
      <c r="D48" s="76">
        <f>+VIG_Tav3!C39</f>
        <v>71</v>
      </c>
      <c r="E48" s="163">
        <f>+VIG_Tav3!D39</f>
        <v>10.8333333333333</v>
      </c>
      <c r="F48" s="76">
        <f>+VIG_Tav3!E39</f>
        <v>6208</v>
      </c>
      <c r="G48" s="163">
        <f>+VIG_Tav3!F39</f>
        <v>12.408207343412499</v>
      </c>
      <c r="H48" s="76">
        <f>+VIG_Tav3!G39</f>
        <v>0</v>
      </c>
      <c r="I48" s="163">
        <f>+VIG_Tav3!H39</f>
        <v>0</v>
      </c>
      <c r="J48" s="76">
        <f>+VIG_Tav3!I39</f>
        <v>0</v>
      </c>
      <c r="K48" s="163">
        <f>+VIG_Tav3!J39</f>
        <v>0</v>
      </c>
      <c r="L48" s="76">
        <f>+VIG_Tav3!K39</f>
        <v>14</v>
      </c>
      <c r="M48" s="76">
        <f>+VIG_Tav3!L39</f>
        <v>9860</v>
      </c>
      <c r="N48" s="76">
        <f>+VIG_Tav3!M39</f>
        <v>2792</v>
      </c>
      <c r="O48" s="77">
        <f>+VIG_Tav3!N39</f>
        <v>12666</v>
      </c>
      <c r="P48" s="189">
        <f>+VIG_Tav3!O39</f>
        <v>-3.6186280679673102E-3</v>
      </c>
      <c r="Q48" s="189">
        <f>+VIG_Tav3!P39</f>
        <v>5.5359340072609598E-4</v>
      </c>
    </row>
    <row r="49" spans="1:17" s="47" customFormat="1" ht="12" customHeight="1" x14ac:dyDescent="0.25">
      <c r="A49" s="54"/>
      <c r="B49" s="82"/>
      <c r="C49" s="81" t="s">
        <v>54</v>
      </c>
      <c r="D49" s="76">
        <f>+VIG_Tav3!C40</f>
        <v>2</v>
      </c>
      <c r="E49" s="163">
        <f>+VIG_Tav3!D40</f>
        <v>0</v>
      </c>
      <c r="F49" s="76">
        <f>+VIG_Tav3!E40</f>
        <v>72</v>
      </c>
      <c r="G49" s="163">
        <f>+VIG_Tav3!F40</f>
        <v>0</v>
      </c>
      <c r="H49" s="76">
        <f>+VIG_Tav3!G40</f>
        <v>0</v>
      </c>
      <c r="I49" s="163">
        <f>+VIG_Tav3!H40</f>
        <v>0</v>
      </c>
      <c r="J49" s="76">
        <f>+VIG_Tav3!I40</f>
        <v>0</v>
      </c>
      <c r="K49" s="163">
        <f>+VIG_Tav3!J40</f>
        <v>0</v>
      </c>
      <c r="L49" s="76">
        <f>+VIG_Tav3!K40</f>
        <v>0</v>
      </c>
      <c r="M49" s="76">
        <f>+VIG_Tav3!L40</f>
        <v>0</v>
      </c>
      <c r="N49" s="76">
        <f>+VIG_Tav3!M40</f>
        <v>0</v>
      </c>
      <c r="O49" s="77">
        <f>+VIG_Tav3!N40</f>
        <v>0</v>
      </c>
      <c r="P49" s="189">
        <f>+VIG_Tav3!O40</f>
        <v>0</v>
      </c>
      <c r="Q49" s="189">
        <f>+VIG_Tav3!P40</f>
        <v>0</v>
      </c>
    </row>
    <row r="50" spans="1:17" s="47" customFormat="1" ht="12" customHeight="1" x14ac:dyDescent="0.25">
      <c r="A50" s="54"/>
      <c r="B50" s="53"/>
      <c r="C50" s="81" t="s">
        <v>55</v>
      </c>
      <c r="D50" s="76">
        <f>+VIG_Tav3!C41</f>
        <v>3</v>
      </c>
      <c r="E50" s="163">
        <f>+VIG_Tav3!D41</f>
        <v>-0.25</v>
      </c>
      <c r="F50" s="76">
        <f>+VIG_Tav3!E41</f>
        <v>143</v>
      </c>
      <c r="G50" s="163">
        <f>+VIG_Tav3!F41</f>
        <v>0.31192660550458701</v>
      </c>
      <c r="H50" s="76">
        <f>+VIG_Tav3!G41</f>
        <v>0</v>
      </c>
      <c r="I50" s="163">
        <f>+VIG_Tav3!H41</f>
        <v>0</v>
      </c>
      <c r="J50" s="76">
        <f>+VIG_Tav3!I41</f>
        <v>0</v>
      </c>
      <c r="K50" s="163">
        <f>+VIG_Tav3!J41</f>
        <v>0</v>
      </c>
      <c r="L50" s="76">
        <f>+VIG_Tav3!K41</f>
        <v>0</v>
      </c>
      <c r="M50" s="76">
        <f>+VIG_Tav3!L41</f>
        <v>0</v>
      </c>
      <c r="N50" s="76">
        <f>+VIG_Tav3!M41</f>
        <v>0</v>
      </c>
      <c r="O50" s="77">
        <f>+VIG_Tav3!N41</f>
        <v>0</v>
      </c>
      <c r="P50" s="189">
        <f>+VIG_Tav3!O41</f>
        <v>0</v>
      </c>
      <c r="Q50" s="189">
        <f>+VIG_Tav3!P41</f>
        <v>0</v>
      </c>
    </row>
    <row r="51" spans="1:17" s="26" customFormat="1" ht="13.15" customHeight="1" x14ac:dyDescent="0.25">
      <c r="A51" s="99" t="s">
        <v>11</v>
      </c>
      <c r="B51" s="63"/>
      <c r="C51" s="221"/>
      <c r="D51" s="64">
        <f>+VIG_Tav3!C42</f>
        <v>1408483</v>
      </c>
      <c r="E51" s="191">
        <f>+VIG_Tav3!D42</f>
        <v>0.14609115949045701</v>
      </c>
      <c r="F51" s="64">
        <f>+VIG_Tav3!E42</f>
        <v>82478944</v>
      </c>
      <c r="G51" s="191">
        <f>+VIG_Tav3!F42</f>
        <v>0.18047498009354199</v>
      </c>
      <c r="H51" s="64">
        <f>+VIG_Tav3!G42</f>
        <v>510261</v>
      </c>
      <c r="I51" s="191">
        <f>+VIG_Tav3!H42</f>
        <v>-2.83926028044146E-2</v>
      </c>
      <c r="J51" s="64">
        <f>+VIG_Tav3!I42</f>
        <v>4058188</v>
      </c>
      <c r="K51" s="191">
        <f>+VIG_Tav3!J42</f>
        <v>-4.4117425370181297E-2</v>
      </c>
      <c r="L51" s="64">
        <f>+VIG_Tav3!K42</f>
        <v>194562</v>
      </c>
      <c r="M51" s="64">
        <f>+VIG_Tav3!L42</f>
        <v>21927202</v>
      </c>
      <c r="N51" s="64">
        <f>+VIG_Tav3!M42</f>
        <v>757844</v>
      </c>
      <c r="O51" s="64">
        <f>+VIG_Tav3!N42</f>
        <v>22879608</v>
      </c>
      <c r="P51" s="191">
        <f>+VIG_Tav3!O42</f>
        <v>0.202814950636165</v>
      </c>
      <c r="Q51" s="191">
        <f>+VIG_Tav3!P42</f>
        <v>1</v>
      </c>
    </row>
    <row r="52" spans="1:17" ht="30" customHeight="1" x14ac:dyDescent="0.25">
      <c r="A52" s="293" t="s">
        <v>83</v>
      </c>
      <c r="B52" s="294"/>
      <c r="C52" s="295"/>
      <c r="D52" s="83">
        <f>+VIG_Tav3!C44</f>
        <v>103051</v>
      </c>
      <c r="E52" s="179">
        <f>+VIG_Tav3!D44</f>
        <v>-0.26142610390820398</v>
      </c>
      <c r="F52" s="83">
        <f>+VIG_Tav3!E44</f>
        <v>10027575</v>
      </c>
      <c r="G52" s="179">
        <f>+VIG_Tav3!F44</f>
        <v>-0.36259091712040298</v>
      </c>
      <c r="H52" s="83">
        <f>+VIG_Tav3!G44</f>
        <v>10982</v>
      </c>
      <c r="I52" s="179">
        <f>+VIG_Tav3!H44</f>
        <v>-0.765572300730052</v>
      </c>
      <c r="J52" s="83">
        <f>+VIG_Tav3!I44</f>
        <v>95523</v>
      </c>
      <c r="K52" s="179">
        <f>+VIG_Tav3!J44</f>
        <v>-0.91882279756815999</v>
      </c>
      <c r="L52" s="83">
        <f>+VIG_Tav3!K44</f>
        <v>704</v>
      </c>
      <c r="M52" s="83">
        <f>+VIG_Tav3!L44</f>
        <v>77739</v>
      </c>
      <c r="N52" s="84">
        <f>+VIG_Tav3!M44</f>
        <v>0</v>
      </c>
      <c r="O52" s="64">
        <f>+VIG_Tav3!N44</f>
        <v>78443</v>
      </c>
      <c r="P52" s="191">
        <f>+VIG_Tav3!O44</f>
        <v>-0.146235810141599</v>
      </c>
      <c r="Q52" s="191">
        <f>+VIG_Tav3!P44</f>
        <v>3.4285115374354299E-3</v>
      </c>
    </row>
    <row r="53" spans="1:17" ht="29.25" customHeight="1" x14ac:dyDescent="0.25">
      <c r="A53" s="306" t="str">
        <f>"Numero nuove convenzioni emesse per polizze collettive a tutto il "&amp;IF(MID(VIG_Tav3!C1,5,4)="0331","1°",
IF(MID(VIG_Tav3!C1,5,4)="0630","2°",
IF(MID(VIG_Tav3!C1,5,4)="0930","3°","4°")))&amp;" trimestre "&amp;MID(VIG_Tav3!C1,1,4)</f>
        <v>Numero nuove convenzioni emesse per polizze collettive a tutto il 1° trimestre 2025</v>
      </c>
      <c r="B53" s="306"/>
      <c r="C53" s="306"/>
      <c r="D53" s="247">
        <f>+VIG_Tav3!C43</f>
        <v>1393</v>
      </c>
      <c r="E53" s="192">
        <f>+VIG_Tav3!D43</f>
        <v>-0.104180064308682</v>
      </c>
      <c r="F53" s="248"/>
      <c r="G53" s="249"/>
      <c r="H53" s="80"/>
      <c r="I53" s="249"/>
      <c r="J53" s="250"/>
      <c r="K53" s="249"/>
      <c r="L53" s="250"/>
      <c r="M53" s="250"/>
      <c r="N53" s="250"/>
      <c r="O53" s="250"/>
      <c r="P53" s="249"/>
      <c r="Q53" s="251"/>
    </row>
    <row r="54" spans="1:17" ht="14.1" customHeight="1" x14ac:dyDescent="0.25">
      <c r="D54" s="85"/>
      <c r="J54" s="42"/>
      <c r="K54" s="196"/>
      <c r="L54" s="85"/>
      <c r="M54" s="85"/>
      <c r="N54" s="85"/>
      <c r="O54" s="85"/>
    </row>
    <row r="55" spans="1:17" ht="18" customHeight="1" x14ac:dyDescent="0.25">
      <c r="A55" s="297" t="s">
        <v>205</v>
      </c>
      <c r="B55" s="298"/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  <c r="N55" s="298"/>
      <c r="O55" s="298"/>
    </row>
    <row r="56" spans="1:17" ht="13.15" customHeight="1" x14ac:dyDescent="0.25">
      <c r="A56" s="298"/>
      <c r="B56" s="298"/>
      <c r="C56" s="298"/>
      <c r="D56" s="298"/>
      <c r="E56" s="298"/>
      <c r="F56" s="298"/>
      <c r="G56" s="298"/>
      <c r="H56" s="298"/>
      <c r="I56" s="298"/>
      <c r="J56" s="298"/>
      <c r="K56" s="298"/>
      <c r="L56" s="298"/>
      <c r="M56" s="298"/>
      <c r="N56" s="298"/>
      <c r="O56" s="298"/>
    </row>
    <row r="57" spans="1:17" ht="13.15" customHeight="1" x14ac:dyDescent="0.25">
      <c r="A57" s="23"/>
    </row>
    <row r="59" spans="1:17" x14ac:dyDescent="0.25">
      <c r="H59" s="254"/>
    </row>
    <row r="60" spans="1:17" x14ac:dyDescent="0.25">
      <c r="H60" s="255"/>
    </row>
  </sheetData>
  <mergeCells count="13">
    <mergeCell ref="A52:C52"/>
    <mergeCell ref="A55:O56"/>
    <mergeCell ref="A1:Q1"/>
    <mergeCell ref="A2:Q2"/>
    <mergeCell ref="A3:Q3"/>
    <mergeCell ref="A5:C7"/>
    <mergeCell ref="L5:Q5"/>
    <mergeCell ref="D6:E6"/>
    <mergeCell ref="F6:G6"/>
    <mergeCell ref="H6:I6"/>
    <mergeCell ref="J6:K6"/>
    <mergeCell ref="O6:Q6"/>
    <mergeCell ref="A53:C53"/>
  </mergeCells>
  <printOptions horizontalCentered="1"/>
  <pageMargins left="0.31496062992125984" right="0.11811023622047245" top="0.19685039370078741" bottom="0" header="0.19685039370078741" footer="0"/>
  <pageSetup paperSize="9" scale="51" orientation="portrait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B050"/>
    <pageSetUpPr fitToPage="1"/>
  </sheetPr>
  <dimension ref="A1:H40"/>
  <sheetViews>
    <sheetView showGridLines="0" zoomScale="85" zoomScaleNormal="85" workbookViewId="0"/>
  </sheetViews>
  <sheetFormatPr defaultColWidth="9" defaultRowHeight="11.25" x14ac:dyDescent="0.25"/>
  <cols>
    <col min="1" max="1" width="9.42578125" style="9" customWidth="1"/>
    <col min="2" max="2" width="26.7109375" style="10" customWidth="1"/>
    <col min="3" max="3" width="14.7109375" style="9" bestFit="1" customWidth="1"/>
    <col min="4" max="5" width="16" style="9" customWidth="1"/>
    <col min="6" max="6" width="13.7109375" style="9" bestFit="1" customWidth="1"/>
    <col min="7" max="7" width="13.42578125" style="9" customWidth="1"/>
    <col min="8" max="8" width="10.5703125" style="9" bestFit="1" customWidth="1"/>
    <col min="9" max="16384" width="9" style="9"/>
  </cols>
  <sheetData>
    <row r="1" spans="1:6" ht="13.15" customHeight="1" x14ac:dyDescent="0.25">
      <c r="A1" s="88" t="s">
        <v>202</v>
      </c>
      <c r="B1" s="25"/>
      <c r="C1" s="24"/>
      <c r="D1" s="24"/>
      <c r="E1" s="24"/>
      <c r="F1" s="256"/>
    </row>
    <row r="2" spans="1:6" ht="13.15" customHeight="1" x14ac:dyDescent="0.25">
      <c r="A2" s="88" t="s">
        <v>0</v>
      </c>
      <c r="B2" s="25"/>
      <c r="C2" s="24"/>
      <c r="D2" s="24"/>
      <c r="E2" s="24"/>
      <c r="F2" s="256"/>
    </row>
    <row r="3" spans="1:6" ht="13.15" customHeight="1" x14ac:dyDescent="0.25">
      <c r="A3" s="24" t="str">
        <f>"Premi lordi contabilizzati "&amp;IF(MID(TOT_Tav4_1!C1,5,4)="0331","1°",
IF(MID(TOT_Tav4_1!C1,5,4)="0630","2°",
IF(MID(TOT_Tav4_1!C1,5,4)="0930","3°","4°")))&amp;" trimestre "&amp;MID(TOT_Tav4_1!C1,1,4)</f>
        <v>Premi lordi contabilizzati 1° trimestre 2025</v>
      </c>
      <c r="B3" s="25"/>
      <c r="C3" s="24"/>
      <c r="D3" s="24"/>
      <c r="E3" s="24"/>
      <c r="F3" s="256"/>
    </row>
    <row r="4" spans="1:6" ht="13.15" customHeight="1" x14ac:dyDescent="0.25">
      <c r="E4" s="11" t="s">
        <v>1</v>
      </c>
    </row>
    <row r="5" spans="1:6" ht="51.95" customHeight="1" x14ac:dyDescent="0.25">
      <c r="A5" s="279"/>
      <c r="B5" s="299"/>
      <c r="C5" s="227" t="s">
        <v>189</v>
      </c>
      <c r="D5" s="227" t="s">
        <v>198</v>
      </c>
      <c r="E5" s="227" t="s">
        <v>210</v>
      </c>
      <c r="F5" s="227" t="s">
        <v>199</v>
      </c>
    </row>
    <row r="6" spans="1:6" s="10" customFormat="1" ht="13.15" customHeight="1" x14ac:dyDescent="0.25">
      <c r="A6" s="222" t="str">
        <f>+TOT_Tav4_1!B2</f>
        <v>Infortuni</v>
      </c>
      <c r="B6" s="223"/>
      <c r="C6" s="59">
        <f>+VIG_Tav4_1!C2</f>
        <v>949428</v>
      </c>
      <c r="D6" s="124">
        <f>+VIG_Tav4_1!D2</f>
        <v>3.90024819761257E-2</v>
      </c>
      <c r="E6" s="124">
        <f>+VIG_Tav4_1!E2</f>
        <v>3.90024819761257E-2</v>
      </c>
      <c r="F6" s="124">
        <f>+VIG_Tav4_1!F2</f>
        <v>8.7719624049250905E-2</v>
      </c>
    </row>
    <row r="7" spans="1:6" s="10" customFormat="1" ht="13.15" customHeight="1" x14ac:dyDescent="0.25">
      <c r="A7" s="224" t="str">
        <f>+TOT_Tav4_1!B3</f>
        <v>Malattia</v>
      </c>
      <c r="B7" s="13"/>
      <c r="C7" s="59">
        <f>+VIG_Tav4_1!C3</f>
        <v>1453240</v>
      </c>
      <c r="D7" s="124">
        <f>+VIG_Tav4_1!D3</f>
        <v>0.141439751673783</v>
      </c>
      <c r="E7" s="124">
        <f>+VIG_Tav4_1!E3</f>
        <v>0.141439751673783</v>
      </c>
      <c r="F7" s="124">
        <f>+VIG_Tav4_1!F3</f>
        <v>0.13426786070490199</v>
      </c>
    </row>
    <row r="8" spans="1:6" s="10" customFormat="1" ht="13.15" customHeight="1" x14ac:dyDescent="0.25">
      <c r="A8" s="224" t="str">
        <f>+TOT_Tav4_1!B4</f>
        <v>Corpi di Veicoli Terrestri</v>
      </c>
      <c r="B8" s="13"/>
      <c r="C8" s="59">
        <f>+VIG_Tav4_1!C4</f>
        <v>1255442</v>
      </c>
      <c r="D8" s="124">
        <f>+VIG_Tav4_1!D4</f>
        <v>0.124909725296092</v>
      </c>
      <c r="E8" s="124">
        <f>+VIG_Tav4_1!E4</f>
        <v>0.124909725296092</v>
      </c>
      <c r="F8" s="124">
        <f>+VIG_Tav4_1!F4</f>
        <v>0.11599289283193601</v>
      </c>
    </row>
    <row r="9" spans="1:6" s="10" customFormat="1" ht="13.15" customHeight="1" x14ac:dyDescent="0.25">
      <c r="A9" s="224" t="str">
        <f>+TOT_Tav4_1!B5</f>
        <v>Corpi di veicoli Ferroviari</v>
      </c>
      <c r="B9" s="13"/>
      <c r="C9" s="59">
        <f>+VIG_Tav4_1!C5</f>
        <v>1286</v>
      </c>
      <c r="D9" s="124">
        <f>+VIG_Tav4_1!D5</f>
        <v>0.15960324616771901</v>
      </c>
      <c r="E9" s="124">
        <f>+VIG_Tav4_1!E5</f>
        <v>0.15960324616771901</v>
      </c>
      <c r="F9" s="124">
        <f>+VIG_Tav4_1!F5</f>
        <v>1.18816209894101E-4</v>
      </c>
    </row>
    <row r="10" spans="1:6" s="10" customFormat="1" ht="13.15" customHeight="1" x14ac:dyDescent="0.25">
      <c r="A10" s="224" t="str">
        <f>+TOT_Tav4_1!B6</f>
        <v>Corpi di Veicoli Aerei</v>
      </c>
      <c r="B10" s="13"/>
      <c r="C10" s="59">
        <f>+VIG_Tav4_1!C6</f>
        <v>6945</v>
      </c>
      <c r="D10" s="124">
        <f>+VIG_Tav4_1!D6</f>
        <v>-0.13823054969599199</v>
      </c>
      <c r="E10" s="124">
        <f>+VIG_Tav4_1!E6</f>
        <v>-0.13823054969599199</v>
      </c>
      <c r="F10" s="124">
        <f>+VIG_Tav4_1!F6</f>
        <v>6.4166296867381996E-4</v>
      </c>
    </row>
    <row r="11" spans="1:6" s="10" customFormat="1" ht="13.15" customHeight="1" x14ac:dyDescent="0.25">
      <c r="A11" s="224" t="str">
        <f>+TOT_Tav4_1!B7</f>
        <v>Corpi di Veicoli Marittimi,Lacustri e Fluviali</v>
      </c>
      <c r="B11" s="13"/>
      <c r="C11" s="59">
        <f>+VIG_Tav4_1!C7</f>
        <v>85522</v>
      </c>
      <c r="D11" s="124">
        <f>+VIG_Tav4_1!D7</f>
        <v>-4.7607381092909497E-2</v>
      </c>
      <c r="E11" s="124">
        <f>+VIG_Tav4_1!E7</f>
        <v>-4.7607381092909497E-2</v>
      </c>
      <c r="F11" s="124">
        <f>+VIG_Tav4_1!F7</f>
        <v>7.9015551341860904E-3</v>
      </c>
    </row>
    <row r="12" spans="1:6" s="10" customFormat="1" ht="13.15" customHeight="1" x14ac:dyDescent="0.25">
      <c r="A12" s="224" t="str">
        <f>+TOT_Tav4_1!B8</f>
        <v>Merci Trasportate</v>
      </c>
      <c r="B12" s="13"/>
      <c r="C12" s="59">
        <f>+VIG_Tav4_1!C8</f>
        <v>67132</v>
      </c>
      <c r="D12" s="124">
        <f>+VIG_Tav4_1!D8</f>
        <v>1.2549019607843E-2</v>
      </c>
      <c r="E12" s="124">
        <f>+VIG_Tav4_1!E8</f>
        <v>1.2549019607843E-2</v>
      </c>
      <c r="F12" s="124">
        <f>+VIG_Tav4_1!F8</f>
        <v>6.2024648542852202E-3</v>
      </c>
    </row>
    <row r="13" spans="1:6" s="10" customFormat="1" ht="13.15" customHeight="1" x14ac:dyDescent="0.25">
      <c r="A13" s="224" t="str">
        <f>+TOT_Tav4_1!B9</f>
        <v>Incendio Ed Elementi Naturali</v>
      </c>
      <c r="B13" s="13"/>
      <c r="C13" s="59">
        <f>+VIG_Tav4_1!C9</f>
        <v>955930</v>
      </c>
      <c r="D13" s="124">
        <f>+VIG_Tav4_1!D9</f>
        <v>0.27077625388672</v>
      </c>
      <c r="E13" s="124">
        <f>+VIG_Tav4_1!E9</f>
        <v>0.27077625388672</v>
      </c>
      <c r="F13" s="124">
        <f>+VIG_Tav4_1!F9</f>
        <v>8.8320357328202204E-2</v>
      </c>
    </row>
    <row r="14" spans="1:6" s="10" customFormat="1" ht="13.15" customHeight="1" x14ac:dyDescent="0.25">
      <c r="A14" s="224" t="str">
        <f>+TOT_Tav4_1!B10</f>
        <v>Altri Danni Ai Beni</v>
      </c>
      <c r="B14" s="13"/>
      <c r="C14" s="59">
        <f>+VIG_Tav4_1!C10</f>
        <v>923988</v>
      </c>
      <c r="D14" s="124">
        <f>+VIG_Tav4_1!D10</f>
        <v>0.11059987595736399</v>
      </c>
      <c r="E14" s="124">
        <f>+VIG_Tav4_1!E10</f>
        <v>0.11059987595736399</v>
      </c>
      <c r="F14" s="124">
        <f>+VIG_Tav4_1!F10</f>
        <v>8.5369169632683303E-2</v>
      </c>
    </row>
    <row r="15" spans="1:6" s="10" customFormat="1" ht="13.15" customHeight="1" x14ac:dyDescent="0.25">
      <c r="A15" s="224" t="str">
        <f>+TOT_Tav4_1!B11</f>
        <v>R.C. Autoveicoli Terrestri</v>
      </c>
      <c r="B15" s="13"/>
      <c r="C15" s="59">
        <f>+VIG_Tav4_1!C11</f>
        <v>3269469</v>
      </c>
      <c r="D15" s="124">
        <f>+VIG_Tav4_1!D11</f>
        <v>3.7974775973743401E-2</v>
      </c>
      <c r="E15" s="124">
        <f>+VIG_Tav4_1!E11</f>
        <v>3.7974775973743401E-2</v>
      </c>
      <c r="F15" s="124">
        <f>+VIG_Tav4_1!F11</f>
        <v>0.30207302872959302</v>
      </c>
    </row>
    <row r="16" spans="1:6" s="10" customFormat="1" ht="13.15" customHeight="1" x14ac:dyDescent="0.25">
      <c r="A16" s="224" t="str">
        <f>+TOT_Tav4_1!B12</f>
        <v>R.C. Aeromobili</v>
      </c>
      <c r="B16" s="13"/>
      <c r="C16" s="59">
        <f>+VIG_Tav4_1!C12</f>
        <v>1543</v>
      </c>
      <c r="D16" s="124">
        <f>+VIG_Tav4_1!D12</f>
        <v>-0.51340271207820898</v>
      </c>
      <c r="E16" s="124">
        <f>+VIG_Tav4_1!E12</f>
        <v>-0.51340271207820898</v>
      </c>
      <c r="F16" s="124">
        <f>+VIG_Tav4_1!F12</f>
        <v>1.4256097345769701E-4</v>
      </c>
    </row>
    <row r="17" spans="1:8" s="10" customFormat="1" ht="13.15" customHeight="1" x14ac:dyDescent="0.25">
      <c r="A17" s="224" t="str">
        <f>+TOT_Tav4_1!B13</f>
        <v>R.C. Veicoli Marittimi, Lacustri E Fluviali</v>
      </c>
      <c r="B17" s="13"/>
      <c r="C17" s="59">
        <f>+VIG_Tav4_1!C13</f>
        <v>5348</v>
      </c>
      <c r="D17" s="124">
        <f>+VIG_Tav4_1!D13</f>
        <v>0.26699834162520703</v>
      </c>
      <c r="E17" s="124">
        <f>+VIG_Tav4_1!E13</f>
        <v>0.26699834162520703</v>
      </c>
      <c r="F17" s="124">
        <f>+VIG_Tav4_1!F13</f>
        <v>4.9411282310548395E-4</v>
      </c>
    </row>
    <row r="18" spans="1:8" s="10" customFormat="1" ht="13.15" customHeight="1" x14ac:dyDescent="0.25">
      <c r="A18" s="224" t="str">
        <f>+TOT_Tav4_1!B14</f>
        <v>R.C. Generale</v>
      </c>
      <c r="B18" s="13"/>
      <c r="C18" s="59">
        <f>+VIG_Tav4_1!C14</f>
        <v>1007894</v>
      </c>
      <c r="D18" s="124">
        <f>+VIG_Tav4_1!D14</f>
        <v>-3.1668605157175699E-3</v>
      </c>
      <c r="E18" s="124">
        <f>+VIG_Tav4_1!E14</f>
        <v>-3.1668605157175699E-3</v>
      </c>
      <c r="F18" s="124">
        <f>+VIG_Tav4_1!F14</f>
        <v>9.3121419171854694E-2</v>
      </c>
    </row>
    <row r="19" spans="1:8" s="10" customFormat="1" ht="13.15" customHeight="1" x14ac:dyDescent="0.25">
      <c r="A19" s="224" t="str">
        <f>+TOT_Tav4_1!B15</f>
        <v>Credito</v>
      </c>
      <c r="B19" s="13"/>
      <c r="C19" s="59">
        <f>+VIG_Tav4_1!C15</f>
        <v>34626</v>
      </c>
      <c r="D19" s="124">
        <f>+VIG_Tav4_1!D15</f>
        <v>0.44497767391395099</v>
      </c>
      <c r="E19" s="124">
        <f>+VIG_Tav4_1!E15</f>
        <v>0.44497767391395099</v>
      </c>
      <c r="F19" s="124">
        <f>+VIG_Tav4_1!F15</f>
        <v>3.19916802783293E-3</v>
      </c>
    </row>
    <row r="20" spans="1:8" s="10" customFormat="1" ht="13.15" customHeight="1" x14ac:dyDescent="0.25">
      <c r="A20" s="224" t="str">
        <f>+TOT_Tav4_1!B16</f>
        <v>Cauzione</v>
      </c>
      <c r="B20" s="13"/>
      <c r="C20" s="59">
        <f>+VIG_Tav4_1!C16</f>
        <v>165226</v>
      </c>
      <c r="D20" s="124">
        <f>+VIG_Tav4_1!D16</f>
        <v>0.124223475698957</v>
      </c>
      <c r="E20" s="124">
        <f>+VIG_Tav4_1!E16</f>
        <v>0.124223475698957</v>
      </c>
      <c r="F20" s="124">
        <f>+VIG_Tav4_1!F16</f>
        <v>1.52655731694889E-2</v>
      </c>
    </row>
    <row r="21" spans="1:8" s="10" customFormat="1" ht="13.15" customHeight="1" x14ac:dyDescent="0.25">
      <c r="A21" s="224" t="str">
        <f>+TOT_Tav4_1!B17</f>
        <v>Perdite Pecuniarie Di Vario Genere</v>
      </c>
      <c r="B21" s="13"/>
      <c r="C21" s="59">
        <f>+VIG_Tav4_1!C17</f>
        <v>210265</v>
      </c>
      <c r="D21" s="124">
        <f>+VIG_Tav4_1!D17</f>
        <v>0.13924016341037901</v>
      </c>
      <c r="E21" s="124">
        <f>+VIG_Tav4_1!E17</f>
        <v>0.13924016341037901</v>
      </c>
      <c r="F21" s="124">
        <f>+VIG_Tav4_1!F17</f>
        <v>1.9426819885990002E-2</v>
      </c>
    </row>
    <row r="22" spans="1:8" s="10" customFormat="1" ht="13.15" customHeight="1" x14ac:dyDescent="0.25">
      <c r="A22" s="224" t="str">
        <f>+TOT_Tav4_1!B18</f>
        <v>Tutela Legale</v>
      </c>
      <c r="B22" s="13"/>
      <c r="C22" s="59">
        <f>+VIG_Tav4_1!C18</f>
        <v>147345</v>
      </c>
      <c r="D22" s="124">
        <f>+VIG_Tav4_1!D18</f>
        <v>5.4988723015787701E-2</v>
      </c>
      <c r="E22" s="124">
        <f>+VIG_Tav4_1!E18</f>
        <v>5.4988723015787701E-2</v>
      </c>
      <c r="F22" s="124">
        <f>+VIG_Tav4_1!F18</f>
        <v>1.3613510456334601E-2</v>
      </c>
    </row>
    <row r="23" spans="1:8" s="10" customFormat="1" ht="13.15" customHeight="1" x14ac:dyDescent="0.25">
      <c r="A23" s="225" t="s">
        <v>223</v>
      </c>
      <c r="B23" s="118"/>
      <c r="C23" s="59">
        <f>+VIG_Tav4_1!C19</f>
        <v>282810</v>
      </c>
      <c r="D23" s="124">
        <f>+VIG_Tav4_1!D19</f>
        <v>8.6331073424625898E-2</v>
      </c>
      <c r="E23" s="124">
        <f>+VIG_Tav4_1!E19</f>
        <v>8.6331073424625898E-2</v>
      </c>
      <c r="F23" s="124">
        <f>+VIG_Tav4_1!F19</f>
        <v>2.6129403048328701E-2</v>
      </c>
      <c r="H23" s="258"/>
    </row>
    <row r="24" spans="1:8" s="26" customFormat="1" ht="17.25" customHeight="1" x14ac:dyDescent="0.25">
      <c r="A24" s="259" t="str">
        <f>+TOT_Tav4_1!B20</f>
        <v>TOTALE</v>
      </c>
      <c r="B24" s="206"/>
      <c r="C24" s="70">
        <f>+VIG_Tav4_1!C20</f>
        <v>10823439</v>
      </c>
      <c r="D24" s="140">
        <f>+VIG_Tav4_1!D20</f>
        <v>8.4914387658679799E-2</v>
      </c>
      <c r="E24" s="140">
        <f>+VIG_Tav4_1!E20</f>
        <v>8.4914387658679799E-2</v>
      </c>
      <c r="F24" s="140">
        <f>+VIG_Tav4_1!F20</f>
        <v>1</v>
      </c>
      <c r="G24" s="43"/>
      <c r="H24" s="43"/>
    </row>
    <row r="25" spans="1:8" ht="9.1999999999999993" customHeight="1" x14ac:dyDescent="0.25">
      <c r="A25" s="10"/>
      <c r="C25" s="42"/>
      <c r="D25" s="198"/>
      <c r="E25" s="42"/>
      <c r="F25" s="10"/>
    </row>
    <row r="26" spans="1:8" s="199" customFormat="1" ht="17.100000000000001" customHeight="1" x14ac:dyDescent="0.25">
      <c r="A26" s="9"/>
      <c r="B26" s="183"/>
      <c r="C26" s="183"/>
      <c r="D26" s="183"/>
      <c r="E26" s="183"/>
      <c r="F26" s="214"/>
    </row>
    <row r="27" spans="1:8" ht="12" customHeight="1" x14ac:dyDescent="0.25">
      <c r="B27" s="9"/>
    </row>
    <row r="28" spans="1:8" ht="25.15" customHeight="1" x14ac:dyDescent="0.25">
      <c r="A28" s="308" t="str">
        <f>"Distribuzione per canale distributivo dei premi lordi "&amp;IF(MID(VIG_Tav4_2!C1,5,4)="0331","1°",
IF(MID(VIG_Tav4_2!C1,5,4)="0630","2°",
IF(MID(VIG_Tav4_2!C1,5,4)="0930","3°","4°")))&amp;" trimestre "&amp;MID(TOT_Tav4_1!C1,1,4)</f>
        <v>Distribuzione per canale distributivo dei premi lordi 1° trimestre 2025</v>
      </c>
      <c r="B28" s="308"/>
      <c r="C28" s="308"/>
      <c r="D28" s="308"/>
      <c r="E28" s="308"/>
      <c r="F28" s="308"/>
      <c r="G28" s="308"/>
      <c r="H28" s="308"/>
    </row>
    <row r="29" spans="1:8" ht="14.25" customHeight="1" x14ac:dyDescent="0.25">
      <c r="H29" s="11" t="s">
        <v>1</v>
      </c>
    </row>
    <row r="30" spans="1:8" ht="19.149999999999999" customHeight="1" x14ac:dyDescent="0.25">
      <c r="A30" s="200"/>
      <c r="B30" s="12"/>
      <c r="C30" s="285" t="s">
        <v>6</v>
      </c>
      <c r="D30" s="286"/>
      <c r="E30" s="302"/>
      <c r="F30" s="285" t="s">
        <v>200</v>
      </c>
      <c r="G30" s="286"/>
      <c r="H30" s="302"/>
    </row>
    <row r="31" spans="1:8" ht="25.5" customHeight="1" x14ac:dyDescent="0.25">
      <c r="A31" s="117"/>
      <c r="B31" s="118"/>
      <c r="C31" s="213" t="s">
        <v>189</v>
      </c>
      <c r="D31" s="207" t="s">
        <v>191</v>
      </c>
      <c r="E31" s="213" t="s">
        <v>186</v>
      </c>
      <c r="F31" s="213" t="s">
        <v>189</v>
      </c>
      <c r="G31" s="207" t="s">
        <v>191</v>
      </c>
      <c r="H31" s="213" t="s">
        <v>186</v>
      </c>
    </row>
    <row r="32" spans="1:8" s="10" customFormat="1" ht="13.15" customHeight="1" x14ac:dyDescent="0.2">
      <c r="A32" s="102" t="str">
        <f>+VIG_Tav4_2!B2</f>
        <v>Agenzie con mandato</v>
      </c>
      <c r="B32" s="13"/>
      <c r="C32" s="59">
        <f>+VIG_Tav4_2!C2</f>
        <v>7499547</v>
      </c>
      <c r="D32" s="124">
        <f>+VIG_Tav4_2!D2</f>
        <v>6.5844609229236906E-2</v>
      </c>
      <c r="E32" s="124">
        <f>+VIG_Tav4_2!E2</f>
        <v>0.69289871731156805</v>
      </c>
      <c r="F32" s="59">
        <f>+VIG_Tav4_2!F2</f>
        <v>2821442</v>
      </c>
      <c r="G32" s="124">
        <f>+VIG_Tav4_2!G2</f>
        <v>4.9646334644472698E-2</v>
      </c>
      <c r="H32" s="124">
        <f>+VIG_Tav4_2!H2</f>
        <v>0.86296643277547502</v>
      </c>
    </row>
    <row r="33" spans="1:8" s="10" customFormat="1" ht="13.15" customHeight="1" x14ac:dyDescent="0.2">
      <c r="A33" s="103" t="s">
        <v>91</v>
      </c>
      <c r="B33" s="13"/>
      <c r="C33" s="59">
        <f>+VIG_Tav4_2!C3</f>
        <v>49375</v>
      </c>
      <c r="D33" s="124">
        <f>+VIG_Tav4_2!D3</f>
        <v>0.286712011049436</v>
      </c>
      <c r="E33" s="124">
        <f>+VIG_Tav4_2!E3</f>
        <v>4.5618587585701696E-3</v>
      </c>
      <c r="F33" s="59">
        <f>+VIG_Tav4_2!F3</f>
        <v>0</v>
      </c>
      <c r="G33" s="124">
        <f>+VIG_Tav4_2!G3</f>
        <v>0</v>
      </c>
      <c r="H33" s="124">
        <f>+VIG_Tav4_2!H3</f>
        <v>0</v>
      </c>
    </row>
    <row r="34" spans="1:8" s="10" customFormat="1" ht="13.15" customHeight="1" x14ac:dyDescent="0.2">
      <c r="A34" s="102" t="str">
        <f>+VIG_Tav4_2!B4</f>
        <v>Sportelli bancari e postali</v>
      </c>
      <c r="B34" s="13"/>
      <c r="C34" s="59">
        <f>+VIG_Tav4_2!C4</f>
        <v>1092334</v>
      </c>
      <c r="D34" s="124">
        <f>+VIG_Tav4_2!D4</f>
        <v>0.128154018232913</v>
      </c>
      <c r="E34" s="124">
        <f>+VIG_Tav4_2!E4</f>
        <v>0.100923006079676</v>
      </c>
      <c r="F34" s="59">
        <f>+VIG_Tav4_2!F4</f>
        <v>80986</v>
      </c>
      <c r="G34" s="124">
        <f>+VIG_Tav4_2!G4</f>
        <v>7.2449182281665997E-2</v>
      </c>
      <c r="H34" s="124">
        <f>+VIG_Tav4_2!H4</f>
        <v>2.4770383202899302E-2</v>
      </c>
    </row>
    <row r="35" spans="1:8" s="10" customFormat="1" ht="13.15" customHeight="1" x14ac:dyDescent="0.2">
      <c r="A35" s="102" t="str">
        <f>+VIG_Tav4_2!B5</f>
        <v>Brokers</v>
      </c>
      <c r="B35" s="13"/>
      <c r="C35" s="59">
        <f>+VIG_Tav4_2!C5</f>
        <v>1227850</v>
      </c>
      <c r="D35" s="124">
        <f>+VIG_Tav4_2!D5</f>
        <v>8.5573633959618506E-2</v>
      </c>
      <c r="E35" s="124">
        <f>+VIG_Tav4_2!E5</f>
        <v>0.113443610667552</v>
      </c>
      <c r="F35" s="59">
        <f>+VIG_Tav4_2!F5</f>
        <v>172320</v>
      </c>
      <c r="G35" s="124">
        <f>+VIG_Tav4_2!G5</f>
        <v>3.9914064668750603E-2</v>
      </c>
      <c r="H35" s="124">
        <f>+VIG_Tav4_2!H5</f>
        <v>5.2705806355711003E-2</v>
      </c>
    </row>
    <row r="36" spans="1:8" s="10" customFormat="1" ht="13.15" customHeight="1" x14ac:dyDescent="0.2">
      <c r="A36" s="102" t="str">
        <f>+VIG_Tav4_2!B6</f>
        <v>Agenzie in economia e gerenze</v>
      </c>
      <c r="B36" s="13"/>
      <c r="C36" s="59">
        <f>+VIG_Tav4_2!C6</f>
        <v>537855</v>
      </c>
      <c r="D36" s="124">
        <f>+VIG_Tav4_2!D6</f>
        <v>0.27540531119505501</v>
      </c>
      <c r="E36" s="124">
        <f>+VIG_Tav4_2!E6</f>
        <v>4.9693540103103999E-2</v>
      </c>
      <c r="F36" s="59">
        <f>+VIG_Tav4_2!F6</f>
        <v>18176</v>
      </c>
      <c r="G36" s="124">
        <f>+VIG_Tav4_2!G6</f>
        <v>0.137777777777778</v>
      </c>
      <c r="H36" s="124">
        <f>+VIG_Tav4_2!H6</f>
        <v>5.5593125366840898E-3</v>
      </c>
    </row>
    <row r="37" spans="1:8" ht="13.15" customHeight="1" x14ac:dyDescent="0.2">
      <c r="A37" s="102" t="str">
        <f>+VIG_Tav4_2!B7 &amp;" (a)"</f>
        <v>Altre forme di vendita diretta (a)</v>
      </c>
      <c r="B37" s="13"/>
      <c r="C37" s="59">
        <f>+VIG_Tav4_2!C7</f>
        <v>416478</v>
      </c>
      <c r="D37" s="124">
        <f>+VIG_Tav4_2!D7</f>
        <v>9.4082970808902405E-2</v>
      </c>
      <c r="E37" s="124">
        <f>+VIG_Tav4_2!E7</f>
        <v>3.8479267079529901E-2</v>
      </c>
      <c r="F37" s="59">
        <f>+VIG_Tav4_2!F7</f>
        <v>176545</v>
      </c>
      <c r="G37" s="124">
        <f>+VIG_Tav4_2!G7</f>
        <v>-0.137395255661691</v>
      </c>
      <c r="H37" s="124">
        <f>+VIG_Tav4_2!H7</f>
        <v>5.3998065129230499E-2</v>
      </c>
    </row>
    <row r="38" spans="1:8" ht="18.75" customHeight="1" x14ac:dyDescent="0.25">
      <c r="A38" s="35" t="str">
        <f>+VIG_Tav4_2!B8</f>
        <v>TOTALE</v>
      </c>
      <c r="B38" s="37"/>
      <c r="C38" s="70">
        <f>+VIG_Tav4_2!C8</f>
        <v>10823439</v>
      </c>
      <c r="D38" s="140">
        <f>+VIG_Tav4_2!D8</f>
        <v>8.4914387658679799E-2</v>
      </c>
      <c r="E38" s="140">
        <f>+VIG_Tav4_2!E8</f>
        <v>1</v>
      </c>
      <c r="F38" s="70">
        <f>+VIG_Tav4_2!F8</f>
        <v>3269469</v>
      </c>
      <c r="G38" s="140">
        <f>+VIG_Tav4_2!G8</f>
        <v>3.7974775973743401E-2</v>
      </c>
      <c r="H38" s="140">
        <f>+VIG_Tav4_2!H8</f>
        <v>1</v>
      </c>
    </row>
    <row r="39" spans="1:8" ht="13.15" customHeight="1" x14ac:dyDescent="0.25"/>
    <row r="40" spans="1:8" ht="13.15" customHeight="1" x14ac:dyDescent="0.25">
      <c r="A40" s="9" t="s">
        <v>206</v>
      </c>
    </row>
  </sheetData>
  <mergeCells count="4">
    <mergeCell ref="A5:B5"/>
    <mergeCell ref="A28:H28"/>
    <mergeCell ref="C30:E30"/>
    <mergeCell ref="F30:H30"/>
  </mergeCells>
  <printOptions horizontalCentered="1"/>
  <pageMargins left="0.31496062992125984" right="0.11811023622047245" top="0.19685039370078741" bottom="0" header="0.19685039370078741" footer="0"/>
  <pageSetup paperSize="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40"/>
  <sheetViews>
    <sheetView workbookViewId="0">
      <selection activeCell="A51" sqref="A51:H51"/>
    </sheetView>
  </sheetViews>
  <sheetFormatPr defaultColWidth="11.42578125" defaultRowHeight="15" x14ac:dyDescent="0.25"/>
  <sheetData>
    <row r="1" spans="1:10" x14ac:dyDescent="0.25">
      <c r="A1" t="s">
        <v>95</v>
      </c>
      <c r="B1" t="s">
        <v>96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175</v>
      </c>
      <c r="I1" t="s">
        <v>211</v>
      </c>
      <c r="J1" t="s">
        <v>178</v>
      </c>
    </row>
    <row r="2" spans="1:10" x14ac:dyDescent="0.25">
      <c r="A2">
        <v>1</v>
      </c>
      <c r="B2" t="s">
        <v>97</v>
      </c>
      <c r="C2">
        <v>0</v>
      </c>
      <c r="D2">
        <v>0</v>
      </c>
      <c r="E2">
        <v>0</v>
      </c>
      <c r="F2">
        <v>0</v>
      </c>
      <c r="G2">
        <v>0</v>
      </c>
      <c r="J2">
        <v>0</v>
      </c>
    </row>
    <row r="3" spans="1:10" x14ac:dyDescent="0.25">
      <c r="A3">
        <v>2</v>
      </c>
      <c r="B3" t="s">
        <v>98</v>
      </c>
      <c r="C3">
        <v>4691</v>
      </c>
      <c r="D3">
        <v>27182</v>
      </c>
      <c r="E3">
        <v>10075</v>
      </c>
      <c r="F3">
        <v>41948</v>
      </c>
      <c r="G3">
        <v>0</v>
      </c>
      <c r="H3">
        <v>-0.88669929450404605</v>
      </c>
      <c r="I3">
        <v>-0.88669929450404605</v>
      </c>
      <c r="J3">
        <v>5.1069652831548601E-2</v>
      </c>
    </row>
    <row r="4" spans="1:10" x14ac:dyDescent="0.25">
      <c r="A4">
        <v>3</v>
      </c>
      <c r="B4" t="s">
        <v>99</v>
      </c>
      <c r="C4">
        <v>0</v>
      </c>
      <c r="D4">
        <v>0</v>
      </c>
      <c r="E4">
        <v>0</v>
      </c>
      <c r="F4">
        <v>0</v>
      </c>
      <c r="G4">
        <v>0</v>
      </c>
      <c r="J4">
        <v>0</v>
      </c>
    </row>
    <row r="5" spans="1:10" x14ac:dyDescent="0.25">
      <c r="A5">
        <v>4</v>
      </c>
      <c r="B5" t="s">
        <v>100</v>
      </c>
      <c r="C5">
        <v>0</v>
      </c>
      <c r="D5">
        <v>0</v>
      </c>
      <c r="E5">
        <v>9528</v>
      </c>
      <c r="F5">
        <v>9528</v>
      </c>
      <c r="G5">
        <v>0</v>
      </c>
      <c r="H5">
        <v>-0.24667931688804601</v>
      </c>
      <c r="I5">
        <v>-0.24667931688804601</v>
      </c>
      <c r="J5">
        <v>1.15998772808953E-2</v>
      </c>
    </row>
    <row r="6" spans="1:10" x14ac:dyDescent="0.25">
      <c r="A6">
        <v>5</v>
      </c>
      <c r="B6" t="s">
        <v>101</v>
      </c>
      <c r="C6">
        <v>2751</v>
      </c>
      <c r="D6">
        <v>58647</v>
      </c>
      <c r="E6">
        <v>8390</v>
      </c>
      <c r="F6">
        <v>69788</v>
      </c>
      <c r="G6">
        <v>2972</v>
      </c>
      <c r="H6">
        <v>7.7474139262003999E-2</v>
      </c>
      <c r="I6">
        <v>7.7474139262003999E-2</v>
      </c>
      <c r="J6">
        <v>8.4963500805952899E-2</v>
      </c>
    </row>
    <row r="7" spans="1:10" x14ac:dyDescent="0.25">
      <c r="A7">
        <v>6</v>
      </c>
      <c r="B7" t="s">
        <v>102</v>
      </c>
      <c r="C7">
        <v>1</v>
      </c>
      <c r="D7">
        <v>0</v>
      </c>
      <c r="E7">
        <v>1</v>
      </c>
      <c r="F7">
        <v>2</v>
      </c>
      <c r="G7">
        <v>0</v>
      </c>
      <c r="H7">
        <v>0</v>
      </c>
      <c r="I7">
        <v>0</v>
      </c>
      <c r="J7">
        <v>2.43490287172445E-6</v>
      </c>
    </row>
    <row r="8" spans="1:10" x14ac:dyDescent="0.25">
      <c r="A8">
        <v>7</v>
      </c>
      <c r="B8" t="s">
        <v>103</v>
      </c>
      <c r="C8">
        <v>7443</v>
      </c>
      <c r="D8">
        <v>85829</v>
      </c>
      <c r="E8">
        <v>18466</v>
      </c>
      <c r="F8">
        <v>111738</v>
      </c>
      <c r="G8">
        <v>2972</v>
      </c>
      <c r="H8">
        <v>-0.74313575842283397</v>
      </c>
      <c r="I8">
        <v>-0.74313575842283397</v>
      </c>
      <c r="J8">
        <v>0.13603558854037301</v>
      </c>
    </row>
    <row r="9" spans="1:10" x14ac:dyDescent="0.25">
      <c r="A9">
        <v>8</v>
      </c>
      <c r="B9" t="s">
        <v>104</v>
      </c>
      <c r="C9">
        <v>0</v>
      </c>
      <c r="D9">
        <v>0</v>
      </c>
      <c r="E9">
        <v>0</v>
      </c>
      <c r="F9">
        <v>0</v>
      </c>
      <c r="G9">
        <v>0</v>
      </c>
      <c r="J9">
        <v>0</v>
      </c>
    </row>
    <row r="10" spans="1:10" x14ac:dyDescent="0.25">
      <c r="A10">
        <v>9</v>
      </c>
      <c r="B10" t="s">
        <v>105</v>
      </c>
      <c r="C10">
        <v>19708</v>
      </c>
      <c r="D10">
        <v>92771</v>
      </c>
      <c r="E10">
        <v>16498</v>
      </c>
      <c r="F10">
        <v>128977</v>
      </c>
      <c r="G10">
        <v>6897</v>
      </c>
      <c r="H10">
        <v>-0.123148255161771</v>
      </c>
      <c r="I10">
        <v>-0.123148255161771</v>
      </c>
      <c r="J10">
        <v>0.15702323384320199</v>
      </c>
    </row>
    <row r="11" spans="1:10" x14ac:dyDescent="0.25">
      <c r="A11">
        <v>10</v>
      </c>
      <c r="B11" t="s">
        <v>106</v>
      </c>
      <c r="C11">
        <v>0</v>
      </c>
      <c r="D11">
        <v>0</v>
      </c>
      <c r="E11">
        <v>0</v>
      </c>
      <c r="F11">
        <v>0</v>
      </c>
      <c r="G11">
        <v>0</v>
      </c>
      <c r="J11">
        <v>0</v>
      </c>
    </row>
    <row r="12" spans="1:10" x14ac:dyDescent="0.25">
      <c r="A12">
        <v>11</v>
      </c>
      <c r="B12" t="s">
        <v>107</v>
      </c>
      <c r="C12">
        <v>19708</v>
      </c>
      <c r="D12">
        <v>92771</v>
      </c>
      <c r="E12">
        <v>16498</v>
      </c>
      <c r="F12">
        <v>128977</v>
      </c>
      <c r="G12">
        <v>6897</v>
      </c>
      <c r="H12">
        <v>-0.123148255161771</v>
      </c>
      <c r="I12">
        <v>-0.123148255161771</v>
      </c>
      <c r="J12">
        <v>0.15702323384320199</v>
      </c>
    </row>
    <row r="13" spans="1:10" x14ac:dyDescent="0.25">
      <c r="A13">
        <v>12</v>
      </c>
      <c r="B13" t="s">
        <v>108</v>
      </c>
      <c r="C13">
        <v>27151</v>
      </c>
      <c r="D13">
        <v>178600</v>
      </c>
      <c r="E13">
        <v>34964</v>
      </c>
      <c r="F13">
        <v>240715</v>
      </c>
      <c r="G13">
        <v>9869</v>
      </c>
      <c r="H13">
        <v>-0.58647068625783605</v>
      </c>
      <c r="I13">
        <v>-0.58647068625783605</v>
      </c>
      <c r="J13">
        <v>0.293058822383575</v>
      </c>
    </row>
    <row r="14" spans="1:10" x14ac:dyDescent="0.25">
      <c r="A14">
        <v>13</v>
      </c>
      <c r="B14" t="s">
        <v>76</v>
      </c>
      <c r="C14">
        <v>0</v>
      </c>
      <c r="D14">
        <v>0</v>
      </c>
      <c r="E14">
        <v>0</v>
      </c>
      <c r="F14">
        <v>0</v>
      </c>
      <c r="G14">
        <v>0</v>
      </c>
      <c r="J14">
        <v>0</v>
      </c>
    </row>
    <row r="15" spans="1:10" x14ac:dyDescent="0.25">
      <c r="A15">
        <v>14</v>
      </c>
      <c r="B15" t="s">
        <v>109</v>
      </c>
      <c r="C15">
        <v>581</v>
      </c>
      <c r="D15">
        <v>551716</v>
      </c>
      <c r="E15">
        <v>18653</v>
      </c>
      <c r="F15">
        <v>570950</v>
      </c>
      <c r="G15">
        <v>6077</v>
      </c>
      <c r="H15">
        <v>0.15038524154161101</v>
      </c>
      <c r="I15">
        <v>0.18652274748750999</v>
      </c>
      <c r="J15">
        <v>0.69510389730553601</v>
      </c>
    </row>
    <row r="16" spans="1:10" x14ac:dyDescent="0.25">
      <c r="A16">
        <v>15</v>
      </c>
      <c r="B16" t="s">
        <v>110</v>
      </c>
      <c r="C16">
        <v>0</v>
      </c>
      <c r="D16">
        <v>0</v>
      </c>
      <c r="E16">
        <v>8783</v>
      </c>
      <c r="F16">
        <v>8783</v>
      </c>
      <c r="G16">
        <v>3833</v>
      </c>
      <c r="H16">
        <v>0.54467112205416801</v>
      </c>
      <c r="I16">
        <v>0.54467112205416801</v>
      </c>
      <c r="J16">
        <v>1.06928759611779E-2</v>
      </c>
    </row>
    <row r="17" spans="1:10" x14ac:dyDescent="0.25">
      <c r="A17">
        <v>16</v>
      </c>
      <c r="B17" t="s">
        <v>111</v>
      </c>
      <c r="C17">
        <v>493</v>
      </c>
      <c r="D17">
        <v>5544</v>
      </c>
      <c r="E17">
        <v>1033</v>
      </c>
      <c r="F17">
        <v>7070</v>
      </c>
      <c r="G17">
        <v>0</v>
      </c>
      <c r="H17">
        <v>-0.81258118389311595</v>
      </c>
      <c r="I17">
        <v>-0.81258118389311595</v>
      </c>
      <c r="J17">
        <v>8.6073816515459204E-3</v>
      </c>
    </row>
    <row r="18" spans="1:10" x14ac:dyDescent="0.25">
      <c r="A18">
        <v>17</v>
      </c>
      <c r="B18" t="s">
        <v>112</v>
      </c>
      <c r="C18">
        <v>0</v>
      </c>
      <c r="D18">
        <v>0</v>
      </c>
      <c r="E18">
        <v>0</v>
      </c>
      <c r="F18">
        <v>0</v>
      </c>
      <c r="G18">
        <v>0</v>
      </c>
      <c r="J18">
        <v>0</v>
      </c>
    </row>
    <row r="19" spans="1:10" x14ac:dyDescent="0.25">
      <c r="A19">
        <v>18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J19">
        <v>0</v>
      </c>
    </row>
    <row r="20" spans="1:10" x14ac:dyDescent="0.25">
      <c r="A20">
        <v>19</v>
      </c>
      <c r="B20" t="s">
        <v>114</v>
      </c>
      <c r="C20">
        <v>0</v>
      </c>
      <c r="D20">
        <v>0</v>
      </c>
      <c r="E20">
        <v>0</v>
      </c>
      <c r="F20">
        <v>0</v>
      </c>
      <c r="G20">
        <v>0</v>
      </c>
      <c r="J20">
        <v>0</v>
      </c>
    </row>
    <row r="21" spans="1:10" x14ac:dyDescent="0.25">
      <c r="A21">
        <v>20</v>
      </c>
      <c r="B21" t="s">
        <v>115</v>
      </c>
      <c r="C21">
        <v>1074</v>
      </c>
      <c r="D21">
        <v>557260</v>
      </c>
      <c r="E21">
        <v>19686</v>
      </c>
      <c r="F21">
        <v>578020</v>
      </c>
      <c r="G21">
        <v>6077</v>
      </c>
      <c r="H21">
        <v>8.2363515499920506E-2</v>
      </c>
      <c r="I21">
        <v>0.113892534287625</v>
      </c>
      <c r="J21">
        <v>0.70371127895708196</v>
      </c>
    </row>
    <row r="22" spans="1:10" x14ac:dyDescent="0.25">
      <c r="A22">
        <v>21</v>
      </c>
      <c r="B22" t="s">
        <v>116</v>
      </c>
      <c r="C22">
        <v>0</v>
      </c>
      <c r="D22">
        <v>0</v>
      </c>
      <c r="E22">
        <v>0</v>
      </c>
      <c r="F22">
        <v>0</v>
      </c>
      <c r="G22">
        <v>0</v>
      </c>
      <c r="J22">
        <v>0</v>
      </c>
    </row>
    <row r="23" spans="1:10" x14ac:dyDescent="0.25">
      <c r="A23">
        <v>22</v>
      </c>
      <c r="B23" t="s">
        <v>41</v>
      </c>
      <c r="C23">
        <v>1074</v>
      </c>
      <c r="D23">
        <v>557260</v>
      </c>
      <c r="E23">
        <v>19686</v>
      </c>
      <c r="F23">
        <v>578020</v>
      </c>
      <c r="G23">
        <v>6077</v>
      </c>
      <c r="H23">
        <v>8.2363515499920506E-2</v>
      </c>
      <c r="I23">
        <v>0.113892534287625</v>
      </c>
      <c r="J23">
        <v>0.70371127895708196</v>
      </c>
    </row>
    <row r="24" spans="1:10" x14ac:dyDescent="0.25">
      <c r="A24">
        <v>23</v>
      </c>
      <c r="B24" t="s">
        <v>42</v>
      </c>
      <c r="C24">
        <v>0</v>
      </c>
      <c r="D24">
        <v>0</v>
      </c>
      <c r="E24">
        <v>0</v>
      </c>
      <c r="F24">
        <v>0</v>
      </c>
      <c r="G24">
        <v>0</v>
      </c>
      <c r="J24">
        <v>0</v>
      </c>
    </row>
    <row r="25" spans="1:10" x14ac:dyDescent="0.25">
      <c r="A25">
        <v>24</v>
      </c>
      <c r="B25" t="s">
        <v>117</v>
      </c>
      <c r="C25">
        <v>0</v>
      </c>
      <c r="D25">
        <v>859</v>
      </c>
      <c r="E25">
        <v>0</v>
      </c>
      <c r="F25">
        <v>859</v>
      </c>
      <c r="G25">
        <v>0</v>
      </c>
      <c r="H25">
        <v>-0.30725806451612903</v>
      </c>
      <c r="I25">
        <v>-0.30725806451612903</v>
      </c>
      <c r="J25">
        <v>1.04579078340565E-3</v>
      </c>
    </row>
    <row r="26" spans="1:10" x14ac:dyDescent="0.25">
      <c r="A26">
        <v>25</v>
      </c>
      <c r="B26" t="s">
        <v>118</v>
      </c>
      <c r="C26">
        <v>0</v>
      </c>
      <c r="D26">
        <v>0</v>
      </c>
      <c r="E26">
        <v>0</v>
      </c>
      <c r="F26">
        <v>0</v>
      </c>
      <c r="G26">
        <v>0</v>
      </c>
      <c r="J26">
        <v>0</v>
      </c>
    </row>
    <row r="27" spans="1:10" x14ac:dyDescent="0.25">
      <c r="A27">
        <v>26</v>
      </c>
      <c r="B27" t="s">
        <v>119</v>
      </c>
      <c r="C27">
        <v>0</v>
      </c>
      <c r="D27">
        <v>0</v>
      </c>
      <c r="E27">
        <v>0</v>
      </c>
      <c r="F27">
        <v>0</v>
      </c>
      <c r="G27">
        <v>0</v>
      </c>
      <c r="J27">
        <v>0</v>
      </c>
    </row>
    <row r="28" spans="1:10" x14ac:dyDescent="0.25">
      <c r="A28">
        <v>27</v>
      </c>
      <c r="B28" t="s">
        <v>214</v>
      </c>
      <c r="C28">
        <v>0</v>
      </c>
      <c r="D28">
        <v>0</v>
      </c>
      <c r="E28">
        <v>0</v>
      </c>
      <c r="F28">
        <v>0</v>
      </c>
      <c r="G28">
        <v>0</v>
      </c>
      <c r="J28">
        <v>0</v>
      </c>
    </row>
    <row r="29" spans="1:10" x14ac:dyDescent="0.25">
      <c r="A29">
        <v>28</v>
      </c>
      <c r="B29" t="s">
        <v>215</v>
      </c>
      <c r="C29">
        <v>0</v>
      </c>
      <c r="D29">
        <v>0</v>
      </c>
      <c r="E29">
        <v>0</v>
      </c>
      <c r="F29">
        <v>0</v>
      </c>
      <c r="G29">
        <v>0</v>
      </c>
      <c r="J29">
        <v>0</v>
      </c>
    </row>
    <row r="30" spans="1:10" x14ac:dyDescent="0.25">
      <c r="A30">
        <v>29</v>
      </c>
      <c r="B30" t="s">
        <v>216</v>
      </c>
      <c r="C30">
        <v>0</v>
      </c>
      <c r="D30">
        <v>0</v>
      </c>
      <c r="E30">
        <v>0</v>
      </c>
      <c r="F30">
        <v>0</v>
      </c>
      <c r="G30">
        <v>0</v>
      </c>
      <c r="J30">
        <v>0</v>
      </c>
    </row>
    <row r="31" spans="1:10" x14ac:dyDescent="0.25">
      <c r="A31">
        <v>30</v>
      </c>
      <c r="B31" t="s">
        <v>120</v>
      </c>
      <c r="C31">
        <v>0</v>
      </c>
      <c r="D31">
        <v>13</v>
      </c>
      <c r="E31">
        <v>0</v>
      </c>
      <c r="F31">
        <v>13</v>
      </c>
      <c r="G31">
        <v>0</v>
      </c>
      <c r="H31">
        <v>5.5</v>
      </c>
      <c r="I31">
        <v>5.5</v>
      </c>
      <c r="J31">
        <v>1.5826868666208901E-5</v>
      </c>
    </row>
    <row r="32" spans="1:10" x14ac:dyDescent="0.25">
      <c r="A32">
        <v>31</v>
      </c>
      <c r="B32" t="s">
        <v>121</v>
      </c>
      <c r="C32">
        <v>0</v>
      </c>
      <c r="D32">
        <v>0</v>
      </c>
      <c r="E32">
        <v>0</v>
      </c>
      <c r="F32">
        <v>0</v>
      </c>
      <c r="G32">
        <v>0</v>
      </c>
      <c r="J32">
        <v>0</v>
      </c>
    </row>
    <row r="33" spans="1:10" x14ac:dyDescent="0.25">
      <c r="A33">
        <v>32</v>
      </c>
      <c r="B33" t="s">
        <v>50</v>
      </c>
      <c r="C33">
        <v>0</v>
      </c>
      <c r="D33">
        <v>872</v>
      </c>
      <c r="E33">
        <v>0</v>
      </c>
      <c r="F33">
        <v>872</v>
      </c>
      <c r="G33">
        <v>0</v>
      </c>
      <c r="H33">
        <v>-0.297906602254428</v>
      </c>
      <c r="I33">
        <v>-0.297906602254428</v>
      </c>
      <c r="J33">
        <v>1.06161765207186E-3</v>
      </c>
    </row>
    <row r="34" spans="1:10" x14ac:dyDescent="0.25">
      <c r="A34">
        <v>33</v>
      </c>
      <c r="B34" t="s">
        <v>51</v>
      </c>
      <c r="C34">
        <v>0</v>
      </c>
      <c r="D34">
        <v>0</v>
      </c>
      <c r="E34">
        <v>0</v>
      </c>
      <c r="F34">
        <v>0</v>
      </c>
      <c r="G34">
        <v>0</v>
      </c>
      <c r="J34">
        <v>0</v>
      </c>
    </row>
    <row r="35" spans="1:10" x14ac:dyDescent="0.25">
      <c r="A35">
        <v>34</v>
      </c>
      <c r="B35" t="s">
        <v>52</v>
      </c>
      <c r="C35">
        <v>724</v>
      </c>
      <c r="D35">
        <v>1057</v>
      </c>
      <c r="E35">
        <v>0</v>
      </c>
      <c r="F35">
        <v>1781</v>
      </c>
      <c r="G35">
        <v>525</v>
      </c>
      <c r="H35">
        <v>-8.4318766066838094E-2</v>
      </c>
      <c r="I35">
        <v>-8.4318766066838094E-2</v>
      </c>
      <c r="J35">
        <v>2.1682810072706201E-3</v>
      </c>
    </row>
    <row r="36" spans="1:10" x14ac:dyDescent="0.25">
      <c r="A36">
        <v>35</v>
      </c>
      <c r="B36" t="s">
        <v>122</v>
      </c>
      <c r="C36">
        <v>723</v>
      </c>
      <c r="D36">
        <v>1057</v>
      </c>
      <c r="E36">
        <v>0</v>
      </c>
      <c r="F36">
        <v>1780</v>
      </c>
      <c r="G36">
        <v>525</v>
      </c>
      <c r="H36">
        <v>-8.4362139917695506E-2</v>
      </c>
      <c r="I36">
        <v>-8.4362139917695506E-2</v>
      </c>
      <c r="J36">
        <v>2.1670635558347601E-3</v>
      </c>
    </row>
    <row r="37" spans="1:10" x14ac:dyDescent="0.25">
      <c r="A37">
        <v>36</v>
      </c>
      <c r="B37" t="s">
        <v>123</v>
      </c>
      <c r="C37">
        <v>0</v>
      </c>
      <c r="D37">
        <v>0</v>
      </c>
      <c r="E37">
        <v>0</v>
      </c>
      <c r="F37">
        <v>0</v>
      </c>
      <c r="G37">
        <v>0</v>
      </c>
      <c r="J37">
        <v>0</v>
      </c>
    </row>
    <row r="38" spans="1:10" x14ac:dyDescent="0.25">
      <c r="A38">
        <v>37</v>
      </c>
      <c r="B38" t="s">
        <v>124</v>
      </c>
      <c r="C38">
        <v>1</v>
      </c>
      <c r="D38">
        <v>0</v>
      </c>
      <c r="E38">
        <v>0</v>
      </c>
      <c r="F38">
        <v>1</v>
      </c>
      <c r="G38">
        <v>0</v>
      </c>
      <c r="H38">
        <v>0</v>
      </c>
      <c r="I38">
        <v>0</v>
      </c>
      <c r="J38">
        <v>1.2174514358622199E-6</v>
      </c>
    </row>
    <row r="39" spans="1:10" x14ac:dyDescent="0.25">
      <c r="A39">
        <v>38</v>
      </c>
      <c r="B39" t="s">
        <v>125</v>
      </c>
      <c r="C39">
        <v>0</v>
      </c>
      <c r="D39">
        <v>0</v>
      </c>
      <c r="E39">
        <v>0</v>
      </c>
      <c r="F39">
        <v>0</v>
      </c>
      <c r="G39">
        <v>0</v>
      </c>
      <c r="J39">
        <v>0</v>
      </c>
    </row>
    <row r="40" spans="1:10" x14ac:dyDescent="0.25">
      <c r="A40">
        <v>39</v>
      </c>
      <c r="B40" t="s">
        <v>11</v>
      </c>
      <c r="C40">
        <v>28949</v>
      </c>
      <c r="D40">
        <v>737789</v>
      </c>
      <c r="E40">
        <v>54650</v>
      </c>
      <c r="F40">
        <v>821388</v>
      </c>
      <c r="G40">
        <v>16471</v>
      </c>
      <c r="H40">
        <v>-0.26617297450865302</v>
      </c>
      <c r="I40">
        <v>-0.25612725897817901</v>
      </c>
      <c r="J4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22"/>
  <sheetViews>
    <sheetView workbookViewId="0">
      <selection activeCell="A51" sqref="A51:H51"/>
    </sheetView>
  </sheetViews>
  <sheetFormatPr defaultColWidth="11.42578125" defaultRowHeight="15" x14ac:dyDescent="0.25"/>
  <sheetData>
    <row r="1" spans="1:17" x14ac:dyDescent="0.25">
      <c r="A1" t="s">
        <v>95</v>
      </c>
      <c r="B1" t="s">
        <v>96</v>
      </c>
      <c r="C1" t="s">
        <v>237</v>
      </c>
      <c r="D1" t="s">
        <v>170</v>
      </c>
      <c r="E1" t="s">
        <v>238</v>
      </c>
      <c r="F1" t="s">
        <v>172</v>
      </c>
      <c r="G1" t="s">
        <v>239</v>
      </c>
      <c r="H1" t="s">
        <v>174</v>
      </c>
      <c r="I1" t="s">
        <v>240</v>
      </c>
      <c r="J1" t="s">
        <v>175</v>
      </c>
      <c r="K1" t="s">
        <v>241</v>
      </c>
      <c r="L1" t="s">
        <v>179</v>
      </c>
      <c r="M1" t="s">
        <v>242</v>
      </c>
      <c r="N1" t="s">
        <v>180</v>
      </c>
      <c r="O1" t="s">
        <v>243</v>
      </c>
      <c r="P1" t="s">
        <v>181</v>
      </c>
      <c r="Q1" t="s">
        <v>182</v>
      </c>
    </row>
    <row r="2" spans="1:17" x14ac:dyDescent="0.25">
      <c r="A2">
        <v>1</v>
      </c>
      <c r="B2" t="s">
        <v>153</v>
      </c>
      <c r="C2">
        <v>25863</v>
      </c>
      <c r="D2">
        <v>-0.33631861223023402</v>
      </c>
      <c r="E2">
        <v>4916</v>
      </c>
      <c r="F2">
        <v>-0.18447246184472499</v>
      </c>
      <c r="G2">
        <v>69376</v>
      </c>
      <c r="H2">
        <v>0.18110933297013901</v>
      </c>
      <c r="I2">
        <v>7117</v>
      </c>
      <c r="J2">
        <v>-0.97834777423515995</v>
      </c>
      <c r="K2">
        <v>2755</v>
      </c>
      <c r="L2">
        <v>1.35068259385666</v>
      </c>
      <c r="M2">
        <v>1711</v>
      </c>
      <c r="N2">
        <v>0.21866096866096901</v>
      </c>
      <c r="O2">
        <v>111738</v>
      </c>
      <c r="P2">
        <v>-0.74313516793982604</v>
      </c>
      <c r="Q2">
        <v>0.13633119287658599</v>
      </c>
    </row>
    <row r="3" spans="1:17" x14ac:dyDescent="0.25">
      <c r="A3">
        <v>2</v>
      </c>
      <c r="B3" t="s">
        <v>154</v>
      </c>
      <c r="C3">
        <v>9528</v>
      </c>
      <c r="D3">
        <v>-0.24667931688804601</v>
      </c>
      <c r="E3">
        <v>0</v>
      </c>
      <c r="G3">
        <v>0</v>
      </c>
      <c r="I3">
        <v>0</v>
      </c>
      <c r="K3">
        <v>0</v>
      </c>
      <c r="M3">
        <v>0</v>
      </c>
      <c r="O3">
        <v>9528</v>
      </c>
      <c r="P3">
        <v>-0.24667931688804601</v>
      </c>
      <c r="Q3">
        <v>1.16250837291531E-2</v>
      </c>
    </row>
    <row r="4" spans="1:17" x14ac:dyDescent="0.25">
      <c r="A4">
        <v>3</v>
      </c>
      <c r="B4" t="s">
        <v>217</v>
      </c>
      <c r="C4">
        <v>0</v>
      </c>
      <c r="E4">
        <v>0</v>
      </c>
      <c r="G4">
        <v>0</v>
      </c>
      <c r="I4">
        <v>0</v>
      </c>
      <c r="K4">
        <v>0</v>
      </c>
      <c r="M4">
        <v>0</v>
      </c>
      <c r="O4">
        <v>0</v>
      </c>
      <c r="Q4">
        <v>0</v>
      </c>
    </row>
    <row r="5" spans="1:17" x14ac:dyDescent="0.25">
      <c r="A5">
        <v>4</v>
      </c>
      <c r="B5" t="s">
        <v>155</v>
      </c>
      <c r="C5">
        <v>13530</v>
      </c>
      <c r="D5">
        <v>-0.40981461286804799</v>
      </c>
      <c r="E5">
        <v>350937</v>
      </c>
      <c r="F5">
        <v>7.78227994957303E-3</v>
      </c>
      <c r="G5">
        <v>74969</v>
      </c>
      <c r="H5">
        <v>4.4499127653387598</v>
      </c>
      <c r="I5">
        <v>115100</v>
      </c>
      <c r="J5">
        <v>-9.2106395799259593E-3</v>
      </c>
      <c r="K5">
        <v>16307</v>
      </c>
      <c r="L5">
        <v>-0.33576374745417498</v>
      </c>
      <c r="M5">
        <v>7177</v>
      </c>
      <c r="N5">
        <v>-0.14630664922088699</v>
      </c>
      <c r="O5">
        <v>578020</v>
      </c>
      <c r="P5">
        <v>8.2363515499920506E-2</v>
      </c>
      <c r="Q5">
        <v>0.70524043840523598</v>
      </c>
    </row>
    <row r="6" spans="1:17" x14ac:dyDescent="0.25">
      <c r="A6">
        <v>5</v>
      </c>
      <c r="B6" t="s">
        <v>156</v>
      </c>
      <c r="C6">
        <v>1581</v>
      </c>
      <c r="D6">
        <v>-3.8905775075987803E-2</v>
      </c>
      <c r="E6">
        <v>31</v>
      </c>
      <c r="F6">
        <v>0</v>
      </c>
      <c r="G6">
        <v>0</v>
      </c>
      <c r="I6">
        <v>0</v>
      </c>
      <c r="K6">
        <v>4</v>
      </c>
      <c r="L6">
        <v>-0.2</v>
      </c>
      <c r="M6">
        <v>7167</v>
      </c>
      <c r="N6">
        <v>0.78951310861423196</v>
      </c>
      <c r="O6">
        <v>8783</v>
      </c>
      <c r="P6">
        <v>0.54467112205416801</v>
      </c>
      <c r="Q6">
        <v>1.071611150222E-2</v>
      </c>
    </row>
    <row r="7" spans="1:17" x14ac:dyDescent="0.25">
      <c r="A7">
        <v>6</v>
      </c>
      <c r="B7" t="s">
        <v>157</v>
      </c>
      <c r="C7">
        <v>0</v>
      </c>
      <c r="E7">
        <v>0</v>
      </c>
      <c r="G7">
        <v>0</v>
      </c>
      <c r="I7">
        <v>0</v>
      </c>
      <c r="K7">
        <v>0</v>
      </c>
      <c r="M7">
        <v>0</v>
      </c>
      <c r="O7">
        <v>0</v>
      </c>
      <c r="Q7">
        <v>0</v>
      </c>
    </row>
    <row r="8" spans="1:17" x14ac:dyDescent="0.25">
      <c r="A8">
        <v>7</v>
      </c>
      <c r="B8" t="s">
        <v>158</v>
      </c>
      <c r="C8">
        <v>859</v>
      </c>
      <c r="D8">
        <v>-0.23440285204991099</v>
      </c>
      <c r="E8">
        <v>0</v>
      </c>
      <c r="G8">
        <v>0</v>
      </c>
      <c r="H8">
        <v>-1</v>
      </c>
      <c r="I8">
        <v>0</v>
      </c>
      <c r="J8">
        <v>-1</v>
      </c>
      <c r="K8">
        <v>0</v>
      </c>
      <c r="M8">
        <v>0</v>
      </c>
      <c r="O8">
        <v>859</v>
      </c>
      <c r="P8">
        <v>-0.30725806451612903</v>
      </c>
      <c r="Q8">
        <v>1.0480632791081601E-3</v>
      </c>
    </row>
    <row r="9" spans="1:17" x14ac:dyDescent="0.25">
      <c r="A9">
        <v>8</v>
      </c>
      <c r="B9" t="s">
        <v>159</v>
      </c>
      <c r="C9">
        <v>0</v>
      </c>
      <c r="E9">
        <v>0</v>
      </c>
      <c r="G9">
        <v>0</v>
      </c>
      <c r="I9">
        <v>0</v>
      </c>
      <c r="K9">
        <v>0</v>
      </c>
      <c r="M9">
        <v>0</v>
      </c>
      <c r="O9">
        <v>0</v>
      </c>
      <c r="Q9">
        <v>0</v>
      </c>
    </row>
    <row r="10" spans="1:17" x14ac:dyDescent="0.25">
      <c r="A10">
        <v>9</v>
      </c>
      <c r="B10" t="s">
        <v>160</v>
      </c>
      <c r="C10">
        <v>0</v>
      </c>
      <c r="E10">
        <v>0</v>
      </c>
      <c r="G10">
        <v>0</v>
      </c>
      <c r="I10">
        <v>0</v>
      </c>
      <c r="K10">
        <v>0</v>
      </c>
      <c r="M10">
        <v>0</v>
      </c>
      <c r="O10">
        <v>0</v>
      </c>
      <c r="Q10">
        <v>0</v>
      </c>
    </row>
    <row r="11" spans="1:17" x14ac:dyDescent="0.25">
      <c r="A11">
        <v>10</v>
      </c>
      <c r="B11" t="s">
        <v>27</v>
      </c>
      <c r="C11">
        <v>40252</v>
      </c>
      <c r="D11">
        <v>-0.36124158943760298</v>
      </c>
      <c r="E11">
        <v>355853</v>
      </c>
      <c r="F11">
        <v>4.5108749347222404E-3</v>
      </c>
      <c r="G11">
        <v>144345</v>
      </c>
      <c r="H11">
        <v>0.99107536967556797</v>
      </c>
      <c r="I11">
        <v>122217</v>
      </c>
      <c r="J11">
        <v>-0.72534394649671197</v>
      </c>
      <c r="K11">
        <v>19062</v>
      </c>
      <c r="L11">
        <v>-0.25892232330300902</v>
      </c>
      <c r="M11">
        <v>8888</v>
      </c>
      <c r="N11">
        <v>-9.4078075629395602E-2</v>
      </c>
      <c r="O11">
        <v>690617</v>
      </c>
      <c r="P11">
        <v>-0.28823063810314897</v>
      </c>
      <c r="Q11">
        <v>0.84261969456093</v>
      </c>
    </row>
    <row r="12" spans="1:17" x14ac:dyDescent="0.25">
      <c r="A12">
        <v>11</v>
      </c>
      <c r="B12" t="s">
        <v>161</v>
      </c>
      <c r="C12">
        <v>5260</v>
      </c>
      <c r="D12">
        <v>-0.84553490147710897</v>
      </c>
      <c r="E12">
        <v>19</v>
      </c>
      <c r="F12">
        <v>-0.32142857142857101</v>
      </c>
      <c r="G12">
        <v>311</v>
      </c>
      <c r="H12">
        <v>-7.9881656804733706E-2</v>
      </c>
      <c r="I12">
        <v>1775</v>
      </c>
      <c r="J12">
        <v>-0.79394009751567196</v>
      </c>
      <c r="K12">
        <v>80</v>
      </c>
      <c r="L12">
        <v>-0.41605839416058399</v>
      </c>
      <c r="M12">
        <v>1073</v>
      </c>
      <c r="N12">
        <v>0.28966346153846101</v>
      </c>
      <c r="O12">
        <v>8518</v>
      </c>
      <c r="P12">
        <v>-0.80641789009590503</v>
      </c>
      <c r="Q12">
        <v>1.03927858107605E-2</v>
      </c>
    </row>
    <row r="13" spans="1:17" x14ac:dyDescent="0.25">
      <c r="A13">
        <v>12</v>
      </c>
      <c r="B13" t="s">
        <v>162</v>
      </c>
      <c r="C13">
        <v>24498</v>
      </c>
      <c r="D13">
        <v>0.481943016151473</v>
      </c>
      <c r="E13">
        <v>348520</v>
      </c>
      <c r="F13">
        <v>4.0707908512360698E-3</v>
      </c>
      <c r="G13">
        <v>139632</v>
      </c>
      <c r="H13">
        <v>1.0976474476459499</v>
      </c>
      <c r="I13">
        <v>112806</v>
      </c>
      <c r="J13">
        <v>-0.73830435811422102</v>
      </c>
      <c r="K13">
        <v>17970</v>
      </c>
      <c r="L13">
        <v>-0.26679995103839399</v>
      </c>
      <c r="M13">
        <v>522</v>
      </c>
      <c r="N13">
        <v>-0.89230451825871704</v>
      </c>
      <c r="O13">
        <v>643948</v>
      </c>
      <c r="P13">
        <v>-0.27696498386513602</v>
      </c>
      <c r="Q13">
        <v>0.78567899005255004</v>
      </c>
    </row>
    <row r="14" spans="1:17" x14ac:dyDescent="0.25">
      <c r="A14">
        <v>13</v>
      </c>
      <c r="B14" t="s">
        <v>163</v>
      </c>
      <c r="C14">
        <v>10494</v>
      </c>
      <c r="D14">
        <v>-0.15588803088803099</v>
      </c>
      <c r="E14">
        <v>7314</v>
      </c>
      <c r="F14">
        <v>2.7247191011235999E-2</v>
      </c>
      <c r="G14">
        <v>4402</v>
      </c>
      <c r="H14">
        <v>-0.212804005722461</v>
      </c>
      <c r="I14">
        <v>7636</v>
      </c>
      <c r="J14">
        <v>0.43804143126176998</v>
      </c>
      <c r="K14">
        <v>1012</v>
      </c>
      <c r="L14">
        <v>-5.9479553903345701E-2</v>
      </c>
      <c r="M14">
        <v>7293</v>
      </c>
      <c r="N14">
        <v>0.76500484027105498</v>
      </c>
      <c r="O14">
        <v>38151</v>
      </c>
      <c r="P14">
        <v>6.9794178677584001E-2</v>
      </c>
      <c r="Q14">
        <v>4.6547918697619699E-2</v>
      </c>
    </row>
    <row r="15" spans="1:17" x14ac:dyDescent="0.25">
      <c r="A15">
        <v>14</v>
      </c>
      <c r="B15" t="s">
        <v>164</v>
      </c>
      <c r="C15">
        <v>22266</v>
      </c>
      <c r="D15">
        <v>8.6146341463414697E-2</v>
      </c>
      <c r="E15">
        <v>1058</v>
      </c>
      <c r="F15">
        <v>0.27777777777777801</v>
      </c>
      <c r="G15">
        <v>75896</v>
      </c>
      <c r="H15">
        <v>-0.138661279705836</v>
      </c>
      <c r="I15">
        <v>22960</v>
      </c>
      <c r="J15">
        <v>-4.4726440607447501E-2</v>
      </c>
      <c r="K15">
        <v>224</v>
      </c>
      <c r="L15">
        <v>0.30232558139534899</v>
      </c>
      <c r="M15">
        <v>6573</v>
      </c>
      <c r="N15">
        <v>-0.51104664137469302</v>
      </c>
      <c r="O15">
        <v>128977</v>
      </c>
      <c r="P15">
        <v>-0.12315421640877799</v>
      </c>
      <c r="Q15">
        <v>0.15736444417873399</v>
      </c>
    </row>
    <row r="16" spans="1:17" x14ac:dyDescent="0.25">
      <c r="A16">
        <v>15</v>
      </c>
      <c r="B16" t="s">
        <v>218</v>
      </c>
      <c r="C16">
        <v>0</v>
      </c>
      <c r="E16">
        <v>0</v>
      </c>
      <c r="G16">
        <v>0</v>
      </c>
      <c r="I16">
        <v>0</v>
      </c>
      <c r="K16">
        <v>0</v>
      </c>
      <c r="M16">
        <v>0</v>
      </c>
      <c r="O16">
        <v>0</v>
      </c>
      <c r="Q16">
        <v>0</v>
      </c>
    </row>
    <row r="17" spans="1:17" x14ac:dyDescent="0.25">
      <c r="A17">
        <v>16</v>
      </c>
      <c r="B17" t="s">
        <v>165</v>
      </c>
      <c r="C17">
        <v>0</v>
      </c>
      <c r="E17">
        <v>0</v>
      </c>
      <c r="G17">
        <v>0</v>
      </c>
      <c r="I17">
        <v>0</v>
      </c>
      <c r="K17">
        <v>0</v>
      </c>
      <c r="M17">
        <v>0</v>
      </c>
      <c r="O17">
        <v>0</v>
      </c>
      <c r="Q17">
        <v>0</v>
      </c>
    </row>
    <row r="18" spans="1:17" x14ac:dyDescent="0.25">
      <c r="A18">
        <v>17</v>
      </c>
      <c r="B18" t="s">
        <v>166</v>
      </c>
      <c r="C18">
        <v>0</v>
      </c>
      <c r="E18">
        <v>0</v>
      </c>
      <c r="G18">
        <v>0</v>
      </c>
      <c r="I18">
        <v>0</v>
      </c>
      <c r="K18">
        <v>0</v>
      </c>
      <c r="M18">
        <v>0</v>
      </c>
      <c r="O18">
        <v>0</v>
      </c>
      <c r="Q18">
        <v>0</v>
      </c>
    </row>
    <row r="19" spans="1:17" x14ac:dyDescent="0.25">
      <c r="A19">
        <v>18</v>
      </c>
      <c r="B19" t="s">
        <v>167</v>
      </c>
      <c r="C19">
        <v>10</v>
      </c>
      <c r="D19">
        <v>4</v>
      </c>
      <c r="E19">
        <v>0</v>
      </c>
      <c r="G19">
        <v>3</v>
      </c>
      <c r="I19">
        <v>0</v>
      </c>
      <c r="K19">
        <v>0</v>
      </c>
      <c r="M19">
        <v>0</v>
      </c>
      <c r="O19">
        <v>13</v>
      </c>
      <c r="P19">
        <v>5.5</v>
      </c>
      <c r="Q19">
        <v>1.58612603357463E-5</v>
      </c>
    </row>
    <row r="20" spans="1:17" x14ac:dyDescent="0.25">
      <c r="A20">
        <v>19</v>
      </c>
      <c r="B20" t="s">
        <v>168</v>
      </c>
      <c r="C20">
        <v>0</v>
      </c>
      <c r="E20">
        <v>0</v>
      </c>
      <c r="G20">
        <v>0</v>
      </c>
      <c r="I20">
        <v>0</v>
      </c>
      <c r="K20">
        <v>0</v>
      </c>
      <c r="M20">
        <v>0</v>
      </c>
      <c r="O20">
        <v>0</v>
      </c>
      <c r="Q20">
        <v>0</v>
      </c>
    </row>
    <row r="21" spans="1:17" x14ac:dyDescent="0.25">
      <c r="A21">
        <v>20</v>
      </c>
      <c r="B21" t="s">
        <v>33</v>
      </c>
      <c r="C21">
        <v>22276</v>
      </c>
      <c r="D21">
        <v>8.6528143595746801E-2</v>
      </c>
      <c r="E21">
        <v>1058</v>
      </c>
      <c r="F21">
        <v>0.27777777777777801</v>
      </c>
      <c r="G21">
        <v>75899</v>
      </c>
      <c r="H21">
        <v>-0.13862723290282999</v>
      </c>
      <c r="I21">
        <v>22960</v>
      </c>
      <c r="J21">
        <v>-4.4726440607447501E-2</v>
      </c>
      <c r="K21">
        <v>224</v>
      </c>
      <c r="L21">
        <v>0.30232558139534899</v>
      </c>
      <c r="M21">
        <v>6573</v>
      </c>
      <c r="N21">
        <v>-0.51104664137469302</v>
      </c>
      <c r="O21">
        <v>128990</v>
      </c>
      <c r="P21">
        <v>-0.123077759799856</v>
      </c>
      <c r="Q21">
        <v>0.15738030543907</v>
      </c>
    </row>
    <row r="22" spans="1:17" x14ac:dyDescent="0.25">
      <c r="A22">
        <v>21</v>
      </c>
      <c r="B22" t="s">
        <v>169</v>
      </c>
      <c r="C22">
        <v>62528</v>
      </c>
      <c r="D22">
        <v>-0.25132306808113197</v>
      </c>
      <c r="E22">
        <v>356911</v>
      </c>
      <c r="F22">
        <v>5.1480921362048199E-3</v>
      </c>
      <c r="G22">
        <v>220244</v>
      </c>
      <c r="H22">
        <v>0.371296930452649</v>
      </c>
      <c r="I22">
        <v>145177</v>
      </c>
      <c r="J22">
        <v>-0.69046537758759297</v>
      </c>
      <c r="K22">
        <v>19286</v>
      </c>
      <c r="L22">
        <v>-0.25519425349501801</v>
      </c>
      <c r="M22">
        <v>15461</v>
      </c>
      <c r="N22">
        <v>-0.33512513976090103</v>
      </c>
      <c r="O22">
        <v>819607</v>
      </c>
      <c r="P22">
        <v>-0.26648952545964799</v>
      </c>
      <c r="Q22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P44"/>
  <sheetViews>
    <sheetView workbookViewId="0">
      <selection activeCell="A51" sqref="A51:H51"/>
    </sheetView>
  </sheetViews>
  <sheetFormatPr defaultColWidth="11.42578125" defaultRowHeight="15" x14ac:dyDescent="0.25"/>
  <sheetData>
    <row r="1" spans="1:16" x14ac:dyDescent="0.25">
      <c r="A1" t="s">
        <v>95</v>
      </c>
      <c r="B1" t="s">
        <v>96</v>
      </c>
      <c r="C1" t="s">
        <v>244</v>
      </c>
      <c r="D1" t="s">
        <v>170</v>
      </c>
      <c r="E1" t="s">
        <v>245</v>
      </c>
      <c r="F1" t="s">
        <v>172</v>
      </c>
      <c r="G1" t="s">
        <v>246</v>
      </c>
      <c r="H1" t="s">
        <v>174</v>
      </c>
      <c r="I1" t="s">
        <v>247</v>
      </c>
      <c r="J1" t="s">
        <v>175</v>
      </c>
      <c r="K1" t="s">
        <v>248</v>
      </c>
      <c r="L1" t="s">
        <v>249</v>
      </c>
      <c r="M1" t="s">
        <v>250</v>
      </c>
      <c r="N1" t="s">
        <v>251</v>
      </c>
      <c r="O1" t="s">
        <v>176</v>
      </c>
      <c r="P1" t="s">
        <v>177</v>
      </c>
    </row>
    <row r="2" spans="1:16" x14ac:dyDescent="0.25">
      <c r="A2">
        <v>1</v>
      </c>
      <c r="B2" t="s">
        <v>98</v>
      </c>
      <c r="C2">
        <v>69</v>
      </c>
      <c r="D2">
        <v>-0.68778280542986403</v>
      </c>
      <c r="E2">
        <v>9864</v>
      </c>
      <c r="F2">
        <v>-0.96952103153881097</v>
      </c>
      <c r="G2">
        <v>65</v>
      </c>
      <c r="H2">
        <v>-0.35</v>
      </c>
      <c r="I2">
        <v>1298</v>
      </c>
      <c r="J2">
        <v>-0.605231143552311</v>
      </c>
      <c r="K2">
        <v>0</v>
      </c>
      <c r="L2">
        <v>9701</v>
      </c>
      <c r="M2">
        <v>1490</v>
      </c>
      <c r="N2">
        <v>11191</v>
      </c>
      <c r="O2">
        <v>-0.96577005897178703</v>
      </c>
      <c r="P2">
        <v>1.50046592074655E-2</v>
      </c>
    </row>
    <row r="3" spans="1:16" x14ac:dyDescent="0.25">
      <c r="A3">
        <v>2</v>
      </c>
      <c r="B3" t="s">
        <v>141</v>
      </c>
      <c r="C3">
        <v>0</v>
      </c>
      <c r="E3">
        <v>0</v>
      </c>
      <c r="G3">
        <v>0</v>
      </c>
      <c r="I3">
        <v>0</v>
      </c>
      <c r="K3">
        <v>0</v>
      </c>
      <c r="L3">
        <v>0</v>
      </c>
      <c r="M3">
        <v>0</v>
      </c>
      <c r="N3">
        <v>0</v>
      </c>
      <c r="P3">
        <v>0</v>
      </c>
    </row>
    <row r="4" spans="1:16" x14ac:dyDescent="0.25">
      <c r="A4">
        <v>3</v>
      </c>
      <c r="B4" t="s">
        <v>100</v>
      </c>
      <c r="C4">
        <v>0</v>
      </c>
      <c r="E4">
        <v>0</v>
      </c>
      <c r="G4">
        <v>26</v>
      </c>
      <c r="I4">
        <v>5</v>
      </c>
      <c r="K4">
        <v>0</v>
      </c>
      <c r="L4">
        <v>0</v>
      </c>
      <c r="M4">
        <v>5</v>
      </c>
      <c r="N4">
        <v>5</v>
      </c>
      <c r="P4">
        <v>6.7038956337527701E-6</v>
      </c>
    </row>
    <row r="5" spans="1:16" x14ac:dyDescent="0.25">
      <c r="A5">
        <v>4</v>
      </c>
      <c r="B5" t="s">
        <v>101</v>
      </c>
      <c r="C5">
        <v>60222</v>
      </c>
      <c r="D5">
        <v>2.53869336466261E-2</v>
      </c>
      <c r="E5">
        <v>1879566</v>
      </c>
      <c r="F5">
        <v>6.2330228125921899E-2</v>
      </c>
      <c r="G5">
        <v>0</v>
      </c>
      <c r="I5">
        <v>0</v>
      </c>
      <c r="K5">
        <v>2136</v>
      </c>
      <c r="L5">
        <v>79382</v>
      </c>
      <c r="M5">
        <v>1482</v>
      </c>
      <c r="N5">
        <v>83000</v>
      </c>
      <c r="O5">
        <v>6.7249582101067198E-2</v>
      </c>
      <c r="P5">
        <v>0.111284667520296</v>
      </c>
    </row>
    <row r="6" spans="1:16" x14ac:dyDescent="0.25">
      <c r="A6">
        <v>5</v>
      </c>
      <c r="B6" t="s">
        <v>142</v>
      </c>
      <c r="C6">
        <v>0</v>
      </c>
      <c r="E6">
        <v>0</v>
      </c>
      <c r="G6">
        <v>0</v>
      </c>
      <c r="I6">
        <v>0</v>
      </c>
      <c r="K6">
        <v>0</v>
      </c>
      <c r="L6">
        <v>0</v>
      </c>
      <c r="M6">
        <v>0</v>
      </c>
      <c r="N6">
        <v>0</v>
      </c>
      <c r="P6">
        <v>0</v>
      </c>
    </row>
    <row r="7" spans="1:16" x14ac:dyDescent="0.25">
      <c r="A7">
        <v>6</v>
      </c>
      <c r="B7" t="s">
        <v>103</v>
      </c>
      <c r="C7">
        <v>60291</v>
      </c>
      <c r="D7">
        <v>2.2713393947618499E-2</v>
      </c>
      <c r="E7">
        <v>1889430</v>
      </c>
      <c r="F7">
        <v>-9.7227365225314499E-2</v>
      </c>
      <c r="G7">
        <v>65</v>
      </c>
      <c r="H7">
        <v>-0.35</v>
      </c>
      <c r="I7">
        <v>1298</v>
      </c>
      <c r="J7">
        <v>-0.605231143552311</v>
      </c>
      <c r="K7">
        <v>2136</v>
      </c>
      <c r="L7">
        <v>89083</v>
      </c>
      <c r="M7">
        <v>2972</v>
      </c>
      <c r="N7">
        <v>94191</v>
      </c>
      <c r="O7">
        <v>-0.76726067812189602</v>
      </c>
      <c r="P7">
        <v>0.126289326727761</v>
      </c>
    </row>
    <row r="8" spans="1:16" x14ac:dyDescent="0.25">
      <c r="A8">
        <v>7</v>
      </c>
      <c r="B8" t="s">
        <v>143</v>
      </c>
      <c r="C8">
        <v>0</v>
      </c>
      <c r="E8">
        <v>0</v>
      </c>
      <c r="G8">
        <v>0</v>
      </c>
      <c r="I8">
        <v>0</v>
      </c>
      <c r="K8">
        <v>0</v>
      </c>
      <c r="L8">
        <v>0</v>
      </c>
      <c r="M8">
        <v>0</v>
      </c>
      <c r="N8">
        <v>0</v>
      </c>
      <c r="P8">
        <v>0</v>
      </c>
    </row>
    <row r="9" spans="1:16" x14ac:dyDescent="0.25">
      <c r="A9">
        <v>8</v>
      </c>
      <c r="B9" t="s">
        <v>144</v>
      </c>
      <c r="C9">
        <v>0</v>
      </c>
      <c r="E9">
        <v>0</v>
      </c>
      <c r="G9">
        <v>0</v>
      </c>
      <c r="I9">
        <v>0</v>
      </c>
      <c r="K9">
        <v>0</v>
      </c>
      <c r="L9">
        <v>0</v>
      </c>
      <c r="M9">
        <v>0</v>
      </c>
      <c r="N9">
        <v>0</v>
      </c>
      <c r="P9">
        <v>0</v>
      </c>
    </row>
    <row r="10" spans="1:16" x14ac:dyDescent="0.25">
      <c r="A10">
        <v>9</v>
      </c>
      <c r="B10" t="s">
        <v>104</v>
      </c>
      <c r="C10">
        <v>0</v>
      </c>
      <c r="E10">
        <v>0</v>
      </c>
      <c r="G10">
        <v>0</v>
      </c>
      <c r="I10">
        <v>0</v>
      </c>
      <c r="K10">
        <v>0</v>
      </c>
      <c r="L10">
        <v>0</v>
      </c>
      <c r="M10">
        <v>0</v>
      </c>
      <c r="N10">
        <v>0</v>
      </c>
      <c r="P10">
        <v>0</v>
      </c>
    </row>
    <row r="11" spans="1:16" x14ac:dyDescent="0.25">
      <c r="A11">
        <v>10</v>
      </c>
      <c r="B11" t="s">
        <v>105</v>
      </c>
      <c r="C11">
        <v>436881</v>
      </c>
      <c r="D11">
        <v>-0.15957755826368</v>
      </c>
      <c r="E11">
        <v>49094007</v>
      </c>
      <c r="F11">
        <v>0.294862014423517</v>
      </c>
      <c r="G11">
        <v>0</v>
      </c>
      <c r="I11">
        <v>0</v>
      </c>
      <c r="K11">
        <v>6130</v>
      </c>
      <c r="L11">
        <v>118904</v>
      </c>
      <c r="M11">
        <v>0</v>
      </c>
      <c r="N11">
        <v>125034</v>
      </c>
      <c r="O11">
        <v>-0.187066824441179</v>
      </c>
      <c r="P11">
        <v>0.167642977334129</v>
      </c>
    </row>
    <row r="12" spans="1:16" x14ac:dyDescent="0.25">
      <c r="A12">
        <v>11</v>
      </c>
      <c r="B12" t="s">
        <v>106</v>
      </c>
      <c r="C12">
        <v>0</v>
      </c>
      <c r="E12">
        <v>0</v>
      </c>
      <c r="G12">
        <v>0</v>
      </c>
      <c r="I12">
        <v>0</v>
      </c>
      <c r="K12">
        <v>0</v>
      </c>
      <c r="L12">
        <v>0</v>
      </c>
      <c r="M12">
        <v>0</v>
      </c>
      <c r="N12">
        <v>0</v>
      </c>
      <c r="P12">
        <v>0</v>
      </c>
    </row>
    <row r="13" spans="1:16" x14ac:dyDescent="0.25">
      <c r="A13">
        <v>12</v>
      </c>
      <c r="B13" t="s">
        <v>145</v>
      </c>
      <c r="C13">
        <v>436881</v>
      </c>
      <c r="D13">
        <v>-0.15957755826368</v>
      </c>
      <c r="E13">
        <v>49094007</v>
      </c>
      <c r="F13">
        <v>0.294862014423517</v>
      </c>
      <c r="G13">
        <v>0</v>
      </c>
      <c r="I13">
        <v>0</v>
      </c>
      <c r="K13">
        <v>6130</v>
      </c>
      <c r="L13">
        <v>118904</v>
      </c>
      <c r="M13">
        <v>0</v>
      </c>
      <c r="N13">
        <v>125034</v>
      </c>
      <c r="O13">
        <v>-0.187066824441179</v>
      </c>
      <c r="P13">
        <v>0.167642977334129</v>
      </c>
    </row>
    <row r="14" spans="1:16" x14ac:dyDescent="0.25">
      <c r="A14">
        <v>13</v>
      </c>
      <c r="B14" t="s">
        <v>108</v>
      </c>
      <c r="C14">
        <v>497172</v>
      </c>
      <c r="D14">
        <v>-0.14101042352368001</v>
      </c>
      <c r="E14">
        <v>50983437</v>
      </c>
      <c r="F14">
        <v>0.27435052060008203</v>
      </c>
      <c r="G14">
        <v>65</v>
      </c>
      <c r="H14">
        <v>-0.35</v>
      </c>
      <c r="I14">
        <v>1298</v>
      </c>
      <c r="J14">
        <v>-0.605231143552311</v>
      </c>
      <c r="K14">
        <v>8266</v>
      </c>
      <c r="L14">
        <v>207987</v>
      </c>
      <c r="M14">
        <v>2972</v>
      </c>
      <c r="N14">
        <v>219225</v>
      </c>
      <c r="O14">
        <v>-0.60748381413470098</v>
      </c>
      <c r="P14">
        <v>0.29393230406189003</v>
      </c>
    </row>
    <row r="15" spans="1:16" x14ac:dyDescent="0.25">
      <c r="A15">
        <v>14</v>
      </c>
      <c r="B15" t="s">
        <v>76</v>
      </c>
      <c r="C15">
        <v>0</v>
      </c>
      <c r="E15">
        <v>0</v>
      </c>
      <c r="G15">
        <v>0</v>
      </c>
      <c r="I15">
        <v>0</v>
      </c>
      <c r="K15">
        <v>0</v>
      </c>
      <c r="L15">
        <v>0</v>
      </c>
      <c r="M15">
        <v>0</v>
      </c>
      <c r="N15">
        <v>0</v>
      </c>
      <c r="P15">
        <v>0</v>
      </c>
    </row>
    <row r="16" spans="1:16" x14ac:dyDescent="0.25">
      <c r="A16">
        <v>15</v>
      </c>
      <c r="B16" t="s">
        <v>109</v>
      </c>
      <c r="C16">
        <v>6068</v>
      </c>
      <c r="D16">
        <v>0.25839900456242199</v>
      </c>
      <c r="E16">
        <v>489380</v>
      </c>
      <c r="F16">
        <v>4.2980480080475197E-2</v>
      </c>
      <c r="G16">
        <v>293</v>
      </c>
      <c r="H16">
        <v>-2.0066889632107E-2</v>
      </c>
      <c r="I16">
        <v>7164</v>
      </c>
      <c r="J16">
        <v>0.79010494752623694</v>
      </c>
      <c r="K16">
        <v>0</v>
      </c>
      <c r="L16">
        <v>507874</v>
      </c>
      <c r="M16">
        <v>11419</v>
      </c>
      <c r="N16">
        <v>519293</v>
      </c>
      <c r="O16">
        <v>0.118936855600685</v>
      </c>
      <c r="P16">
        <v>0.69625721506767602</v>
      </c>
    </row>
    <row r="17" spans="1:16" x14ac:dyDescent="0.25">
      <c r="A17">
        <v>16</v>
      </c>
      <c r="B17" t="s">
        <v>146</v>
      </c>
      <c r="C17">
        <v>0</v>
      </c>
      <c r="E17">
        <v>0</v>
      </c>
      <c r="G17">
        <v>293</v>
      </c>
      <c r="H17">
        <v>-2.0066889632107E-2</v>
      </c>
      <c r="I17">
        <v>7164</v>
      </c>
      <c r="J17">
        <v>0.79010494752623694</v>
      </c>
      <c r="K17">
        <v>0</v>
      </c>
      <c r="L17">
        <v>0</v>
      </c>
      <c r="M17">
        <v>7167</v>
      </c>
      <c r="N17">
        <v>7167</v>
      </c>
      <c r="O17">
        <v>0.78951310861423196</v>
      </c>
      <c r="P17">
        <v>9.6093640014212299E-3</v>
      </c>
    </row>
    <row r="18" spans="1:16" x14ac:dyDescent="0.25">
      <c r="A18">
        <v>17</v>
      </c>
      <c r="B18" t="s">
        <v>111</v>
      </c>
      <c r="C18">
        <v>71</v>
      </c>
      <c r="D18">
        <v>-0.98129117259552001</v>
      </c>
      <c r="E18">
        <v>5347</v>
      </c>
      <c r="F18">
        <v>-0.76312408629778905</v>
      </c>
      <c r="G18">
        <v>0</v>
      </c>
      <c r="I18">
        <v>0</v>
      </c>
      <c r="K18">
        <v>0</v>
      </c>
      <c r="L18">
        <v>5376</v>
      </c>
      <c r="M18">
        <v>0</v>
      </c>
      <c r="N18">
        <v>5376</v>
      </c>
      <c r="O18">
        <v>-0.81352757544224796</v>
      </c>
      <c r="P18">
        <v>7.2080285854109801E-3</v>
      </c>
    </row>
    <row r="19" spans="1:16" x14ac:dyDescent="0.25">
      <c r="A19">
        <v>18</v>
      </c>
      <c r="B19" t="s">
        <v>147</v>
      </c>
      <c r="C19">
        <v>0</v>
      </c>
      <c r="E19">
        <v>0</v>
      </c>
      <c r="G19">
        <v>0</v>
      </c>
      <c r="I19">
        <v>0</v>
      </c>
      <c r="K19">
        <v>0</v>
      </c>
      <c r="L19">
        <v>0</v>
      </c>
      <c r="M19">
        <v>0</v>
      </c>
      <c r="N19">
        <v>0</v>
      </c>
      <c r="P19">
        <v>0</v>
      </c>
    </row>
    <row r="20" spans="1:16" x14ac:dyDescent="0.25">
      <c r="A20">
        <v>19</v>
      </c>
      <c r="B20" t="s">
        <v>113</v>
      </c>
      <c r="C20">
        <v>0</v>
      </c>
      <c r="E20">
        <v>0</v>
      </c>
      <c r="G20">
        <v>0</v>
      </c>
      <c r="I20">
        <v>0</v>
      </c>
      <c r="K20">
        <v>0</v>
      </c>
      <c r="L20">
        <v>0</v>
      </c>
      <c r="M20">
        <v>0</v>
      </c>
      <c r="N20">
        <v>0</v>
      </c>
      <c r="P20">
        <v>0</v>
      </c>
    </row>
    <row r="21" spans="1:16" x14ac:dyDescent="0.25">
      <c r="A21">
        <v>20</v>
      </c>
      <c r="B21" t="s">
        <v>114</v>
      </c>
      <c r="C21">
        <v>0</v>
      </c>
      <c r="E21">
        <v>0</v>
      </c>
      <c r="G21">
        <v>0</v>
      </c>
      <c r="I21">
        <v>0</v>
      </c>
      <c r="K21">
        <v>0</v>
      </c>
      <c r="L21">
        <v>0</v>
      </c>
      <c r="M21">
        <v>0</v>
      </c>
      <c r="N21">
        <v>0</v>
      </c>
      <c r="P21">
        <v>0</v>
      </c>
    </row>
    <row r="22" spans="1:16" x14ac:dyDescent="0.25">
      <c r="A22">
        <v>21</v>
      </c>
      <c r="B22" t="s">
        <v>148</v>
      </c>
      <c r="C22">
        <v>6139</v>
      </c>
      <c r="D22">
        <v>-0.28757108042242102</v>
      </c>
      <c r="E22">
        <v>494727</v>
      </c>
      <c r="F22">
        <v>5.9802434392195502E-3</v>
      </c>
      <c r="G22">
        <v>293</v>
      </c>
      <c r="H22">
        <v>-2.0066889632107E-2</v>
      </c>
      <c r="I22">
        <v>7164</v>
      </c>
      <c r="J22">
        <v>0.79010494752623694</v>
      </c>
      <c r="K22">
        <v>0</v>
      </c>
      <c r="L22">
        <v>513250</v>
      </c>
      <c r="M22">
        <v>11419</v>
      </c>
      <c r="N22">
        <v>524669</v>
      </c>
      <c r="O22">
        <v>6.4399249378708695E-2</v>
      </c>
      <c r="P22">
        <v>0.70346524365308705</v>
      </c>
    </row>
    <row r="23" spans="1:16" x14ac:dyDescent="0.25">
      <c r="A23">
        <v>22</v>
      </c>
      <c r="B23" t="s">
        <v>149</v>
      </c>
      <c r="C23">
        <v>0</v>
      </c>
      <c r="E23">
        <v>0</v>
      </c>
      <c r="G23">
        <v>0</v>
      </c>
      <c r="I23">
        <v>0</v>
      </c>
      <c r="K23">
        <v>0</v>
      </c>
      <c r="L23">
        <v>0</v>
      </c>
      <c r="M23">
        <v>0</v>
      </c>
      <c r="N23">
        <v>0</v>
      </c>
      <c r="P23">
        <v>0</v>
      </c>
    </row>
    <row r="24" spans="1:16" x14ac:dyDescent="0.25">
      <c r="A24">
        <v>23</v>
      </c>
      <c r="B24" t="s">
        <v>116</v>
      </c>
      <c r="C24">
        <v>0</v>
      </c>
      <c r="E24">
        <v>0</v>
      </c>
      <c r="G24">
        <v>0</v>
      </c>
      <c r="I24">
        <v>0</v>
      </c>
      <c r="K24">
        <v>0</v>
      </c>
      <c r="L24">
        <v>0</v>
      </c>
      <c r="M24">
        <v>0</v>
      </c>
      <c r="N24">
        <v>0</v>
      </c>
      <c r="P24">
        <v>0</v>
      </c>
    </row>
    <row r="25" spans="1:16" x14ac:dyDescent="0.25">
      <c r="A25">
        <v>24</v>
      </c>
      <c r="B25" t="s">
        <v>41</v>
      </c>
      <c r="C25">
        <v>6139</v>
      </c>
      <c r="D25">
        <v>-0.28757108042242102</v>
      </c>
      <c r="E25">
        <v>494727</v>
      </c>
      <c r="F25">
        <v>5.9802434392195502E-3</v>
      </c>
      <c r="G25">
        <v>293</v>
      </c>
      <c r="H25">
        <v>-2.0066889632107E-2</v>
      </c>
      <c r="I25">
        <v>7164</v>
      </c>
      <c r="J25">
        <v>0.79010494752623694</v>
      </c>
      <c r="K25">
        <v>0</v>
      </c>
      <c r="L25">
        <v>513250</v>
      </c>
      <c r="M25">
        <v>11419</v>
      </c>
      <c r="N25">
        <v>524669</v>
      </c>
      <c r="O25">
        <v>6.4399249378708695E-2</v>
      </c>
      <c r="P25">
        <v>0.70346524365308705</v>
      </c>
    </row>
    <row r="26" spans="1:16" x14ac:dyDescent="0.25">
      <c r="A26">
        <v>25</v>
      </c>
      <c r="B26" t="s">
        <v>42</v>
      </c>
      <c r="C26">
        <v>0</v>
      </c>
      <c r="E26">
        <v>0</v>
      </c>
      <c r="G26">
        <v>0</v>
      </c>
      <c r="I26">
        <v>0</v>
      </c>
      <c r="K26">
        <v>0</v>
      </c>
      <c r="L26">
        <v>0</v>
      </c>
      <c r="M26">
        <v>0</v>
      </c>
      <c r="N26">
        <v>0</v>
      </c>
      <c r="P26">
        <v>0</v>
      </c>
    </row>
    <row r="27" spans="1:16" x14ac:dyDescent="0.25">
      <c r="A27">
        <v>26</v>
      </c>
      <c r="B27" t="s">
        <v>117</v>
      </c>
      <c r="C27">
        <v>0</v>
      </c>
      <c r="E27">
        <v>0</v>
      </c>
      <c r="G27">
        <v>0</v>
      </c>
      <c r="I27">
        <v>0</v>
      </c>
      <c r="K27">
        <v>0</v>
      </c>
      <c r="L27">
        <v>0</v>
      </c>
      <c r="M27">
        <v>0</v>
      </c>
      <c r="N27">
        <v>0</v>
      </c>
      <c r="P27">
        <v>0</v>
      </c>
    </row>
    <row r="28" spans="1:16" x14ac:dyDescent="0.25">
      <c r="A28">
        <v>27</v>
      </c>
      <c r="B28" t="s">
        <v>118</v>
      </c>
      <c r="C28">
        <v>0</v>
      </c>
      <c r="E28">
        <v>0</v>
      </c>
      <c r="G28">
        <v>0</v>
      </c>
      <c r="I28">
        <v>0</v>
      </c>
      <c r="K28">
        <v>0</v>
      </c>
      <c r="L28">
        <v>0</v>
      </c>
      <c r="M28">
        <v>0</v>
      </c>
      <c r="N28">
        <v>0</v>
      </c>
      <c r="P28">
        <v>0</v>
      </c>
    </row>
    <row r="29" spans="1:16" x14ac:dyDescent="0.25">
      <c r="A29">
        <v>28</v>
      </c>
      <c r="B29" t="s">
        <v>119</v>
      </c>
      <c r="C29">
        <v>0</v>
      </c>
      <c r="E29">
        <v>0</v>
      </c>
      <c r="G29">
        <v>0</v>
      </c>
      <c r="I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1:16" x14ac:dyDescent="0.25">
      <c r="A30">
        <v>29</v>
      </c>
      <c r="B30" t="s">
        <v>219</v>
      </c>
      <c r="C30">
        <v>0</v>
      </c>
      <c r="E30">
        <v>0</v>
      </c>
      <c r="G30">
        <v>0</v>
      </c>
      <c r="I30">
        <v>0</v>
      </c>
      <c r="K30">
        <v>0</v>
      </c>
      <c r="L30">
        <v>0</v>
      </c>
      <c r="M30">
        <v>0</v>
      </c>
      <c r="N30">
        <v>0</v>
      </c>
      <c r="P30">
        <v>0</v>
      </c>
    </row>
    <row r="31" spans="1:16" x14ac:dyDescent="0.25">
      <c r="A31">
        <v>30</v>
      </c>
      <c r="B31" t="s">
        <v>220</v>
      </c>
      <c r="C31">
        <v>0</v>
      </c>
      <c r="E31">
        <v>0</v>
      </c>
      <c r="G31">
        <v>0</v>
      </c>
      <c r="I31">
        <v>0</v>
      </c>
      <c r="K31">
        <v>0</v>
      </c>
      <c r="L31">
        <v>0</v>
      </c>
      <c r="M31">
        <v>0</v>
      </c>
      <c r="N31">
        <v>0</v>
      </c>
      <c r="P31">
        <v>0</v>
      </c>
    </row>
    <row r="32" spans="1:16" x14ac:dyDescent="0.25">
      <c r="A32">
        <v>31</v>
      </c>
      <c r="B32" t="s">
        <v>221</v>
      </c>
      <c r="C32">
        <v>0</v>
      </c>
      <c r="E32">
        <v>0</v>
      </c>
      <c r="G32">
        <v>0</v>
      </c>
      <c r="I32">
        <v>0</v>
      </c>
      <c r="K32">
        <v>0</v>
      </c>
      <c r="L32">
        <v>0</v>
      </c>
      <c r="M32">
        <v>0</v>
      </c>
      <c r="N32">
        <v>0</v>
      </c>
      <c r="P32">
        <v>0</v>
      </c>
    </row>
    <row r="33" spans="1:16" x14ac:dyDescent="0.25">
      <c r="A33">
        <v>32</v>
      </c>
      <c r="B33" t="s">
        <v>120</v>
      </c>
      <c r="C33">
        <v>0</v>
      </c>
      <c r="E33">
        <v>0</v>
      </c>
      <c r="G33">
        <v>0</v>
      </c>
      <c r="I33">
        <v>0</v>
      </c>
      <c r="K33">
        <v>0</v>
      </c>
      <c r="L33">
        <v>0</v>
      </c>
      <c r="M33">
        <v>0</v>
      </c>
      <c r="N33">
        <v>0</v>
      </c>
      <c r="P33">
        <v>0</v>
      </c>
    </row>
    <row r="34" spans="1:16" x14ac:dyDescent="0.25">
      <c r="A34">
        <v>33</v>
      </c>
      <c r="B34" t="s">
        <v>150</v>
      </c>
      <c r="C34">
        <v>0</v>
      </c>
      <c r="E34">
        <v>0</v>
      </c>
      <c r="G34">
        <v>0</v>
      </c>
      <c r="I34">
        <v>0</v>
      </c>
      <c r="K34">
        <v>0</v>
      </c>
      <c r="L34">
        <v>0</v>
      </c>
      <c r="M34">
        <v>0</v>
      </c>
      <c r="N34">
        <v>0</v>
      </c>
      <c r="P34">
        <v>0</v>
      </c>
    </row>
    <row r="35" spans="1:16" x14ac:dyDescent="0.25">
      <c r="A35">
        <v>34</v>
      </c>
      <c r="B35" t="s">
        <v>50</v>
      </c>
      <c r="C35">
        <v>0</v>
      </c>
      <c r="E35">
        <v>0</v>
      </c>
      <c r="G35">
        <v>0</v>
      </c>
      <c r="I35">
        <v>0</v>
      </c>
      <c r="K35">
        <v>0</v>
      </c>
      <c r="L35">
        <v>0</v>
      </c>
      <c r="M35">
        <v>0</v>
      </c>
      <c r="N35">
        <v>0</v>
      </c>
      <c r="P35">
        <v>0</v>
      </c>
    </row>
    <row r="36" spans="1:16" x14ac:dyDescent="0.25">
      <c r="A36">
        <v>35</v>
      </c>
      <c r="B36" t="s">
        <v>51</v>
      </c>
      <c r="C36">
        <v>0</v>
      </c>
      <c r="E36">
        <v>0</v>
      </c>
      <c r="G36">
        <v>0</v>
      </c>
      <c r="I36">
        <v>0</v>
      </c>
      <c r="K36">
        <v>0</v>
      </c>
      <c r="L36">
        <v>0</v>
      </c>
      <c r="M36">
        <v>0</v>
      </c>
      <c r="N36">
        <v>0</v>
      </c>
      <c r="P36">
        <v>0</v>
      </c>
    </row>
    <row r="37" spans="1:16" x14ac:dyDescent="0.25">
      <c r="A37">
        <v>36</v>
      </c>
      <c r="B37" t="s">
        <v>52</v>
      </c>
      <c r="C37">
        <v>23204</v>
      </c>
      <c r="D37">
        <v>-0.31497062557199001</v>
      </c>
      <c r="E37">
        <v>415694</v>
      </c>
      <c r="F37">
        <v>-0.28850587500320901</v>
      </c>
      <c r="G37">
        <v>0</v>
      </c>
      <c r="I37">
        <v>0</v>
      </c>
      <c r="K37">
        <v>28</v>
      </c>
      <c r="L37">
        <v>1913</v>
      </c>
      <c r="M37">
        <v>0</v>
      </c>
      <c r="N37">
        <v>1941</v>
      </c>
      <c r="O37">
        <v>-0.112888482632541</v>
      </c>
      <c r="P37">
        <v>2.6024522850228299E-3</v>
      </c>
    </row>
    <row r="38" spans="1:16" x14ac:dyDescent="0.25">
      <c r="A38">
        <v>37</v>
      </c>
      <c r="B38" t="s">
        <v>122</v>
      </c>
      <c r="C38">
        <v>23204</v>
      </c>
      <c r="D38">
        <v>-0.31497062557199001</v>
      </c>
      <c r="E38">
        <v>415694</v>
      </c>
      <c r="F38">
        <v>-0.28850587500320901</v>
      </c>
      <c r="G38">
        <v>0</v>
      </c>
      <c r="I38">
        <v>0</v>
      </c>
      <c r="K38">
        <v>28</v>
      </c>
      <c r="L38">
        <v>1913</v>
      </c>
      <c r="M38">
        <v>0</v>
      </c>
      <c r="N38">
        <v>1941</v>
      </c>
      <c r="O38">
        <v>-0.112888482632541</v>
      </c>
      <c r="P38">
        <v>2.6024522850228299E-3</v>
      </c>
    </row>
    <row r="39" spans="1:16" x14ac:dyDescent="0.25">
      <c r="A39">
        <v>38</v>
      </c>
      <c r="B39" t="s">
        <v>123</v>
      </c>
      <c r="C39">
        <v>0</v>
      </c>
      <c r="E39">
        <v>0</v>
      </c>
      <c r="G39">
        <v>0</v>
      </c>
      <c r="I39">
        <v>0</v>
      </c>
      <c r="K39">
        <v>0</v>
      </c>
      <c r="L39">
        <v>0</v>
      </c>
      <c r="M39">
        <v>0</v>
      </c>
      <c r="N39">
        <v>0</v>
      </c>
      <c r="P39">
        <v>0</v>
      </c>
    </row>
    <row r="40" spans="1:16" x14ac:dyDescent="0.25">
      <c r="A40">
        <v>39</v>
      </c>
      <c r="B40" t="s">
        <v>124</v>
      </c>
      <c r="C40">
        <v>0</v>
      </c>
      <c r="E40">
        <v>0</v>
      </c>
      <c r="G40">
        <v>0</v>
      </c>
      <c r="I40">
        <v>0</v>
      </c>
      <c r="K40">
        <v>0</v>
      </c>
      <c r="L40">
        <v>0</v>
      </c>
      <c r="M40">
        <v>0</v>
      </c>
      <c r="N40">
        <v>0</v>
      </c>
      <c r="P40">
        <v>0</v>
      </c>
    </row>
    <row r="41" spans="1:16" x14ac:dyDescent="0.25">
      <c r="A41">
        <v>40</v>
      </c>
      <c r="B41" t="s">
        <v>125</v>
      </c>
      <c r="C41">
        <v>0</v>
      </c>
      <c r="E41">
        <v>0</v>
      </c>
      <c r="G41">
        <v>0</v>
      </c>
      <c r="I41">
        <v>0</v>
      </c>
      <c r="K41">
        <v>0</v>
      </c>
      <c r="L41">
        <v>0</v>
      </c>
      <c r="M41">
        <v>0</v>
      </c>
      <c r="N41">
        <v>0</v>
      </c>
      <c r="P41">
        <v>0</v>
      </c>
    </row>
    <row r="42" spans="1:16" x14ac:dyDescent="0.25">
      <c r="A42">
        <v>41</v>
      </c>
      <c r="B42" t="s">
        <v>11</v>
      </c>
      <c r="C42">
        <v>503311</v>
      </c>
      <c r="D42">
        <v>-0.14316041429748499</v>
      </c>
      <c r="E42">
        <v>51893858</v>
      </c>
      <c r="F42">
        <v>0.26313353096370001</v>
      </c>
      <c r="G42">
        <v>358</v>
      </c>
      <c r="H42">
        <v>-0.10275689223057601</v>
      </c>
      <c r="I42">
        <v>8462</v>
      </c>
      <c r="J42">
        <v>0.16076817558299</v>
      </c>
      <c r="K42">
        <v>8294</v>
      </c>
      <c r="L42">
        <v>723150</v>
      </c>
      <c r="M42">
        <v>14391</v>
      </c>
      <c r="N42">
        <v>745835</v>
      </c>
      <c r="O42">
        <v>-0.29212480721319301</v>
      </c>
      <c r="P42">
        <v>1</v>
      </c>
    </row>
    <row r="43" spans="1:16" x14ac:dyDescent="0.25">
      <c r="A43">
        <v>42</v>
      </c>
      <c r="B43" t="s">
        <v>151</v>
      </c>
      <c r="C43">
        <v>0</v>
      </c>
      <c r="E43">
        <v>0</v>
      </c>
      <c r="G43">
        <v>0</v>
      </c>
      <c r="I43">
        <v>0</v>
      </c>
      <c r="K43">
        <v>0</v>
      </c>
      <c r="L43">
        <v>0</v>
      </c>
      <c r="M43">
        <v>0</v>
      </c>
      <c r="N43">
        <v>0</v>
      </c>
      <c r="P43">
        <v>0</v>
      </c>
    </row>
    <row r="44" spans="1:16" x14ac:dyDescent="0.25">
      <c r="A44">
        <v>43</v>
      </c>
      <c r="B44" t="s">
        <v>152</v>
      </c>
      <c r="C44">
        <v>0</v>
      </c>
      <c r="E44">
        <v>0</v>
      </c>
      <c r="G44">
        <v>0</v>
      </c>
      <c r="I44">
        <v>0</v>
      </c>
      <c r="K44">
        <v>0</v>
      </c>
      <c r="L44">
        <v>0</v>
      </c>
      <c r="M44">
        <v>0</v>
      </c>
      <c r="N44">
        <v>0</v>
      </c>
      <c r="P44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20"/>
  <sheetViews>
    <sheetView workbookViewId="0">
      <selection activeCell="A51" sqref="A51:H51"/>
    </sheetView>
  </sheetViews>
  <sheetFormatPr defaultColWidth="11.42578125" defaultRowHeight="15" x14ac:dyDescent="0.25"/>
  <sheetData>
    <row r="1" spans="1:6" x14ac:dyDescent="0.25">
      <c r="A1" t="s">
        <v>95</v>
      </c>
      <c r="B1" t="s">
        <v>96</v>
      </c>
      <c r="C1" t="s">
        <v>252</v>
      </c>
      <c r="D1" t="s">
        <v>170</v>
      </c>
      <c r="E1" t="s">
        <v>209</v>
      </c>
      <c r="F1" t="s">
        <v>171</v>
      </c>
    </row>
    <row r="2" spans="1:6" x14ac:dyDescent="0.25">
      <c r="A2">
        <v>1</v>
      </c>
      <c r="B2" t="s">
        <v>2</v>
      </c>
      <c r="C2">
        <v>187967</v>
      </c>
      <c r="D2">
        <v>9.2996615767499693E-2</v>
      </c>
      <c r="E2">
        <v>9.2996615767499693E-2</v>
      </c>
      <c r="F2">
        <v>7.7450300522840104E-2</v>
      </c>
    </row>
    <row r="3" spans="1:6" x14ac:dyDescent="0.25">
      <c r="A3">
        <v>2</v>
      </c>
      <c r="B3" t="s">
        <v>3</v>
      </c>
      <c r="C3">
        <v>120146</v>
      </c>
      <c r="D3">
        <v>0.16519900690511299</v>
      </c>
      <c r="E3">
        <v>0.16519900690511299</v>
      </c>
      <c r="F3">
        <v>4.9505199352105102E-2</v>
      </c>
    </row>
    <row r="4" spans="1:6" x14ac:dyDescent="0.25">
      <c r="A4">
        <v>3</v>
      </c>
      <c r="B4" t="s">
        <v>126</v>
      </c>
      <c r="C4">
        <v>156999</v>
      </c>
      <c r="D4">
        <v>0.161449972258184</v>
      </c>
      <c r="E4">
        <v>0.161449972258184</v>
      </c>
      <c r="F4">
        <v>6.46901835523543E-2</v>
      </c>
    </row>
    <row r="5" spans="1:6" x14ac:dyDescent="0.25">
      <c r="A5">
        <v>4</v>
      </c>
      <c r="B5" t="s">
        <v>127</v>
      </c>
      <c r="C5">
        <v>0</v>
      </c>
      <c r="F5">
        <v>0</v>
      </c>
    </row>
    <row r="6" spans="1:6" x14ac:dyDescent="0.25">
      <c r="A6">
        <v>5</v>
      </c>
      <c r="B6" t="s">
        <v>128</v>
      </c>
      <c r="C6">
        <v>2229</v>
      </c>
      <c r="D6">
        <v>5.7902230659705699E-2</v>
      </c>
      <c r="E6">
        <v>5.7902230659705699E-2</v>
      </c>
      <c r="F6">
        <v>9.1844164063591301E-4</v>
      </c>
    </row>
    <row r="7" spans="1:6" x14ac:dyDescent="0.25">
      <c r="A7">
        <v>6</v>
      </c>
      <c r="B7" t="s">
        <v>129</v>
      </c>
      <c r="C7">
        <v>38457</v>
      </c>
      <c r="D7">
        <v>0.73331229999549297</v>
      </c>
      <c r="E7">
        <v>0.73331229999549297</v>
      </c>
      <c r="F7">
        <v>1.5845899584538001E-2</v>
      </c>
    </row>
    <row r="8" spans="1:6" x14ac:dyDescent="0.25">
      <c r="A8">
        <v>7</v>
      </c>
      <c r="B8" t="s">
        <v>130</v>
      </c>
      <c r="C8">
        <v>65015</v>
      </c>
      <c r="D8">
        <v>2.5683499771246499E-2</v>
      </c>
      <c r="E8">
        <v>2.5683499771246499E-2</v>
      </c>
      <c r="F8">
        <v>2.6788911290239501E-2</v>
      </c>
    </row>
    <row r="9" spans="1:6" x14ac:dyDescent="0.25">
      <c r="A9">
        <v>8</v>
      </c>
      <c r="B9" t="s">
        <v>131</v>
      </c>
      <c r="C9">
        <v>129066</v>
      </c>
      <c r="D9">
        <v>0.27202483615039702</v>
      </c>
      <c r="E9">
        <v>0.27202483615039702</v>
      </c>
      <c r="F9">
        <v>5.3180614082689398E-2</v>
      </c>
    </row>
    <row r="10" spans="1:6" x14ac:dyDescent="0.25">
      <c r="A10">
        <v>9</v>
      </c>
      <c r="B10" t="s">
        <v>132</v>
      </c>
      <c r="C10">
        <v>192120</v>
      </c>
      <c r="D10">
        <v>3.2425867609599902E-2</v>
      </c>
      <c r="E10">
        <v>3.2425867609599902E-2</v>
      </c>
      <c r="F10">
        <v>7.9161510991014594E-2</v>
      </c>
    </row>
    <row r="11" spans="1:6" x14ac:dyDescent="0.25">
      <c r="A11">
        <v>10</v>
      </c>
      <c r="B11" t="s">
        <v>133</v>
      </c>
      <c r="C11">
        <v>469889</v>
      </c>
      <c r="D11">
        <v>0.29055993320461299</v>
      </c>
      <c r="E11">
        <v>0.29055993320461299</v>
      </c>
      <c r="F11">
        <v>0.193614008109811</v>
      </c>
    </row>
    <row r="12" spans="1:6" x14ac:dyDescent="0.25">
      <c r="A12">
        <v>11</v>
      </c>
      <c r="B12" t="s">
        <v>134</v>
      </c>
      <c r="C12">
        <v>2408</v>
      </c>
      <c r="D12">
        <v>-0.30182661641055403</v>
      </c>
      <c r="E12">
        <v>-0.30182661641055403</v>
      </c>
      <c r="F12">
        <v>9.9219716045369092E-4</v>
      </c>
    </row>
    <row r="13" spans="1:6" x14ac:dyDescent="0.25">
      <c r="A13">
        <v>12</v>
      </c>
      <c r="B13" t="s">
        <v>135</v>
      </c>
      <c r="C13">
        <v>2585</v>
      </c>
      <c r="D13">
        <v>1.0555121188428499E-2</v>
      </c>
      <c r="E13">
        <v>1.0555121188428499E-2</v>
      </c>
      <c r="F13">
        <v>1.06512859625116E-3</v>
      </c>
    </row>
    <row r="14" spans="1:6" x14ac:dyDescent="0.25">
      <c r="A14">
        <v>13</v>
      </c>
      <c r="B14" t="s">
        <v>136</v>
      </c>
      <c r="C14">
        <v>574881</v>
      </c>
      <c r="D14">
        <v>1.44487403232438E-2</v>
      </c>
      <c r="E14">
        <v>1.44487403232438E-2</v>
      </c>
      <c r="F14">
        <v>0.23687512284002399</v>
      </c>
    </row>
    <row r="15" spans="1:6" x14ac:dyDescent="0.25">
      <c r="A15">
        <v>14</v>
      </c>
      <c r="B15" t="s">
        <v>4</v>
      </c>
      <c r="C15">
        <v>206751</v>
      </c>
      <c r="D15">
        <v>4.0968914578025699E-2</v>
      </c>
      <c r="E15">
        <v>4.0968914578025699E-2</v>
      </c>
      <c r="F15">
        <v>8.5190097641595103E-2</v>
      </c>
    </row>
    <row r="16" spans="1:6" x14ac:dyDescent="0.25">
      <c r="A16">
        <v>15</v>
      </c>
      <c r="B16" t="s">
        <v>5</v>
      </c>
      <c r="C16">
        <v>77146</v>
      </c>
      <c r="D16">
        <v>5.2799650640719599E-2</v>
      </c>
      <c r="E16">
        <v>5.2799650640719599E-2</v>
      </c>
      <c r="F16">
        <v>3.1787392915432103E-2</v>
      </c>
    </row>
    <row r="17" spans="1:6" x14ac:dyDescent="0.25">
      <c r="A17">
        <v>16</v>
      </c>
      <c r="B17" t="s">
        <v>137</v>
      </c>
      <c r="C17">
        <v>86538</v>
      </c>
      <c r="D17">
        <v>0.15081718685585899</v>
      </c>
      <c r="E17">
        <v>0.15081718685585899</v>
      </c>
      <c r="F17">
        <v>3.5657291474809602E-2</v>
      </c>
    </row>
    <row r="18" spans="1:6" x14ac:dyDescent="0.25">
      <c r="A18">
        <v>17</v>
      </c>
      <c r="B18" t="s">
        <v>138</v>
      </c>
      <c r="C18">
        <v>57473</v>
      </c>
      <c r="D18">
        <v>5.3178428102838501E-2</v>
      </c>
      <c r="E18">
        <v>5.3178428102838501E-2</v>
      </c>
      <c r="F18">
        <v>2.36812904496491E-2</v>
      </c>
    </row>
    <row r="19" spans="1:6" x14ac:dyDescent="0.25">
      <c r="A19">
        <v>18</v>
      </c>
      <c r="B19" t="s">
        <v>139</v>
      </c>
      <c r="C19">
        <v>57267</v>
      </c>
      <c r="D19">
        <v>0.35370177760968202</v>
      </c>
      <c r="E19">
        <v>0.35370177760968202</v>
      </c>
      <c r="F19">
        <v>2.3596409795557102E-2</v>
      </c>
    </row>
    <row r="20" spans="1:6" x14ac:dyDescent="0.25">
      <c r="A20">
        <v>19</v>
      </c>
      <c r="B20" t="s">
        <v>11</v>
      </c>
      <c r="C20">
        <v>2426937</v>
      </c>
      <c r="D20">
        <v>0.120338667736409</v>
      </c>
      <c r="E20">
        <v>0.120338667736409</v>
      </c>
      <c r="F20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8"/>
  <sheetViews>
    <sheetView workbookViewId="0">
      <selection activeCell="A51" sqref="A51:H51"/>
    </sheetView>
  </sheetViews>
  <sheetFormatPr defaultColWidth="11.42578125" defaultRowHeight="15" x14ac:dyDescent="0.25"/>
  <sheetData>
    <row r="1" spans="1:8" x14ac:dyDescent="0.25">
      <c r="A1" t="s">
        <v>95</v>
      </c>
      <c r="B1" t="s">
        <v>96</v>
      </c>
      <c r="C1" t="s">
        <v>253</v>
      </c>
      <c r="D1" t="s">
        <v>170</v>
      </c>
      <c r="E1" t="s">
        <v>171</v>
      </c>
      <c r="F1" t="s">
        <v>254</v>
      </c>
      <c r="G1" t="s">
        <v>172</v>
      </c>
      <c r="H1" t="s">
        <v>173</v>
      </c>
    </row>
    <row r="2" spans="1:8" x14ac:dyDescent="0.25">
      <c r="A2">
        <v>1</v>
      </c>
      <c r="B2" t="s">
        <v>7</v>
      </c>
      <c r="C2">
        <v>1145500</v>
      </c>
      <c r="D2">
        <v>0.20627706357095901</v>
      </c>
      <c r="E2">
        <v>0.47199412263276702</v>
      </c>
      <c r="F2">
        <v>427548</v>
      </c>
      <c r="G2">
        <v>0.33937314975799998</v>
      </c>
      <c r="H2">
        <v>0.90989148501029005</v>
      </c>
    </row>
    <row r="3" spans="1:8" x14ac:dyDescent="0.25">
      <c r="A3">
        <v>2</v>
      </c>
      <c r="B3" t="s">
        <v>222</v>
      </c>
      <c r="C3">
        <v>11210</v>
      </c>
      <c r="D3">
        <v>-0.55358209549599802</v>
      </c>
      <c r="E3">
        <v>4.6189909338396496E-3</v>
      </c>
      <c r="F3">
        <v>0</v>
      </c>
      <c r="H3">
        <v>0</v>
      </c>
    </row>
    <row r="4" spans="1:8" x14ac:dyDescent="0.25">
      <c r="A4">
        <v>3</v>
      </c>
      <c r="B4" t="s">
        <v>9</v>
      </c>
      <c r="C4">
        <v>96843</v>
      </c>
      <c r="D4">
        <v>-4.3837564053197497E-2</v>
      </c>
      <c r="E4">
        <v>3.9903384389458799E-2</v>
      </c>
      <c r="F4">
        <v>50</v>
      </c>
      <c r="G4">
        <v>0.42857142857142899</v>
      </c>
      <c r="H4">
        <v>1.06408109149182E-4</v>
      </c>
    </row>
    <row r="5" spans="1:8" x14ac:dyDescent="0.25">
      <c r="A5">
        <v>4</v>
      </c>
      <c r="B5" t="s">
        <v>10</v>
      </c>
      <c r="C5">
        <v>1030565</v>
      </c>
      <c r="D5">
        <v>8.2719603290503499E-2</v>
      </c>
      <c r="E5">
        <v>0.42463607419558103</v>
      </c>
      <c r="F5">
        <v>37410</v>
      </c>
      <c r="G5">
        <v>-8.7605482659382505E-2</v>
      </c>
      <c r="H5">
        <v>7.9614547265418001E-2</v>
      </c>
    </row>
    <row r="6" spans="1:8" x14ac:dyDescent="0.25">
      <c r="A6">
        <v>5</v>
      </c>
      <c r="B6" t="s">
        <v>8</v>
      </c>
      <c r="C6">
        <v>50501</v>
      </c>
      <c r="D6">
        <v>0.59747572201309596</v>
      </c>
      <c r="E6">
        <v>2.0808533554847099E-2</v>
      </c>
      <c r="F6">
        <v>3004</v>
      </c>
      <c r="G6">
        <v>0.67447045707915299</v>
      </c>
      <c r="H6">
        <v>6.3929991976828596E-3</v>
      </c>
    </row>
    <row r="7" spans="1:8" x14ac:dyDescent="0.25">
      <c r="A7">
        <v>6</v>
      </c>
      <c r="B7" t="s">
        <v>140</v>
      </c>
      <c r="C7">
        <v>92318</v>
      </c>
      <c r="D7">
        <v>-0.13559925093632999</v>
      </c>
      <c r="E7">
        <v>3.8038894293506598E-2</v>
      </c>
      <c r="F7">
        <v>1877</v>
      </c>
      <c r="G7">
        <v>-8.4836665041443202E-2</v>
      </c>
      <c r="H7">
        <v>3.9945604174602897E-3</v>
      </c>
    </row>
    <row r="8" spans="1:8" x14ac:dyDescent="0.25">
      <c r="A8">
        <v>7</v>
      </c>
      <c r="B8" t="s">
        <v>11</v>
      </c>
      <c r="C8">
        <v>2426937</v>
      </c>
      <c r="D8">
        <v>0.120338667736409</v>
      </c>
      <c r="E8">
        <v>1</v>
      </c>
      <c r="F8">
        <v>469889</v>
      </c>
      <c r="G8">
        <v>0.29055993320461299</v>
      </c>
      <c r="H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365F91"/>
    <pageSetUpPr fitToPage="1"/>
  </sheetPr>
  <dimension ref="A1:L52"/>
  <sheetViews>
    <sheetView showGridLines="0" topLeftCell="A6" zoomScale="85" zoomScaleNormal="85" zoomScalePageLayoutView="150" workbookViewId="0"/>
  </sheetViews>
  <sheetFormatPr defaultColWidth="9" defaultRowHeight="11.25" x14ac:dyDescent="0.25"/>
  <cols>
    <col min="1" max="1" width="7.42578125" style="9" customWidth="1"/>
    <col min="2" max="2" width="13" style="9" customWidth="1"/>
    <col min="3" max="3" width="40" style="9" customWidth="1"/>
    <col min="4" max="4" width="10.5703125" style="9" customWidth="1"/>
    <col min="5" max="5" width="12.42578125" style="9" customWidth="1"/>
    <col min="6" max="6" width="10.5703125" style="9" customWidth="1"/>
    <col min="7" max="7" width="12.42578125" style="26" customWidth="1"/>
    <col min="8" max="8" width="13.42578125" style="9" customWidth="1"/>
    <col min="9" max="9" width="14.42578125" style="9" customWidth="1"/>
    <col min="10" max="10" width="15" style="9" customWidth="1"/>
    <col min="11" max="11" width="12.7109375" style="9" customWidth="1"/>
    <col min="12" max="12" width="11.28515625" style="9" bestFit="1" customWidth="1"/>
    <col min="13" max="16384" width="9" style="9"/>
  </cols>
  <sheetData>
    <row r="1" spans="1:11" ht="13.15" customHeight="1" x14ac:dyDescent="0.25">
      <c r="A1" s="274" t="s">
        <v>92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</row>
    <row r="2" spans="1:11" ht="13.15" customHeight="1" x14ac:dyDescent="0.25">
      <c r="A2" s="274" t="s">
        <v>77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spans="1:11" ht="13.15" customHeight="1" x14ac:dyDescent="0.25">
      <c r="A3" s="274" t="str">
        <f>"Premi lordi contabilizzati a tutto il "&amp;IF(MID(RAPPR_Tav1!C1,5,4)="0331","1°",
IF(MID(RAPPR_Tav1!C1,5,4)="0630","2°",
IF(MID(RAPPR_Tav1!C1,5,4)="0930","3°","4°")))&amp;" trimestre "&amp;MID(RAPPR_Tav1!C1,1,4)</f>
        <v>Premi lordi contabilizzati a tutto il 1° trimestre 2025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</row>
    <row r="4" spans="1:11" ht="13.15" customHeight="1" x14ac:dyDescent="0.25">
      <c r="H4" s="11"/>
      <c r="I4" s="11"/>
      <c r="J4" s="11"/>
      <c r="K4" s="11" t="s">
        <v>1</v>
      </c>
    </row>
    <row r="5" spans="1:11" ht="13.15" customHeight="1" x14ac:dyDescent="0.25">
      <c r="A5" s="279" t="s">
        <v>12</v>
      </c>
      <c r="B5" s="280"/>
      <c r="C5" s="230"/>
      <c r="D5" s="285" t="s">
        <v>73</v>
      </c>
      <c r="E5" s="286"/>
      <c r="F5" s="286"/>
      <c r="G5" s="286"/>
      <c r="H5" s="286"/>
      <c r="I5" s="28"/>
      <c r="J5" s="28"/>
      <c r="K5" s="217"/>
    </row>
    <row r="6" spans="1:11" ht="21" customHeight="1" x14ac:dyDescent="0.25">
      <c r="A6" s="281"/>
      <c r="B6" s="282"/>
      <c r="C6" s="232"/>
      <c r="D6" s="268" t="s">
        <v>74</v>
      </c>
      <c r="E6" s="268" t="s">
        <v>17</v>
      </c>
      <c r="F6" s="268" t="s">
        <v>18</v>
      </c>
      <c r="G6" s="275" t="s">
        <v>184</v>
      </c>
      <c r="H6" s="277" t="s">
        <v>19</v>
      </c>
      <c r="I6" s="275" t="s">
        <v>185</v>
      </c>
      <c r="J6" s="275" t="s">
        <v>210</v>
      </c>
      <c r="K6" s="275" t="s">
        <v>186</v>
      </c>
    </row>
    <row r="7" spans="1:11" ht="20.65" customHeight="1" x14ac:dyDescent="0.25">
      <c r="A7" s="283"/>
      <c r="B7" s="284"/>
      <c r="C7" s="233"/>
      <c r="D7" s="269"/>
      <c r="E7" s="269"/>
      <c r="F7" s="269"/>
      <c r="G7" s="276"/>
      <c r="H7" s="278"/>
      <c r="I7" s="276"/>
      <c r="J7" s="276"/>
      <c r="K7" s="276"/>
    </row>
    <row r="8" spans="1:11" ht="13.15" customHeight="1" x14ac:dyDescent="0.25">
      <c r="A8" s="121" t="s">
        <v>21</v>
      </c>
      <c r="B8" s="29" t="s">
        <v>22</v>
      </c>
      <c r="C8" s="29"/>
      <c r="D8" s="30"/>
      <c r="E8" s="30"/>
      <c r="F8" s="30"/>
      <c r="G8" s="30"/>
      <c r="H8" s="31"/>
      <c r="I8" s="30"/>
      <c r="J8" s="30"/>
      <c r="K8" s="30"/>
    </row>
    <row r="9" spans="1:11" ht="12" customHeight="1" x14ac:dyDescent="0.25">
      <c r="A9" s="32"/>
      <c r="B9" s="10" t="s">
        <v>75</v>
      </c>
      <c r="C9" s="10"/>
      <c r="D9" s="122">
        <f>+RAPPR_Tav1!C2</f>
        <v>0</v>
      </c>
      <c r="E9" s="122">
        <f>+RAPPR_Tav1!D2</f>
        <v>0</v>
      </c>
      <c r="F9" s="122">
        <f>+RAPPR_Tav1!E2</f>
        <v>0</v>
      </c>
      <c r="G9" s="122">
        <f>+RAPPR_Tav1!G2</f>
        <v>0</v>
      </c>
      <c r="H9" s="123">
        <f>+RAPPR_Tav1!F2</f>
        <v>0</v>
      </c>
      <c r="I9" s="124">
        <f>+RAPPR_Tav1!H2</f>
        <v>0</v>
      </c>
      <c r="J9" s="124">
        <f>+RAPPR_Tav1!I2</f>
        <v>0</v>
      </c>
      <c r="K9" s="124">
        <f>+RAPPR_Tav1!J2</f>
        <v>0</v>
      </c>
    </row>
    <row r="10" spans="1:11" ht="12" customHeight="1" x14ac:dyDescent="0.25">
      <c r="A10" s="32"/>
      <c r="B10" s="10" t="s">
        <v>23</v>
      </c>
      <c r="C10" s="10"/>
      <c r="D10" s="122">
        <f>+RAPPR_Tav1!C3</f>
        <v>4691</v>
      </c>
      <c r="E10" s="122">
        <f>+RAPPR_Tav1!D3</f>
        <v>27182</v>
      </c>
      <c r="F10" s="122">
        <f>+RAPPR_Tav1!E3</f>
        <v>10075</v>
      </c>
      <c r="G10" s="122">
        <f>+RAPPR_Tav1!G3</f>
        <v>0</v>
      </c>
      <c r="H10" s="123">
        <f>+RAPPR_Tav1!F3</f>
        <v>41948</v>
      </c>
      <c r="I10" s="124">
        <f>+RAPPR_Tav1!H3</f>
        <v>-0.88669929450404605</v>
      </c>
      <c r="J10" s="124">
        <f>+RAPPR_Tav1!I3</f>
        <v>-0.88669929450404605</v>
      </c>
      <c r="K10" s="124">
        <f>+RAPPR_Tav1!J3</f>
        <v>5.1069652831548601E-2</v>
      </c>
    </row>
    <row r="11" spans="1:11" s="47" customFormat="1" ht="12" customHeight="1" x14ac:dyDescent="0.25">
      <c r="A11" s="52"/>
      <c r="B11" s="47" t="s">
        <v>66</v>
      </c>
      <c r="C11" s="53" t="s">
        <v>86</v>
      </c>
      <c r="D11" s="125">
        <f>+RAPPR_Tav1!C4</f>
        <v>0</v>
      </c>
      <c r="E11" s="125">
        <f>+RAPPR_Tav1!D4</f>
        <v>0</v>
      </c>
      <c r="F11" s="125">
        <f>+RAPPR_Tav1!E4</f>
        <v>0</v>
      </c>
      <c r="G11" s="125">
        <f>+RAPPR_Tav1!G4</f>
        <v>0</v>
      </c>
      <c r="H11" s="125">
        <f>+RAPPR_Tav1!F4</f>
        <v>0</v>
      </c>
      <c r="I11" s="126">
        <f>+RAPPR_Tav1!H4</f>
        <v>0</v>
      </c>
      <c r="J11" s="126">
        <f>+RAPPR_Tav1!I4</f>
        <v>0</v>
      </c>
      <c r="K11" s="126">
        <f>+RAPPR_Tav1!J4</f>
        <v>0</v>
      </c>
    </row>
    <row r="12" spans="1:11" s="47" customFormat="1" ht="12" customHeight="1" x14ac:dyDescent="0.25">
      <c r="A12" s="52"/>
      <c r="C12" s="53" t="s">
        <v>81</v>
      </c>
      <c r="D12" s="125">
        <f>+RAPPR_Tav1!C5</f>
        <v>0</v>
      </c>
      <c r="E12" s="125">
        <f>+RAPPR_Tav1!D5</f>
        <v>0</v>
      </c>
      <c r="F12" s="125">
        <f>+RAPPR_Tav1!E5</f>
        <v>9528</v>
      </c>
      <c r="G12" s="125">
        <f>+RAPPR_Tav1!G5</f>
        <v>0</v>
      </c>
      <c r="H12" s="125">
        <f>+RAPPR_Tav1!F5</f>
        <v>9528</v>
      </c>
      <c r="I12" s="126">
        <f>+RAPPR_Tav1!H5</f>
        <v>-0.24667931688804601</v>
      </c>
      <c r="J12" s="126">
        <f>+RAPPR_Tav1!I5</f>
        <v>-0.24667931688804601</v>
      </c>
      <c r="K12" s="126">
        <f>+RAPPR_Tav1!J5</f>
        <v>1.15998772808953E-2</v>
      </c>
    </row>
    <row r="13" spans="1:11" ht="12" customHeight="1" x14ac:dyDescent="0.25">
      <c r="A13" s="32"/>
      <c r="B13" s="10" t="s">
        <v>25</v>
      </c>
      <c r="C13" s="10"/>
      <c r="D13" s="122">
        <f>+RAPPR_Tav1!C6</f>
        <v>2751</v>
      </c>
      <c r="E13" s="122">
        <f>+RAPPR_Tav1!D6</f>
        <v>58647</v>
      </c>
      <c r="F13" s="122">
        <f>+RAPPR_Tav1!E6</f>
        <v>8390</v>
      </c>
      <c r="G13" s="122">
        <f>+RAPPR_Tav1!G6</f>
        <v>2972</v>
      </c>
      <c r="H13" s="123">
        <f>+RAPPR_Tav1!F6</f>
        <v>69788</v>
      </c>
      <c r="I13" s="124">
        <f>+RAPPR_Tav1!H6</f>
        <v>7.7474139262003999E-2</v>
      </c>
      <c r="J13" s="124">
        <f>+RAPPR_Tav1!I6</f>
        <v>7.7474139262003999E-2</v>
      </c>
      <c r="K13" s="124">
        <f>+RAPPR_Tav1!J6</f>
        <v>8.4963500805952899E-2</v>
      </c>
    </row>
    <row r="14" spans="1:11" ht="12" customHeight="1" x14ac:dyDescent="0.25">
      <c r="A14" s="32"/>
      <c r="B14" s="10" t="s">
        <v>26</v>
      </c>
      <c r="C14" s="10"/>
      <c r="D14" s="122">
        <f>+RAPPR_Tav1!C7</f>
        <v>1</v>
      </c>
      <c r="E14" s="122">
        <f>+RAPPR_Tav1!D7</f>
        <v>0</v>
      </c>
      <c r="F14" s="122">
        <f>+RAPPR_Tav1!E7</f>
        <v>1</v>
      </c>
      <c r="G14" s="122">
        <f>+RAPPR_Tav1!G7</f>
        <v>0</v>
      </c>
      <c r="H14" s="123">
        <f>+RAPPR_Tav1!F7</f>
        <v>2</v>
      </c>
      <c r="I14" s="124">
        <f>+RAPPR_Tav1!H7</f>
        <v>0</v>
      </c>
      <c r="J14" s="124">
        <f>+RAPPR_Tav1!I7</f>
        <v>0</v>
      </c>
      <c r="K14" s="124">
        <f>+RAPPR_Tav1!J7</f>
        <v>2.43490287172445E-6</v>
      </c>
    </row>
    <row r="15" spans="1:11" ht="12" customHeight="1" x14ac:dyDescent="0.25">
      <c r="A15" s="32"/>
      <c r="B15" s="10" t="s">
        <v>27</v>
      </c>
      <c r="C15" s="10"/>
      <c r="D15" s="122">
        <f>+RAPPR_Tav1!C8</f>
        <v>7443</v>
      </c>
      <c r="E15" s="122">
        <f>+RAPPR_Tav1!D8</f>
        <v>85829</v>
      </c>
      <c r="F15" s="122">
        <f>+RAPPR_Tav1!E8</f>
        <v>18466</v>
      </c>
      <c r="G15" s="122">
        <f>+RAPPR_Tav1!G8</f>
        <v>2972</v>
      </c>
      <c r="H15" s="123">
        <f>+RAPPR_Tav1!F8</f>
        <v>111738</v>
      </c>
      <c r="I15" s="124">
        <f>+RAPPR_Tav1!H8</f>
        <v>-0.74313575842283397</v>
      </c>
      <c r="J15" s="124">
        <f>+RAPPR_Tav1!I8</f>
        <v>-0.74313575842283397</v>
      </c>
      <c r="K15" s="124">
        <f>+RAPPR_Tav1!J8</f>
        <v>0.13603558854037301</v>
      </c>
    </row>
    <row r="16" spans="1:11" ht="14.1" customHeight="1" x14ac:dyDescent="0.25">
      <c r="A16" s="231"/>
      <c r="B16" s="10" t="s">
        <v>29</v>
      </c>
      <c r="C16" s="10"/>
      <c r="D16" s="122"/>
      <c r="E16" s="122"/>
      <c r="F16" s="127"/>
      <c r="G16" s="122"/>
      <c r="H16" s="128"/>
      <c r="I16" s="124"/>
      <c r="J16" s="124"/>
      <c r="K16" s="124"/>
    </row>
    <row r="17" spans="1:11" ht="13.15" customHeight="1" x14ac:dyDescent="0.25">
      <c r="A17" s="32"/>
      <c r="B17" s="10" t="s">
        <v>30</v>
      </c>
      <c r="C17" s="10"/>
      <c r="D17" s="122">
        <f>+RAPPR_Tav1!C9</f>
        <v>0</v>
      </c>
      <c r="E17" s="122">
        <f>+RAPPR_Tav1!D9</f>
        <v>0</v>
      </c>
      <c r="F17" s="122">
        <f>+RAPPR_Tav1!E9</f>
        <v>0</v>
      </c>
      <c r="G17" s="122">
        <f>+RAPPR_Tav1!G9</f>
        <v>0</v>
      </c>
      <c r="H17" s="123">
        <f>+RAPPR_Tav1!F9</f>
        <v>0</v>
      </c>
      <c r="I17" s="124">
        <f>+RAPPR_Tav1!H9</f>
        <v>0</v>
      </c>
      <c r="J17" s="124">
        <f>+RAPPR_Tav1!I9</f>
        <v>0</v>
      </c>
      <c r="K17" s="124">
        <f>+RAPPR_Tav1!J9</f>
        <v>0</v>
      </c>
    </row>
    <row r="18" spans="1:11" ht="13.15" customHeight="1" x14ac:dyDescent="0.25">
      <c r="A18" s="32"/>
      <c r="B18" s="10" t="s">
        <v>31</v>
      </c>
      <c r="C18" s="10"/>
      <c r="D18" s="122">
        <f>+RAPPR_Tav1!C10</f>
        <v>19708</v>
      </c>
      <c r="E18" s="122">
        <f>+RAPPR_Tav1!D10</f>
        <v>92771</v>
      </c>
      <c r="F18" s="127">
        <f>+RAPPR_Tav1!E10</f>
        <v>16498</v>
      </c>
      <c r="G18" s="122">
        <f>+RAPPR_Tav1!G10</f>
        <v>6897</v>
      </c>
      <c r="H18" s="123">
        <f>+RAPPR_Tav1!F10</f>
        <v>128977</v>
      </c>
      <c r="I18" s="124">
        <f>+RAPPR_Tav1!H10</f>
        <v>-0.123148255161771</v>
      </c>
      <c r="J18" s="124">
        <f>+RAPPR_Tav1!I10</f>
        <v>-0.123148255161771</v>
      </c>
      <c r="K18" s="124">
        <f>+RAPPR_Tav1!J10</f>
        <v>0.15702323384320199</v>
      </c>
    </row>
    <row r="19" spans="1:11" ht="13.15" customHeight="1" x14ac:dyDescent="0.25">
      <c r="A19" s="32"/>
      <c r="B19" s="10" t="s">
        <v>32</v>
      </c>
      <c r="C19" s="10"/>
      <c r="D19" s="122">
        <f>+RAPPR_Tav1!C11</f>
        <v>0</v>
      </c>
      <c r="E19" s="122">
        <f>+RAPPR_Tav1!D11</f>
        <v>0</v>
      </c>
      <c r="F19" s="127">
        <f>+RAPPR_Tav1!E11</f>
        <v>0</v>
      </c>
      <c r="G19" s="122">
        <f>+RAPPR_Tav1!G11</f>
        <v>0</v>
      </c>
      <c r="H19" s="123">
        <f>+RAPPR_Tav1!F11</f>
        <v>0</v>
      </c>
      <c r="I19" s="124">
        <f>+RAPPR_Tav1!H11</f>
        <v>0</v>
      </c>
      <c r="J19" s="124">
        <f>+RAPPR_Tav1!I11</f>
        <v>0</v>
      </c>
      <c r="K19" s="124">
        <f>+RAPPR_Tav1!J11</f>
        <v>0</v>
      </c>
    </row>
    <row r="20" spans="1:11" ht="12" customHeight="1" x14ac:dyDescent="0.25">
      <c r="A20" s="231"/>
      <c r="B20" s="10" t="s">
        <v>33</v>
      </c>
      <c r="C20" s="10"/>
      <c r="D20" s="122">
        <f>+RAPPR_Tav1!C12</f>
        <v>19708</v>
      </c>
      <c r="E20" s="122">
        <f>+RAPPR_Tav1!D12</f>
        <v>92771</v>
      </c>
      <c r="F20" s="122">
        <f>+RAPPR_Tav1!E12</f>
        <v>16498</v>
      </c>
      <c r="G20" s="122">
        <f>+RAPPR_Tav1!G12</f>
        <v>6897</v>
      </c>
      <c r="H20" s="123">
        <f>+RAPPR_Tav1!F12</f>
        <v>128977</v>
      </c>
      <c r="I20" s="124">
        <f>+RAPPR_Tav1!H12</f>
        <v>-0.123148255161771</v>
      </c>
      <c r="J20" s="124">
        <f>+RAPPR_Tav1!I12</f>
        <v>-0.123148255161771</v>
      </c>
      <c r="K20" s="124">
        <f>+RAPPR_Tav1!J12</f>
        <v>0.15702323384320199</v>
      </c>
    </row>
    <row r="21" spans="1:11" s="26" customFormat="1" ht="13.15" customHeight="1" x14ac:dyDescent="0.25">
      <c r="A21" s="90" t="s">
        <v>34</v>
      </c>
      <c r="B21" s="34"/>
      <c r="C21" s="34"/>
      <c r="D21" s="129">
        <f>+RAPPR_Tav1!C13</f>
        <v>27151</v>
      </c>
      <c r="E21" s="129">
        <f>+RAPPR_Tav1!D13</f>
        <v>178600</v>
      </c>
      <c r="F21" s="129">
        <f>+RAPPR_Tav1!E13</f>
        <v>34964</v>
      </c>
      <c r="G21" s="129">
        <f>+RAPPR_Tav1!G13</f>
        <v>9869</v>
      </c>
      <c r="H21" s="129">
        <f>+RAPPR_Tav1!F13</f>
        <v>240715</v>
      </c>
      <c r="I21" s="130">
        <f>+RAPPR_Tav1!H13</f>
        <v>-0.58647068625783605</v>
      </c>
      <c r="J21" s="130">
        <f>+RAPPR_Tav1!I13</f>
        <v>-0.58647068625783605</v>
      </c>
      <c r="K21" s="130">
        <f>+RAPPR_Tav1!J13</f>
        <v>0.293058822383575</v>
      </c>
    </row>
    <row r="22" spans="1:11" s="26" customFormat="1" ht="14.1" customHeight="1" x14ac:dyDescent="0.25">
      <c r="A22" s="91" t="s">
        <v>76</v>
      </c>
      <c r="B22" s="36"/>
      <c r="C22" s="36"/>
      <c r="D22" s="131">
        <f>+RAPPR_Tav1!C14</f>
        <v>0</v>
      </c>
      <c r="E22" s="131">
        <f>+RAPPR_Tav1!D14</f>
        <v>0</v>
      </c>
      <c r="F22" s="132">
        <f>+RAPPR_Tav1!E14</f>
        <v>0</v>
      </c>
      <c r="G22" s="131">
        <f>+RAPPR_Tav1!G14</f>
        <v>0</v>
      </c>
      <c r="H22" s="131">
        <f>+RAPPR_Tav1!F14</f>
        <v>0</v>
      </c>
      <c r="I22" s="133" t="s">
        <v>187</v>
      </c>
      <c r="J22" s="133" t="s">
        <v>187</v>
      </c>
      <c r="K22" s="133" t="s">
        <v>187</v>
      </c>
    </row>
    <row r="23" spans="1:11" ht="13.15" customHeight="1" x14ac:dyDescent="0.25">
      <c r="A23" s="121" t="s">
        <v>36</v>
      </c>
      <c r="B23" s="29" t="s">
        <v>22</v>
      </c>
      <c r="C23" s="29"/>
      <c r="D23" s="134"/>
      <c r="E23" s="134"/>
      <c r="F23" s="134"/>
      <c r="G23" s="134"/>
      <c r="H23" s="135"/>
      <c r="I23" s="136"/>
      <c r="J23" s="136"/>
      <c r="K23" s="136"/>
    </row>
    <row r="24" spans="1:11" ht="12" customHeight="1" x14ac:dyDescent="0.25">
      <c r="A24" s="231"/>
      <c r="B24" s="10" t="s">
        <v>37</v>
      </c>
      <c r="C24" s="10"/>
      <c r="D24" s="122">
        <f>+RAPPR_Tav1!C15</f>
        <v>581</v>
      </c>
      <c r="E24" s="122">
        <f>+RAPPR_Tav1!D15</f>
        <v>551716</v>
      </c>
      <c r="F24" s="122">
        <f>+RAPPR_Tav1!E15</f>
        <v>18653</v>
      </c>
      <c r="G24" s="122">
        <f>+RAPPR_Tav1!G15</f>
        <v>6077</v>
      </c>
      <c r="H24" s="123">
        <f>+RAPPR_Tav1!F15</f>
        <v>570950</v>
      </c>
      <c r="I24" s="124">
        <f>+RAPPR_Tav1!H15</f>
        <v>0.15038524154161101</v>
      </c>
      <c r="J24" s="124">
        <f>+RAPPR_Tav1!I15</f>
        <v>0.18652274748750999</v>
      </c>
      <c r="K24" s="124">
        <f>+RAPPR_Tav1!J15</f>
        <v>0.69510389730553601</v>
      </c>
    </row>
    <row r="25" spans="1:11" s="47" customFormat="1" ht="12" customHeight="1" x14ac:dyDescent="0.25">
      <c r="A25" s="54"/>
      <c r="B25" s="53" t="s">
        <v>66</v>
      </c>
      <c r="C25" s="53" t="s">
        <v>81</v>
      </c>
      <c r="D25" s="125">
        <f>+RAPPR_Tav1!C16</f>
        <v>0</v>
      </c>
      <c r="E25" s="125">
        <f>+RAPPR_Tav1!D16</f>
        <v>0</v>
      </c>
      <c r="F25" s="125">
        <f>+RAPPR_Tav1!E16</f>
        <v>8783</v>
      </c>
      <c r="G25" s="125">
        <f>+RAPPR_Tav1!G16</f>
        <v>3833</v>
      </c>
      <c r="H25" s="137">
        <f>+RAPPR_Tav1!F16</f>
        <v>8783</v>
      </c>
      <c r="I25" s="126">
        <f>+RAPPR_Tav1!H16</f>
        <v>0.54467112205416801</v>
      </c>
      <c r="J25" s="126">
        <f>+RAPPR_Tav1!I16</f>
        <v>0.54467112205416801</v>
      </c>
      <c r="K25" s="126">
        <f>+RAPPR_Tav1!J16</f>
        <v>1.06928759611779E-2</v>
      </c>
    </row>
    <row r="26" spans="1:11" ht="12" customHeight="1" x14ac:dyDescent="0.25">
      <c r="A26" s="231"/>
      <c r="B26" s="10" t="s">
        <v>38</v>
      </c>
      <c r="C26" s="10"/>
      <c r="D26" s="122">
        <f>+RAPPR_Tav1!C17</f>
        <v>493</v>
      </c>
      <c r="E26" s="122">
        <f>+RAPPR_Tav1!D17</f>
        <v>5544</v>
      </c>
      <c r="F26" s="122">
        <f>+RAPPR_Tav1!E17</f>
        <v>1033</v>
      </c>
      <c r="G26" s="122">
        <f>+RAPPR_Tav1!G17</f>
        <v>0</v>
      </c>
      <c r="H26" s="123">
        <f>+RAPPR_Tav1!F17</f>
        <v>7070</v>
      </c>
      <c r="I26" s="124">
        <f>+RAPPR_Tav1!H17</f>
        <v>-0.81258118389311595</v>
      </c>
      <c r="J26" s="124">
        <f>+RAPPR_Tav1!I17</f>
        <v>-0.81258118389311595</v>
      </c>
      <c r="K26" s="124">
        <f>+RAPPR_Tav1!J17</f>
        <v>8.6073816515459204E-3</v>
      </c>
    </row>
    <row r="27" spans="1:11" s="47" customFormat="1" ht="12" customHeight="1" x14ac:dyDescent="0.25">
      <c r="A27" s="54"/>
      <c r="B27" s="53" t="s">
        <v>66</v>
      </c>
      <c r="C27" s="53" t="s">
        <v>81</v>
      </c>
      <c r="D27" s="125">
        <f>+RAPPR_Tav1!C18</f>
        <v>0</v>
      </c>
      <c r="E27" s="125">
        <f>+RAPPR_Tav1!D18</f>
        <v>0</v>
      </c>
      <c r="F27" s="125">
        <f>+RAPPR_Tav1!E18</f>
        <v>0</v>
      </c>
      <c r="G27" s="125">
        <f>+RAPPR_Tav1!G18</f>
        <v>0</v>
      </c>
      <c r="H27" s="137">
        <f>+RAPPR_Tav1!F18</f>
        <v>0</v>
      </c>
      <c r="I27" s="126">
        <f>+RAPPR_Tav1!H18</f>
        <v>0</v>
      </c>
      <c r="J27" s="126">
        <f>+RAPPR_Tav1!I18</f>
        <v>0</v>
      </c>
      <c r="K27" s="126">
        <f>+RAPPR_Tav1!J18</f>
        <v>0</v>
      </c>
    </row>
    <row r="28" spans="1:11" ht="12" customHeight="1" x14ac:dyDescent="0.25">
      <c r="A28" s="231"/>
      <c r="B28" s="10" t="s">
        <v>39</v>
      </c>
      <c r="C28" s="10"/>
      <c r="D28" s="122">
        <f>+RAPPR_Tav1!C19</f>
        <v>0</v>
      </c>
      <c r="E28" s="122">
        <f>+RAPPR_Tav1!D19</f>
        <v>0</v>
      </c>
      <c r="F28" s="122">
        <f>+RAPPR_Tav1!E19</f>
        <v>0</v>
      </c>
      <c r="G28" s="122">
        <f>+RAPPR_Tav1!G19</f>
        <v>0</v>
      </c>
      <c r="H28" s="123">
        <f>+RAPPR_Tav1!F19</f>
        <v>0</v>
      </c>
      <c r="I28" s="138" t="s">
        <v>187</v>
      </c>
      <c r="J28" s="138" t="s">
        <v>187</v>
      </c>
      <c r="K28" s="138" t="s">
        <v>187</v>
      </c>
    </row>
    <row r="29" spans="1:11" ht="12" customHeight="1" x14ac:dyDescent="0.25">
      <c r="A29" s="231"/>
      <c r="B29" s="10" t="s">
        <v>40</v>
      </c>
      <c r="C29" s="10"/>
      <c r="D29" s="122">
        <f>+RAPPR_Tav1!C20</f>
        <v>0</v>
      </c>
      <c r="E29" s="122">
        <f>+RAPPR_Tav1!D20</f>
        <v>0</v>
      </c>
      <c r="F29" s="127">
        <f>+RAPPR_Tav1!E20</f>
        <v>0</v>
      </c>
      <c r="G29" s="122">
        <f>+RAPPR_Tav1!G20</f>
        <v>0</v>
      </c>
      <c r="H29" s="123">
        <f>+RAPPR_Tav1!F20</f>
        <v>0</v>
      </c>
      <c r="I29" s="124">
        <f>+RAPPR_Tav1!H20</f>
        <v>0</v>
      </c>
      <c r="J29" s="124">
        <f>+RAPPR_Tav1!I20</f>
        <v>0</v>
      </c>
      <c r="K29" s="124">
        <f>+RAPPR_Tav1!J20</f>
        <v>0</v>
      </c>
    </row>
    <row r="30" spans="1:11" ht="12" customHeight="1" x14ac:dyDescent="0.25">
      <c r="A30" s="231"/>
      <c r="B30" s="10" t="s">
        <v>27</v>
      </c>
      <c r="C30" s="10"/>
      <c r="D30" s="122">
        <f>+RAPPR_Tav1!C21</f>
        <v>1074</v>
      </c>
      <c r="E30" s="122">
        <f>+RAPPR_Tav1!D21</f>
        <v>557260</v>
      </c>
      <c r="F30" s="122">
        <f>+RAPPR_Tav1!E21</f>
        <v>19686</v>
      </c>
      <c r="G30" s="122">
        <f>+RAPPR_Tav1!G21</f>
        <v>6077</v>
      </c>
      <c r="H30" s="123">
        <f>+RAPPR_Tav1!F21</f>
        <v>578020</v>
      </c>
      <c r="I30" s="124">
        <f>+RAPPR_Tav1!H21</f>
        <v>8.2363515499920506E-2</v>
      </c>
      <c r="J30" s="124">
        <f>+RAPPR_Tav1!I21</f>
        <v>0.113892534287625</v>
      </c>
      <c r="K30" s="124">
        <f>+RAPPR_Tav1!J21</f>
        <v>0.70371127895708196</v>
      </c>
    </row>
    <row r="31" spans="1:11" ht="14.1" customHeight="1" x14ac:dyDescent="0.25">
      <c r="A31" s="231"/>
      <c r="B31" s="10" t="s">
        <v>29</v>
      </c>
      <c r="C31" s="10"/>
      <c r="D31" s="122">
        <f>+RAPPR_Tav1!C22</f>
        <v>0</v>
      </c>
      <c r="E31" s="122">
        <f>+RAPPR_Tav1!D22</f>
        <v>0</v>
      </c>
      <c r="F31" s="127">
        <f>+RAPPR_Tav1!E22</f>
        <v>0</v>
      </c>
      <c r="G31" s="122">
        <f>+RAPPR_Tav1!G22</f>
        <v>0</v>
      </c>
      <c r="H31" s="123">
        <f>+RAPPR_Tav1!F22</f>
        <v>0</v>
      </c>
      <c r="I31" s="124">
        <f>+RAPPR_Tav1!H22</f>
        <v>0</v>
      </c>
      <c r="J31" s="124">
        <f>+RAPPR_Tav1!I22</f>
        <v>0</v>
      </c>
      <c r="K31" s="124">
        <f>+RAPPR_Tav1!J22</f>
        <v>0</v>
      </c>
    </row>
    <row r="32" spans="1:11" s="26" customFormat="1" ht="13.15" customHeight="1" x14ac:dyDescent="0.25">
      <c r="A32" s="90" t="s">
        <v>41</v>
      </c>
      <c r="B32" s="34"/>
      <c r="C32" s="34"/>
      <c r="D32" s="129">
        <f>+RAPPR_Tav1!C23</f>
        <v>1074</v>
      </c>
      <c r="E32" s="129">
        <f>+RAPPR_Tav1!D23</f>
        <v>557260</v>
      </c>
      <c r="F32" s="129">
        <f>+RAPPR_Tav1!E23</f>
        <v>19686</v>
      </c>
      <c r="G32" s="129">
        <f>+RAPPR_Tav1!G23</f>
        <v>6077</v>
      </c>
      <c r="H32" s="129">
        <f>+RAPPR_Tav1!F23</f>
        <v>578020</v>
      </c>
      <c r="I32" s="130">
        <f>+RAPPR_Tav1!H23</f>
        <v>8.2363515499920506E-2</v>
      </c>
      <c r="J32" s="130">
        <f>+RAPPR_Tav1!I23</f>
        <v>0.113892534287625</v>
      </c>
      <c r="K32" s="130">
        <f>+RAPPR_Tav1!J23</f>
        <v>0.70371127895708196</v>
      </c>
    </row>
    <row r="33" spans="1:11" s="26" customFormat="1" ht="14.1" customHeight="1" x14ac:dyDescent="0.25">
      <c r="A33" s="92" t="s">
        <v>42</v>
      </c>
      <c r="B33" s="38"/>
      <c r="C33" s="139"/>
      <c r="D33" s="131">
        <f>+RAPPR_Tav1!C24</f>
        <v>0</v>
      </c>
      <c r="E33" s="131">
        <f>+RAPPR_Tav1!D24</f>
        <v>0</v>
      </c>
      <c r="F33" s="132">
        <f>+RAPPR_Tav1!E24</f>
        <v>0</v>
      </c>
      <c r="G33" s="131">
        <f>+RAPPR_Tav1!G24</f>
        <v>0</v>
      </c>
      <c r="H33" s="131">
        <f>+RAPPR_Tav1!F24</f>
        <v>0</v>
      </c>
      <c r="I33" s="140">
        <f>+RAPPR_Tav1!H24</f>
        <v>0</v>
      </c>
      <c r="J33" s="140">
        <f>+RAPPR_Tav1!I24</f>
        <v>0</v>
      </c>
      <c r="K33" s="140">
        <f>+RAPPR_Tav1!J24</f>
        <v>0</v>
      </c>
    </row>
    <row r="34" spans="1:11" ht="14.1" customHeight="1" x14ac:dyDescent="0.25">
      <c r="A34" s="121" t="s">
        <v>43</v>
      </c>
      <c r="B34" s="29" t="s">
        <v>44</v>
      </c>
      <c r="C34" s="29"/>
      <c r="D34" s="134">
        <f>+RAPPR_Tav1!C25</f>
        <v>0</v>
      </c>
      <c r="E34" s="134">
        <f>+RAPPR_Tav1!D25</f>
        <v>859</v>
      </c>
      <c r="F34" s="134">
        <f>+RAPPR_Tav1!E25</f>
        <v>0</v>
      </c>
      <c r="G34" s="134">
        <f>+RAPPR_Tav1!G25</f>
        <v>0</v>
      </c>
      <c r="H34" s="135">
        <f>+RAPPR_Tav1!F25</f>
        <v>859</v>
      </c>
      <c r="I34" s="141">
        <f>+RAPPR_Tav1!H25</f>
        <v>-0.30725806451612903</v>
      </c>
      <c r="J34" s="141">
        <f>+RAPPR_Tav1!I25</f>
        <v>-0.30725806451612903</v>
      </c>
      <c r="K34" s="141">
        <f>+RAPPR_Tav1!J25</f>
        <v>1.04579078340565E-3</v>
      </c>
    </row>
    <row r="35" spans="1:11" s="55" customFormat="1" ht="12" customHeight="1" x14ac:dyDescent="0.25">
      <c r="A35" s="54"/>
      <c r="B35" s="53" t="s">
        <v>66</v>
      </c>
      <c r="C35" s="53" t="s">
        <v>89</v>
      </c>
      <c r="D35" s="142">
        <f>+RAPPR_Tav1!C26</f>
        <v>0</v>
      </c>
      <c r="E35" s="142">
        <f>+RAPPR_Tav1!D26</f>
        <v>0</v>
      </c>
      <c r="F35" s="142">
        <f>+RAPPR_Tav1!E26</f>
        <v>0</v>
      </c>
      <c r="G35" s="142">
        <f>+RAPPR_Tav1!G26</f>
        <v>0</v>
      </c>
      <c r="H35" s="137">
        <f>+RAPPR_Tav1!F26</f>
        <v>0</v>
      </c>
      <c r="I35" s="143">
        <f>+RAPPR_Tav1!H26</f>
        <v>0</v>
      </c>
      <c r="J35" s="143">
        <f>+RAPPR_Tav1!I26</f>
        <v>0</v>
      </c>
      <c r="K35" s="143">
        <f>+RAPPR_Tav1!J26</f>
        <v>0</v>
      </c>
    </row>
    <row r="36" spans="1:11" s="47" customFormat="1" ht="12" customHeight="1" x14ac:dyDescent="0.25">
      <c r="A36" s="54"/>
      <c r="B36" s="144"/>
      <c r="C36" s="53" t="s">
        <v>45</v>
      </c>
      <c r="D36" s="125">
        <f>+RAPPR_Tav1!C27</f>
        <v>0</v>
      </c>
      <c r="E36" s="125">
        <f>+RAPPR_Tav1!D27</f>
        <v>0</v>
      </c>
      <c r="F36" s="125">
        <f>+RAPPR_Tav1!E27</f>
        <v>0</v>
      </c>
      <c r="G36" s="125">
        <f>+RAPPR_Tav1!G27</f>
        <v>0</v>
      </c>
      <c r="H36" s="137">
        <f>+RAPPR_Tav1!F27</f>
        <v>0</v>
      </c>
      <c r="I36" s="126">
        <f>+RAPPR_Tav1!H27</f>
        <v>0</v>
      </c>
      <c r="J36" s="126">
        <f>+RAPPR_Tav1!I27</f>
        <v>0</v>
      </c>
      <c r="K36" s="126">
        <f>+RAPPR_Tav1!J27</f>
        <v>0</v>
      </c>
    </row>
    <row r="37" spans="1:11" s="47" customFormat="1" ht="12" customHeight="1" x14ac:dyDescent="0.25">
      <c r="A37" s="54"/>
      <c r="B37" s="144"/>
      <c r="C37" s="53" t="s">
        <v>46</v>
      </c>
      <c r="D37" s="125">
        <f>+RAPPR_Tav1!C28</f>
        <v>0</v>
      </c>
      <c r="E37" s="125">
        <f>+RAPPR_Tav1!D28</f>
        <v>0</v>
      </c>
      <c r="F37" s="125">
        <f>+RAPPR_Tav1!E28</f>
        <v>0</v>
      </c>
      <c r="G37" s="125">
        <f>+RAPPR_Tav1!G28</f>
        <v>0</v>
      </c>
      <c r="H37" s="137">
        <f>+RAPPR_Tav1!F28</f>
        <v>0</v>
      </c>
      <c r="I37" s="143" t="s">
        <v>187</v>
      </c>
      <c r="J37" s="143" t="s">
        <v>187</v>
      </c>
      <c r="K37" s="143" t="s">
        <v>187</v>
      </c>
    </row>
    <row r="38" spans="1:11" s="47" customFormat="1" ht="12" customHeight="1" x14ac:dyDescent="0.25">
      <c r="A38" s="54"/>
      <c r="B38" s="144"/>
      <c r="C38" s="53" t="s">
        <v>47</v>
      </c>
      <c r="D38" s="125">
        <f>+RAPPR_Tav1!C29</f>
        <v>0</v>
      </c>
      <c r="E38" s="125">
        <f>+RAPPR_Tav1!D29</f>
        <v>0</v>
      </c>
      <c r="F38" s="125">
        <f>+RAPPR_Tav1!E29</f>
        <v>0</v>
      </c>
      <c r="G38" s="125">
        <f>+RAPPR_Tav1!G29</f>
        <v>0</v>
      </c>
      <c r="H38" s="137">
        <f>+RAPPR_Tav1!F29</f>
        <v>0</v>
      </c>
      <c r="I38" s="143" t="s">
        <v>187</v>
      </c>
      <c r="J38" s="143" t="s">
        <v>187</v>
      </c>
      <c r="K38" s="143" t="s">
        <v>187</v>
      </c>
    </row>
    <row r="39" spans="1:11" s="47" customFormat="1" ht="12" customHeight="1" x14ac:dyDescent="0.25">
      <c r="A39" s="54"/>
      <c r="B39" s="144"/>
      <c r="C39" s="53" t="s">
        <v>48</v>
      </c>
      <c r="D39" s="125">
        <f>+RAPPR_Tav1!C30</f>
        <v>0</v>
      </c>
      <c r="E39" s="125">
        <f>+RAPPR_Tav1!D30</f>
        <v>0</v>
      </c>
      <c r="F39" s="125">
        <f>+RAPPR_Tav1!E30</f>
        <v>0</v>
      </c>
      <c r="G39" s="125">
        <f>+RAPPR_Tav1!G30</f>
        <v>0</v>
      </c>
      <c r="H39" s="137">
        <f>+RAPPR_Tav1!F30</f>
        <v>0</v>
      </c>
      <c r="I39" s="143" t="s">
        <v>187</v>
      </c>
      <c r="J39" s="143" t="s">
        <v>187</v>
      </c>
      <c r="K39" s="143" t="s">
        <v>187</v>
      </c>
    </row>
    <row r="40" spans="1:11" ht="14.1" customHeight="1" x14ac:dyDescent="0.25">
      <c r="A40" s="231"/>
      <c r="B40" s="10" t="s">
        <v>49</v>
      </c>
      <c r="C40" s="10"/>
      <c r="D40" s="122">
        <f>+RAPPR_Tav1!C31</f>
        <v>0</v>
      </c>
      <c r="E40" s="122">
        <f>+RAPPR_Tav1!D31</f>
        <v>13</v>
      </c>
      <c r="F40" s="127">
        <f>+RAPPR_Tav1!E31</f>
        <v>0</v>
      </c>
      <c r="G40" s="122">
        <f>+RAPPR_Tav1!G31</f>
        <v>0</v>
      </c>
      <c r="H40" s="123">
        <f>+RAPPR_Tav1!F31</f>
        <v>13</v>
      </c>
      <c r="I40" s="124">
        <f>+RAPPR_Tav1!H31</f>
        <v>5.5</v>
      </c>
      <c r="J40" s="124">
        <f>+RAPPR_Tav1!I31</f>
        <v>5.5</v>
      </c>
      <c r="K40" s="124">
        <f>+RAPPR_Tav1!J31</f>
        <v>1.5826868666208901E-5</v>
      </c>
    </row>
    <row r="41" spans="1:11" s="47" customFormat="1" ht="12" customHeight="1" x14ac:dyDescent="0.25">
      <c r="A41" s="54"/>
      <c r="B41" s="53" t="s">
        <v>66</v>
      </c>
      <c r="C41" s="53" t="s">
        <v>30</v>
      </c>
      <c r="D41" s="125">
        <f>+RAPPR_Tav1!C32</f>
        <v>0</v>
      </c>
      <c r="E41" s="125">
        <f>+RAPPR_Tav1!D32</f>
        <v>0</v>
      </c>
      <c r="F41" s="145">
        <f>+RAPPR_Tav1!E32</f>
        <v>0</v>
      </c>
      <c r="G41" s="125">
        <f>+RAPPR_Tav1!G32</f>
        <v>0</v>
      </c>
      <c r="H41" s="137">
        <f>+RAPPR_Tav1!F32</f>
        <v>0</v>
      </c>
      <c r="I41" s="126">
        <f>+RAPPR_Tav1!H32</f>
        <v>0</v>
      </c>
      <c r="J41" s="126">
        <f>+RAPPR_Tav1!I32</f>
        <v>0</v>
      </c>
      <c r="K41" s="126">
        <f>+RAPPR_Tav1!J32</f>
        <v>0</v>
      </c>
    </row>
    <row r="42" spans="1:11" s="26" customFormat="1" ht="13.15" customHeight="1" x14ac:dyDescent="0.25">
      <c r="A42" s="90" t="s">
        <v>50</v>
      </c>
      <c r="B42" s="34"/>
      <c r="C42" s="34"/>
      <c r="D42" s="129">
        <f>+RAPPR_Tav1!C33</f>
        <v>0</v>
      </c>
      <c r="E42" s="129">
        <f>+RAPPR_Tav1!D33</f>
        <v>872</v>
      </c>
      <c r="F42" s="129">
        <f>+RAPPR_Tav1!E33</f>
        <v>0</v>
      </c>
      <c r="G42" s="129">
        <f>+RAPPR_Tav1!G33</f>
        <v>0</v>
      </c>
      <c r="H42" s="129">
        <f>+RAPPR_Tav1!F33</f>
        <v>872</v>
      </c>
      <c r="I42" s="130">
        <f>+RAPPR_Tav1!H33</f>
        <v>-0.297906602254428</v>
      </c>
      <c r="J42" s="130">
        <f>+RAPPR_Tav1!I33</f>
        <v>-0.297906602254428</v>
      </c>
      <c r="K42" s="130">
        <f>+RAPPR_Tav1!J33</f>
        <v>1.06161765207186E-3</v>
      </c>
    </row>
    <row r="43" spans="1:11" s="26" customFormat="1" ht="14.1" customHeight="1" x14ac:dyDescent="0.25">
      <c r="A43" s="35" t="s">
        <v>51</v>
      </c>
      <c r="B43" s="39"/>
      <c r="C43" s="39"/>
      <c r="D43" s="131">
        <f>+RAPPR_Tav1!C34</f>
        <v>0</v>
      </c>
      <c r="E43" s="131">
        <f>+RAPPR_Tav1!D34</f>
        <v>0</v>
      </c>
      <c r="F43" s="131">
        <f>+RAPPR_Tav1!E34</f>
        <v>0</v>
      </c>
      <c r="G43" s="131">
        <f>+RAPPR_Tav1!G34</f>
        <v>0</v>
      </c>
      <c r="H43" s="131">
        <f>+RAPPR_Tav1!F34</f>
        <v>0</v>
      </c>
      <c r="I43" s="140">
        <f>+RAPPR_Tav1!H34</f>
        <v>0</v>
      </c>
      <c r="J43" s="140">
        <f>+RAPPR_Tav1!I34</f>
        <v>0</v>
      </c>
      <c r="K43" s="140">
        <f>+RAPPR_Tav1!J34</f>
        <v>0</v>
      </c>
    </row>
    <row r="44" spans="1:11" ht="14.1" customHeight="1" x14ac:dyDescent="0.25">
      <c r="A44" s="119" t="s">
        <v>52</v>
      </c>
      <c r="B44" s="120"/>
      <c r="C44" s="120"/>
      <c r="D44" s="134">
        <f>+RAPPR_Tav1!C35</f>
        <v>724</v>
      </c>
      <c r="E44" s="134">
        <f>+RAPPR_Tav1!D35</f>
        <v>1057</v>
      </c>
      <c r="F44" s="134">
        <f>+RAPPR_Tav1!E35</f>
        <v>0</v>
      </c>
      <c r="G44" s="134">
        <f>+RAPPR_Tav1!G35</f>
        <v>525</v>
      </c>
      <c r="H44" s="135">
        <f>+RAPPR_Tav1!F35</f>
        <v>1781</v>
      </c>
      <c r="I44" s="141">
        <f>+RAPPR_Tav1!H35</f>
        <v>-8.4318766066838094E-2</v>
      </c>
      <c r="J44" s="141">
        <f>+RAPPR_Tav1!I35</f>
        <v>-8.4318766066838094E-2</v>
      </c>
      <c r="K44" s="141">
        <f>+RAPPR_Tav1!J35</f>
        <v>2.1682810072706201E-3</v>
      </c>
    </row>
    <row r="45" spans="1:11" s="47" customFormat="1" ht="12" customHeight="1" x14ac:dyDescent="0.25">
      <c r="A45" s="54"/>
      <c r="B45" s="53" t="s">
        <v>66</v>
      </c>
      <c r="C45" s="53" t="s">
        <v>82</v>
      </c>
      <c r="D45" s="125">
        <f>+RAPPR_Tav1!C36</f>
        <v>723</v>
      </c>
      <c r="E45" s="125">
        <f>+RAPPR_Tav1!D36</f>
        <v>1057</v>
      </c>
      <c r="F45" s="125">
        <f>+RAPPR_Tav1!E36</f>
        <v>0</v>
      </c>
      <c r="G45" s="125">
        <f>+RAPPR_Tav1!G36</f>
        <v>525</v>
      </c>
      <c r="H45" s="137">
        <f>+RAPPR_Tav1!F36</f>
        <v>1780</v>
      </c>
      <c r="I45" s="126">
        <f>+RAPPR_Tav1!H36</f>
        <v>-8.4362139917695506E-2</v>
      </c>
      <c r="J45" s="126">
        <f>+RAPPR_Tav1!I36</f>
        <v>-8.4362139917695506E-2</v>
      </c>
      <c r="K45" s="126">
        <f>+RAPPR_Tav1!J36</f>
        <v>2.1670635558347601E-3</v>
      </c>
    </row>
    <row r="46" spans="1:11" s="47" customFormat="1" ht="12" customHeight="1" x14ac:dyDescent="0.25">
      <c r="A46" s="54"/>
      <c r="B46" s="146"/>
      <c r="C46" s="53" t="s">
        <v>53</v>
      </c>
      <c r="D46" s="125">
        <f>+RAPPR_Tav1!C37</f>
        <v>0</v>
      </c>
      <c r="E46" s="125">
        <f>+RAPPR_Tav1!D37</f>
        <v>0</v>
      </c>
      <c r="F46" s="125">
        <f>+RAPPR_Tav1!E37</f>
        <v>0</v>
      </c>
      <c r="G46" s="125">
        <f>+RAPPR_Tav1!G37</f>
        <v>0</v>
      </c>
      <c r="H46" s="137">
        <f>+RAPPR_Tav1!F37</f>
        <v>0</v>
      </c>
      <c r="I46" s="126">
        <f>+RAPPR_Tav1!H37</f>
        <v>0</v>
      </c>
      <c r="J46" s="126">
        <f>+RAPPR_Tav1!I37</f>
        <v>0</v>
      </c>
      <c r="K46" s="126">
        <f>+RAPPR_Tav1!J37</f>
        <v>0</v>
      </c>
    </row>
    <row r="47" spans="1:11" s="47" customFormat="1" ht="12" customHeight="1" x14ac:dyDescent="0.25">
      <c r="A47" s="54"/>
      <c r="B47" s="146"/>
      <c r="C47" s="53" t="s">
        <v>54</v>
      </c>
      <c r="D47" s="125">
        <f>+RAPPR_Tav1!C38</f>
        <v>1</v>
      </c>
      <c r="E47" s="125">
        <f>+RAPPR_Tav1!D38</f>
        <v>0</v>
      </c>
      <c r="F47" s="125">
        <f>+RAPPR_Tav1!E38</f>
        <v>0</v>
      </c>
      <c r="G47" s="125">
        <f>+RAPPR_Tav1!G38</f>
        <v>0</v>
      </c>
      <c r="H47" s="137">
        <f>+RAPPR_Tav1!F38</f>
        <v>1</v>
      </c>
      <c r="I47" s="126">
        <f>+RAPPR_Tav1!H38</f>
        <v>0</v>
      </c>
      <c r="J47" s="126">
        <f>+RAPPR_Tav1!I38</f>
        <v>0</v>
      </c>
      <c r="K47" s="126">
        <f>+RAPPR_Tav1!J38</f>
        <v>1.2174514358622199E-6</v>
      </c>
    </row>
    <row r="48" spans="1:11" s="47" customFormat="1" ht="12" customHeight="1" x14ac:dyDescent="0.25">
      <c r="A48" s="56"/>
      <c r="B48" s="147"/>
      <c r="C48" s="89" t="s">
        <v>55</v>
      </c>
      <c r="D48" s="148">
        <f>+RAPPR_Tav1!C39</f>
        <v>0</v>
      </c>
      <c r="E48" s="148">
        <f>+RAPPR_Tav1!D39</f>
        <v>0</v>
      </c>
      <c r="F48" s="148">
        <f>+RAPPR_Tav1!E39</f>
        <v>0</v>
      </c>
      <c r="G48" s="148">
        <f>+RAPPR_Tav1!G39</f>
        <v>0</v>
      </c>
      <c r="H48" s="149">
        <f>+RAPPR_Tav1!F39</f>
        <v>0</v>
      </c>
      <c r="I48" s="150">
        <f>+RAPPR_Tav1!H39</f>
        <v>0</v>
      </c>
      <c r="J48" s="150">
        <f>+RAPPR_Tav1!I39</f>
        <v>0</v>
      </c>
      <c r="K48" s="150">
        <f>+RAPPR_Tav1!J39</f>
        <v>0</v>
      </c>
    </row>
    <row r="49" spans="1:12" s="26" customFormat="1" ht="17.100000000000001" customHeight="1" x14ac:dyDescent="0.25">
      <c r="A49" s="270" t="s">
        <v>11</v>
      </c>
      <c r="B49" s="271"/>
      <c r="C49" s="272"/>
      <c r="D49" s="129">
        <f>+RAPPR_Tav1!C40</f>
        <v>28949</v>
      </c>
      <c r="E49" s="129">
        <f>+RAPPR_Tav1!D40</f>
        <v>737789</v>
      </c>
      <c r="F49" s="129">
        <f>+RAPPR_Tav1!E40</f>
        <v>54650</v>
      </c>
      <c r="G49" s="129">
        <f>+RAPPR_Tav1!G40</f>
        <v>16471</v>
      </c>
      <c r="H49" s="129">
        <f>+RAPPR_Tav1!F40</f>
        <v>821388</v>
      </c>
      <c r="I49" s="130">
        <f>+RAPPR_Tav1!H40</f>
        <v>-0.26617297450865302</v>
      </c>
      <c r="J49" s="130">
        <f>+RAPPR_Tav1!I40</f>
        <v>-0.25612725897817901</v>
      </c>
      <c r="K49" s="130">
        <f>+RAPPR_Tav1!J40</f>
        <v>1</v>
      </c>
      <c r="L49" s="100"/>
    </row>
    <row r="50" spans="1:12" ht="7.15" customHeight="1" x14ac:dyDescent="0.25">
      <c r="A50" s="40"/>
      <c r="B50" s="41"/>
      <c r="C50" s="10"/>
      <c r="D50" s="42"/>
      <c r="E50" s="42"/>
      <c r="F50" s="42"/>
      <c r="G50" s="43"/>
      <c r="H50" s="42"/>
    </row>
    <row r="51" spans="1:12" s="23" customFormat="1" ht="30" customHeight="1" x14ac:dyDescent="0.25">
      <c r="A51" s="273" t="s">
        <v>231</v>
      </c>
      <c r="B51" s="273"/>
      <c r="C51" s="273"/>
      <c r="D51" s="273"/>
      <c r="E51" s="273"/>
      <c r="F51" s="273"/>
      <c r="G51" s="273"/>
      <c r="H51" s="273"/>
    </row>
    <row r="52" spans="1:12" s="23" customFormat="1" ht="15" customHeight="1" x14ac:dyDescent="0.25">
      <c r="A52" s="23" t="s">
        <v>93</v>
      </c>
      <c r="G52" s="44"/>
      <c r="J52" s="9"/>
    </row>
  </sheetData>
  <mergeCells count="15">
    <mergeCell ref="A49:C49"/>
    <mergeCell ref="A51:H51"/>
    <mergeCell ref="I6:I7"/>
    <mergeCell ref="K6:K7"/>
    <mergeCell ref="A1:K1"/>
    <mergeCell ref="A2:K2"/>
    <mergeCell ref="A3:K3"/>
    <mergeCell ref="A5:B7"/>
    <mergeCell ref="D5:H5"/>
    <mergeCell ref="D6:D7"/>
    <mergeCell ref="E6:E7"/>
    <mergeCell ref="F6:F7"/>
    <mergeCell ref="G6:G7"/>
    <mergeCell ref="H6:H7"/>
    <mergeCell ref="J6:J7"/>
  </mergeCells>
  <printOptions horizontalCentered="1"/>
  <pageMargins left="0.31496062992125984" right="0.11811023622047245" top="0.19685039370078741" bottom="0" header="0.19685039370078741" footer="0"/>
  <pageSetup paperSize="9" scale="69" orientation="portrait" r:id="rId1"/>
  <headerFooter alignWithMargins="0">
    <oddHeader>&amp;L&amp;"Arial,Normale"&amp;8IVASS - SERVIZIO STUDI E GESTIONE DATI
DIVISIONE STUDI E ANALISI STATISTICHE&amp;R&amp;A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365F91"/>
    <pageSetUpPr fitToPage="1"/>
  </sheetPr>
  <dimension ref="A1:P36"/>
  <sheetViews>
    <sheetView showGridLines="0" zoomScale="85" zoomScaleNormal="85" workbookViewId="0"/>
  </sheetViews>
  <sheetFormatPr defaultColWidth="9" defaultRowHeight="11.25" x14ac:dyDescent="0.25"/>
  <cols>
    <col min="1" max="1" width="19.42578125" style="9" customWidth="1"/>
    <col min="2" max="7" width="10.5703125" style="10" customWidth="1"/>
    <col min="8" max="9" width="10.5703125" style="9" customWidth="1"/>
    <col min="10" max="11" width="12.5703125" style="9" customWidth="1"/>
    <col min="12" max="13" width="10.5703125" style="9" customWidth="1"/>
    <col min="14" max="15" width="12" style="9" customWidth="1"/>
    <col min="16" max="18" width="10.42578125" style="9" customWidth="1"/>
    <col min="19" max="16384" width="9" style="9"/>
  </cols>
  <sheetData>
    <row r="1" spans="1:16" ht="13.15" customHeight="1" x14ac:dyDescent="0.25">
      <c r="A1" s="274" t="s">
        <v>92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</row>
    <row r="2" spans="1:16" ht="13.15" customHeight="1" x14ac:dyDescent="0.25">
      <c r="A2" s="274" t="s">
        <v>77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</row>
    <row r="3" spans="1:16" ht="13.15" customHeight="1" x14ac:dyDescent="0.25">
      <c r="A3" s="274" t="str">
        <f>"Ripartizione per canale distributivo dei premi lordi contabilizzati a tutto il "&amp;IF(MID(RAPPR_Tav2!C1,5,4)="0331","1°",
IF(MID(RAPPR_Tav2!C1,5,4)="0630","2°",
IF(MID(RAPPR_Tav2!C1,5,4)="0930","3°","4°")))&amp;" trimestre "&amp;MID(RAPPR_Tav2!C1,1,4)</f>
        <v>Ripartizione per canale distributivo dei premi lordi contabilizzati a tutto il 1° trimestre 2025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</row>
    <row r="4" spans="1:16" ht="13.15" customHeight="1" x14ac:dyDescent="0.25">
      <c r="F4" s="9"/>
      <c r="G4" s="9"/>
      <c r="P4" s="11" t="s">
        <v>1</v>
      </c>
    </row>
    <row r="5" spans="1:16" ht="31.5" customHeight="1" x14ac:dyDescent="0.25">
      <c r="A5" s="30"/>
      <c r="B5" s="290" t="s">
        <v>7</v>
      </c>
      <c r="C5" s="291"/>
      <c r="D5" s="290" t="s">
        <v>91</v>
      </c>
      <c r="E5" s="291"/>
      <c r="F5" s="290" t="s">
        <v>9</v>
      </c>
      <c r="G5" s="291"/>
      <c r="H5" s="290" t="s">
        <v>10</v>
      </c>
      <c r="I5" s="291"/>
      <c r="J5" s="290" t="s">
        <v>8</v>
      </c>
      <c r="K5" s="291"/>
      <c r="L5" s="290" t="s">
        <v>140</v>
      </c>
      <c r="M5" s="291"/>
      <c r="N5" s="290" t="s">
        <v>19</v>
      </c>
      <c r="O5" s="292"/>
      <c r="P5" s="291"/>
    </row>
    <row r="6" spans="1:16" ht="31.5" customHeight="1" x14ac:dyDescent="0.25">
      <c r="A6" s="30"/>
      <c r="B6" s="238" t="s">
        <v>189</v>
      </c>
      <c r="C6" s="238" t="s">
        <v>190</v>
      </c>
      <c r="D6" s="238" t="s">
        <v>189</v>
      </c>
      <c r="E6" s="238" t="s">
        <v>190</v>
      </c>
      <c r="F6" s="238" t="s">
        <v>189</v>
      </c>
      <c r="G6" s="238" t="s">
        <v>190</v>
      </c>
      <c r="H6" s="238" t="s">
        <v>189</v>
      </c>
      <c r="I6" s="151" t="s">
        <v>190</v>
      </c>
      <c r="J6" s="238" t="s">
        <v>189</v>
      </c>
      <c r="K6" s="151" t="s">
        <v>190</v>
      </c>
      <c r="L6" s="238" t="s">
        <v>189</v>
      </c>
      <c r="M6" s="238" t="s">
        <v>190</v>
      </c>
      <c r="N6" s="238" t="s">
        <v>189</v>
      </c>
      <c r="O6" s="152" t="s">
        <v>191</v>
      </c>
      <c r="P6" s="153" t="s">
        <v>186</v>
      </c>
    </row>
    <row r="7" spans="1:16" ht="20.100000000000001" customHeight="1" x14ac:dyDescent="0.25">
      <c r="A7" s="30" t="s">
        <v>56</v>
      </c>
      <c r="B7" s="14"/>
      <c r="C7" s="154"/>
      <c r="D7" s="14"/>
      <c r="E7" s="154"/>
      <c r="F7" s="14"/>
      <c r="G7" s="154"/>
      <c r="H7" s="14"/>
      <c r="I7" s="154"/>
      <c r="J7" s="14"/>
      <c r="K7" s="154"/>
      <c r="L7" s="14"/>
      <c r="M7" s="154"/>
      <c r="N7" s="14"/>
      <c r="O7" s="154"/>
      <c r="P7" s="155"/>
    </row>
    <row r="8" spans="1:16" ht="16.149999999999999" customHeight="1" x14ac:dyDescent="0.25">
      <c r="A8" s="93" t="s">
        <v>57</v>
      </c>
      <c r="B8" s="15">
        <f>+RAPPR_Tav2!C2</f>
        <v>25863</v>
      </c>
      <c r="C8" s="156">
        <f>+RAPPR_Tav2!D2</f>
        <v>-0.33631861223023402</v>
      </c>
      <c r="D8" s="10">
        <f>+RAPPR_Tav2!E2</f>
        <v>4916</v>
      </c>
      <c r="E8" s="157">
        <f>+RAPPR_Tav2!F2</f>
        <v>-0.18447246184472499</v>
      </c>
      <c r="F8" s="15">
        <f>+RAPPR_Tav2!G2</f>
        <v>69376</v>
      </c>
      <c r="G8" s="157">
        <f>+RAPPR_Tav2!H2</f>
        <v>0.18110933297013901</v>
      </c>
      <c r="H8" s="15">
        <f>+RAPPR_Tav2!I2</f>
        <v>7117</v>
      </c>
      <c r="I8" s="157">
        <f>+RAPPR_Tav2!J2</f>
        <v>-0.97834777423515995</v>
      </c>
      <c r="J8" s="15">
        <f>+RAPPR_Tav2!K2</f>
        <v>2755</v>
      </c>
      <c r="K8" s="157">
        <f>+RAPPR_Tav2!L2</f>
        <v>1.35068259385666</v>
      </c>
      <c r="L8" s="15">
        <f>+RAPPR_Tav2!M2</f>
        <v>1711</v>
      </c>
      <c r="M8" s="157">
        <f>+RAPPR_Tav2!N2</f>
        <v>0.21866096866096901</v>
      </c>
      <c r="N8" s="16">
        <f>+RAPPR_Tav2!O2</f>
        <v>111738</v>
      </c>
      <c r="O8" s="158">
        <f>+RAPPR_Tav2!P2</f>
        <v>-0.74313516793982604</v>
      </c>
      <c r="P8" s="159">
        <f>+RAPPR_Tav2!Q2</f>
        <v>0.13633119287658599</v>
      </c>
    </row>
    <row r="9" spans="1:16" s="47" customFormat="1" ht="16.149999999999999" customHeight="1" x14ac:dyDescent="0.25">
      <c r="A9" s="160" t="s">
        <v>58</v>
      </c>
      <c r="B9" s="45">
        <f>+RAPPR_Tav2!C3</f>
        <v>9528</v>
      </c>
      <c r="C9" s="161">
        <f>+RAPPR_Tav2!D3</f>
        <v>-0.24667931688804601</v>
      </c>
      <c r="D9" s="45">
        <f>+RAPPR_Tav2!E3</f>
        <v>0</v>
      </c>
      <c r="E9" s="161">
        <f>+RAPPR_Tav2!F3</f>
        <v>0</v>
      </c>
      <c r="F9" s="45">
        <f>+RAPPR_Tav2!G3</f>
        <v>0</v>
      </c>
      <c r="G9" s="161">
        <f>+RAPPR_Tav2!H3</f>
        <v>0</v>
      </c>
      <c r="H9" s="45">
        <f>+RAPPR_Tav2!I3</f>
        <v>0</v>
      </c>
      <c r="I9" s="161">
        <f>+RAPPR_Tav2!J3</f>
        <v>0</v>
      </c>
      <c r="J9" s="45">
        <f>+RAPPR_Tav2!K3</f>
        <v>0</v>
      </c>
      <c r="K9" s="161">
        <f>+RAPPR_Tav2!L3</f>
        <v>0</v>
      </c>
      <c r="L9" s="45">
        <f>+RAPPR_Tav2!M3</f>
        <v>0</v>
      </c>
      <c r="M9" s="161">
        <f>+RAPPR_Tav2!N3</f>
        <v>0</v>
      </c>
      <c r="N9" s="46">
        <f>+RAPPR_Tav2!O3</f>
        <v>9528</v>
      </c>
      <c r="O9" s="162">
        <f>+RAPPR_Tav2!P3</f>
        <v>-0.24667931688804601</v>
      </c>
      <c r="P9" s="163">
        <f>+RAPPR_Tav2!Q3</f>
        <v>1.16250837291531E-2</v>
      </c>
    </row>
    <row r="10" spans="1:16" ht="16.149999999999999" customHeight="1" x14ac:dyDescent="0.25">
      <c r="A10" s="93" t="s">
        <v>59</v>
      </c>
      <c r="B10" s="15">
        <f>+RAPPR_Tav2!C4</f>
        <v>0</v>
      </c>
      <c r="C10" s="15">
        <f>+RAPPR_Tav2!D4</f>
        <v>0</v>
      </c>
      <c r="D10" s="15">
        <f>+RAPPR_Tav2!E4</f>
        <v>0</v>
      </c>
      <c r="E10" s="15">
        <f>+RAPPR_Tav2!F4</f>
        <v>0</v>
      </c>
      <c r="F10" s="15">
        <f>+RAPPR_Tav2!G4</f>
        <v>0</v>
      </c>
      <c r="G10" s="157">
        <f>+RAPPR_Tav2!H4</f>
        <v>0</v>
      </c>
      <c r="H10" s="15">
        <f>+RAPPR_Tav2!I4</f>
        <v>0</v>
      </c>
      <c r="I10" s="157">
        <f>+RAPPR_Tav2!J4</f>
        <v>0</v>
      </c>
      <c r="J10" s="15">
        <f>+RAPPR_Tav2!K4</f>
        <v>0</v>
      </c>
      <c r="K10" s="157">
        <f>+RAPPR_Tav2!L4</f>
        <v>0</v>
      </c>
      <c r="L10" s="15">
        <f>+RAPPR_Tav2!M4</f>
        <v>0</v>
      </c>
      <c r="M10" s="157">
        <f>+RAPPR_Tav2!N4</f>
        <v>0</v>
      </c>
      <c r="N10" s="16">
        <f>+RAPPR_Tav2!O4</f>
        <v>0</v>
      </c>
      <c r="O10" s="164">
        <f>+RAPPR_Tav2!P4</f>
        <v>0</v>
      </c>
      <c r="P10" s="165">
        <f>+RAPPR_Tav2!Q4</f>
        <v>0</v>
      </c>
    </row>
    <row r="11" spans="1:16" ht="16.149999999999999" customHeight="1" x14ac:dyDescent="0.25">
      <c r="A11" s="93" t="s">
        <v>60</v>
      </c>
      <c r="B11" s="15">
        <f>+RAPPR_Tav2!C5</f>
        <v>13530</v>
      </c>
      <c r="C11" s="157">
        <f>+RAPPR_Tav2!D5</f>
        <v>-0.40981461286804799</v>
      </c>
      <c r="D11" s="15">
        <f>+RAPPR_Tav2!E5</f>
        <v>350937</v>
      </c>
      <c r="E11" s="157">
        <f>+RAPPR_Tav2!F5</f>
        <v>7.78227994957303E-3</v>
      </c>
      <c r="F11" s="15">
        <f>+RAPPR_Tav2!G5</f>
        <v>74969</v>
      </c>
      <c r="G11" s="157">
        <f>+RAPPR_Tav2!H5</f>
        <v>4.4499127653387598</v>
      </c>
      <c r="H11" s="15">
        <f>+RAPPR_Tav2!I5</f>
        <v>115100</v>
      </c>
      <c r="I11" s="157">
        <f>+RAPPR_Tav2!J5</f>
        <v>-9.2106395799259593E-3</v>
      </c>
      <c r="J11" s="15">
        <f>+RAPPR_Tav2!K5</f>
        <v>16307</v>
      </c>
      <c r="K11" s="157">
        <f>+RAPPR_Tav2!L5</f>
        <v>-0.33576374745417498</v>
      </c>
      <c r="L11" s="15">
        <f>+RAPPR_Tav2!M5</f>
        <v>7177</v>
      </c>
      <c r="M11" s="157">
        <f>+RAPPR_Tav2!N5</f>
        <v>-0.14630664922088699</v>
      </c>
      <c r="N11" s="16">
        <f>+RAPPR_Tav2!O5</f>
        <v>578020</v>
      </c>
      <c r="O11" s="158">
        <f>+RAPPR_Tav2!P5</f>
        <v>8.2363515499920506E-2</v>
      </c>
      <c r="P11" s="159">
        <f>+RAPPR_Tav2!Q5</f>
        <v>0.70524043840523598</v>
      </c>
    </row>
    <row r="12" spans="1:16" s="47" customFormat="1" ht="16.149999999999999" customHeight="1" x14ac:dyDescent="0.25">
      <c r="A12" s="160" t="s">
        <v>58</v>
      </c>
      <c r="B12" s="45">
        <f>+RAPPR_Tav2!C6</f>
        <v>1581</v>
      </c>
      <c r="C12" s="161">
        <f>+RAPPR_Tav2!D6</f>
        <v>-3.8905775075987803E-2</v>
      </c>
      <c r="D12" s="45">
        <f>+RAPPR_Tav2!E6</f>
        <v>31</v>
      </c>
      <c r="E12" s="161">
        <f>+RAPPR_Tav2!F6</f>
        <v>0</v>
      </c>
      <c r="F12" s="45">
        <f>+RAPPR_Tav2!G6</f>
        <v>0</v>
      </c>
      <c r="G12" s="161">
        <f>+RAPPR_Tav2!H6</f>
        <v>0</v>
      </c>
      <c r="H12" s="45">
        <f>+RAPPR_Tav2!I6</f>
        <v>0</v>
      </c>
      <c r="I12" s="161">
        <f>+RAPPR_Tav2!J6</f>
        <v>0</v>
      </c>
      <c r="J12" s="45">
        <f>+RAPPR_Tav2!K6</f>
        <v>4</v>
      </c>
      <c r="K12" s="161">
        <f>+RAPPR_Tav2!L6</f>
        <v>-0.2</v>
      </c>
      <c r="L12" s="45">
        <f>+RAPPR_Tav2!M6</f>
        <v>7167</v>
      </c>
      <c r="M12" s="161">
        <f>+RAPPR_Tav2!N6</f>
        <v>0.78951310861423196</v>
      </c>
      <c r="N12" s="46">
        <f>+RAPPR_Tav2!O6</f>
        <v>8783</v>
      </c>
      <c r="O12" s="162">
        <f>+RAPPR_Tav2!P6</f>
        <v>0.54467112205416801</v>
      </c>
      <c r="P12" s="163">
        <f>+RAPPR_Tav2!Q6</f>
        <v>1.071611150222E-2</v>
      </c>
    </row>
    <row r="13" spans="1:16" ht="16.149999999999999" customHeight="1" x14ac:dyDescent="0.25">
      <c r="A13" s="93" t="s">
        <v>61</v>
      </c>
      <c r="B13" s="15">
        <f>+RAPPR_Tav2!C7</f>
        <v>0</v>
      </c>
      <c r="C13" s="157">
        <f>+RAPPR_Tav2!D7</f>
        <v>0</v>
      </c>
      <c r="D13" s="15">
        <f>+RAPPR_Tav2!E7</f>
        <v>0</v>
      </c>
      <c r="E13" s="157">
        <f>+RAPPR_Tav2!F7</f>
        <v>0</v>
      </c>
      <c r="F13" s="15">
        <f>+RAPPR_Tav2!G7</f>
        <v>0</v>
      </c>
      <c r="G13" s="157">
        <f>+RAPPR_Tav2!H7</f>
        <v>0</v>
      </c>
      <c r="H13" s="15">
        <f>+RAPPR_Tav2!I7</f>
        <v>0</v>
      </c>
      <c r="I13" s="157">
        <f>+RAPPR_Tav2!J7</f>
        <v>0</v>
      </c>
      <c r="J13" s="15">
        <f>+RAPPR_Tav2!K7</f>
        <v>0</v>
      </c>
      <c r="K13" s="157">
        <f>+RAPPR_Tav2!L7</f>
        <v>0</v>
      </c>
      <c r="L13" s="15">
        <f>+RAPPR_Tav2!M7</f>
        <v>0</v>
      </c>
      <c r="M13" s="157">
        <f>+RAPPR_Tav2!N7</f>
        <v>0</v>
      </c>
      <c r="N13" s="16">
        <f>+RAPPR_Tav2!O7</f>
        <v>0</v>
      </c>
      <c r="O13" s="158">
        <f>+RAPPR_Tav2!P7</f>
        <v>0</v>
      </c>
      <c r="P13" s="159">
        <f>+RAPPR_Tav2!Q7</f>
        <v>0</v>
      </c>
    </row>
    <row r="14" spans="1:16" ht="16.149999999999999" customHeight="1" x14ac:dyDescent="0.25">
      <c r="A14" s="93" t="s">
        <v>62</v>
      </c>
      <c r="B14" s="15">
        <f>+RAPPR_Tav2!C8</f>
        <v>859</v>
      </c>
      <c r="C14" s="157">
        <f>+RAPPR_Tav2!D8</f>
        <v>-0.23440285204991099</v>
      </c>
      <c r="D14" s="15">
        <f>+RAPPR_Tav2!E8</f>
        <v>0</v>
      </c>
      <c r="E14" s="157">
        <f>+RAPPR_Tav2!F8</f>
        <v>0</v>
      </c>
      <c r="F14" s="15">
        <f>+RAPPR_Tav2!G8</f>
        <v>0</v>
      </c>
      <c r="G14" s="157">
        <f>+RAPPR_Tav2!H8</f>
        <v>-1</v>
      </c>
      <c r="H14" s="15">
        <f>+RAPPR_Tav2!I8</f>
        <v>0</v>
      </c>
      <c r="I14" s="157">
        <f>+RAPPR_Tav2!J8</f>
        <v>-1</v>
      </c>
      <c r="J14" s="15">
        <f>+RAPPR_Tav2!K8</f>
        <v>0</v>
      </c>
      <c r="K14" s="157">
        <f>+RAPPR_Tav2!L8</f>
        <v>0</v>
      </c>
      <c r="L14" s="15">
        <f>+RAPPR_Tav2!M8</f>
        <v>0</v>
      </c>
      <c r="M14" s="157">
        <f>+RAPPR_Tav2!N8</f>
        <v>0</v>
      </c>
      <c r="N14" s="16">
        <f>+RAPPR_Tav2!O8</f>
        <v>859</v>
      </c>
      <c r="O14" s="158">
        <f>+RAPPR_Tav2!P8</f>
        <v>-0.30725806451612903</v>
      </c>
      <c r="P14" s="159">
        <f>+RAPPR_Tav2!Q8</f>
        <v>1.0480632791081601E-3</v>
      </c>
    </row>
    <row r="15" spans="1:16" s="47" customFormat="1" ht="16.149999999999999" customHeight="1" x14ac:dyDescent="0.25">
      <c r="A15" s="160" t="s">
        <v>63</v>
      </c>
      <c r="B15" s="45">
        <f>+RAPPR_Tav2!C9</f>
        <v>0</v>
      </c>
      <c r="C15" s="161">
        <f>+RAPPR_Tav2!D9</f>
        <v>0</v>
      </c>
      <c r="D15" s="45">
        <f>+RAPPR_Tav2!E9</f>
        <v>0</v>
      </c>
      <c r="E15" s="161">
        <f>+RAPPR_Tav2!F9</f>
        <v>0</v>
      </c>
      <c r="F15" s="45">
        <f>+RAPPR_Tav2!G9</f>
        <v>0</v>
      </c>
      <c r="G15" s="161">
        <f>+RAPPR_Tav2!H9</f>
        <v>0</v>
      </c>
      <c r="H15" s="45">
        <f>+RAPPR_Tav2!I9</f>
        <v>0</v>
      </c>
      <c r="I15" s="161">
        <f>+RAPPR_Tav2!J9</f>
        <v>0</v>
      </c>
      <c r="J15" s="45">
        <f>+RAPPR_Tav2!K9</f>
        <v>0</v>
      </c>
      <c r="K15" s="161">
        <f>+RAPPR_Tav2!L9</f>
        <v>0</v>
      </c>
      <c r="L15" s="45">
        <f>+RAPPR_Tav2!M9</f>
        <v>0</v>
      </c>
      <c r="M15" s="161">
        <f>+RAPPR_Tav2!N9</f>
        <v>0</v>
      </c>
      <c r="N15" s="46">
        <f>+RAPPR_Tav2!O9</f>
        <v>0</v>
      </c>
      <c r="O15" s="162">
        <f>+RAPPR_Tav2!P9</f>
        <v>0</v>
      </c>
      <c r="P15" s="163">
        <f>+RAPPR_Tav2!Q9</f>
        <v>0</v>
      </c>
    </row>
    <row r="16" spans="1:16" ht="16.149999999999999" customHeight="1" x14ac:dyDescent="0.25">
      <c r="A16" s="93" t="s">
        <v>64</v>
      </c>
      <c r="B16" s="15">
        <f>+RAPPR_Tav2!C10</f>
        <v>0</v>
      </c>
      <c r="C16" s="157">
        <f>+RAPPR_Tav2!D10</f>
        <v>0</v>
      </c>
      <c r="D16" s="15">
        <f>+RAPPR_Tav2!E10</f>
        <v>0</v>
      </c>
      <c r="E16" s="157">
        <f>+RAPPR_Tav2!F10</f>
        <v>0</v>
      </c>
      <c r="F16" s="15">
        <f>+RAPPR_Tav2!G10</f>
        <v>0</v>
      </c>
      <c r="G16" s="157">
        <f>+RAPPR_Tav2!H10</f>
        <v>0</v>
      </c>
      <c r="H16" s="15">
        <f>+RAPPR_Tav2!I10</f>
        <v>0</v>
      </c>
      <c r="I16" s="157">
        <f>+RAPPR_Tav2!J10</f>
        <v>0</v>
      </c>
      <c r="J16" s="15">
        <f>+RAPPR_Tav2!K10</f>
        <v>0</v>
      </c>
      <c r="K16" s="157">
        <f>+RAPPR_Tav2!L10</f>
        <v>0</v>
      </c>
      <c r="L16" s="15">
        <f>+RAPPR_Tav2!M10</f>
        <v>0</v>
      </c>
      <c r="M16" s="157">
        <f>+RAPPR_Tav2!N10</f>
        <v>0</v>
      </c>
      <c r="N16" s="16">
        <f>+RAPPR_Tav2!O10</f>
        <v>0</v>
      </c>
      <c r="O16" s="158">
        <f>+RAPPR_Tav2!P10</f>
        <v>0</v>
      </c>
      <c r="P16" s="159">
        <f>+RAPPR_Tav2!Q10</f>
        <v>0</v>
      </c>
    </row>
    <row r="17" spans="1:16" ht="18" customHeight="1" x14ac:dyDescent="0.25">
      <c r="A17" s="166" t="s">
        <v>65</v>
      </c>
      <c r="B17" s="16">
        <f>+RAPPR_Tav2!C11</f>
        <v>40252</v>
      </c>
      <c r="C17" s="158">
        <f>+RAPPR_Tav2!D11</f>
        <v>-0.36124158943760298</v>
      </c>
      <c r="D17" s="16">
        <f>+RAPPR_Tav2!E11</f>
        <v>355853</v>
      </c>
      <c r="E17" s="158">
        <f>+RAPPR_Tav2!F11</f>
        <v>4.5108749347222404E-3</v>
      </c>
      <c r="F17" s="16">
        <f>+RAPPR_Tav2!G11</f>
        <v>144345</v>
      </c>
      <c r="G17" s="158">
        <f>+RAPPR_Tav2!H11</f>
        <v>0.99107536967556797</v>
      </c>
      <c r="H17" s="16">
        <f>+RAPPR_Tav2!I11</f>
        <v>122217</v>
      </c>
      <c r="I17" s="158">
        <f>+RAPPR_Tav2!J11</f>
        <v>-0.72534394649671197</v>
      </c>
      <c r="J17" s="16">
        <f>+RAPPR_Tav2!K11</f>
        <v>19062</v>
      </c>
      <c r="K17" s="158">
        <f>+RAPPR_Tav2!L11</f>
        <v>-0.25892232330300902</v>
      </c>
      <c r="L17" s="16">
        <f>+RAPPR_Tav2!M11</f>
        <v>8888</v>
      </c>
      <c r="M17" s="158">
        <f>+RAPPR_Tav2!N11</f>
        <v>-9.4078075629395602E-2</v>
      </c>
      <c r="N17" s="16">
        <f>+RAPPR_Tav2!O11</f>
        <v>690617</v>
      </c>
      <c r="O17" s="158">
        <f>+RAPPR_Tav2!P11</f>
        <v>-0.28823063810314897</v>
      </c>
      <c r="P17" s="159">
        <f>+RAPPR_Tav2!Q11</f>
        <v>0.84261969456093</v>
      </c>
    </row>
    <row r="18" spans="1:16" s="47" customFormat="1" ht="13.15" customHeight="1" x14ac:dyDescent="0.25">
      <c r="A18" s="167" t="s">
        <v>66</v>
      </c>
      <c r="B18" s="48"/>
      <c r="C18" s="168"/>
      <c r="D18" s="48"/>
      <c r="E18" s="168"/>
      <c r="F18" s="48"/>
      <c r="G18" s="168"/>
      <c r="H18" s="48"/>
      <c r="I18" s="168"/>
      <c r="J18" s="48"/>
      <c r="K18" s="168"/>
      <c r="L18" s="48"/>
      <c r="M18" s="168"/>
      <c r="N18" s="49"/>
      <c r="O18" s="169"/>
      <c r="P18" s="163"/>
    </row>
    <row r="19" spans="1:16" s="47" customFormat="1" ht="16.149999999999999" customHeight="1" x14ac:dyDescent="0.25">
      <c r="A19" s="94" t="s">
        <v>67</v>
      </c>
      <c r="B19" s="45">
        <f>+RAPPR_Tav2!C12</f>
        <v>5260</v>
      </c>
      <c r="C19" s="161">
        <f>+RAPPR_Tav2!D12</f>
        <v>-0.84553490147710897</v>
      </c>
      <c r="D19" s="45">
        <f>+RAPPR_Tav2!E12</f>
        <v>19</v>
      </c>
      <c r="E19" s="161">
        <f>+RAPPR_Tav2!F12</f>
        <v>-0.32142857142857101</v>
      </c>
      <c r="F19" s="45">
        <f>+RAPPR_Tav2!G12</f>
        <v>311</v>
      </c>
      <c r="G19" s="161">
        <f>+RAPPR_Tav2!H12</f>
        <v>-7.9881656804733706E-2</v>
      </c>
      <c r="H19" s="45">
        <f>+RAPPR_Tav2!I12</f>
        <v>1775</v>
      </c>
      <c r="I19" s="161">
        <f>+RAPPR_Tav2!J12</f>
        <v>-0.79394009751567196</v>
      </c>
      <c r="J19" s="45">
        <f>+RAPPR_Tav2!K12</f>
        <v>80</v>
      </c>
      <c r="K19" s="161">
        <f>+RAPPR_Tav2!L12</f>
        <v>-0.41605839416058399</v>
      </c>
      <c r="L19" s="45">
        <f>+RAPPR_Tav2!M12</f>
        <v>1073</v>
      </c>
      <c r="M19" s="161">
        <f>+RAPPR_Tav2!N12</f>
        <v>0.28966346153846101</v>
      </c>
      <c r="N19" s="46">
        <f>+RAPPR_Tav2!O12</f>
        <v>8518</v>
      </c>
      <c r="O19" s="162">
        <f>+RAPPR_Tav2!P12</f>
        <v>-0.80641789009590503</v>
      </c>
      <c r="P19" s="163">
        <f>+RAPPR_Tav2!Q12</f>
        <v>1.03927858107605E-2</v>
      </c>
    </row>
    <row r="20" spans="1:16" s="47" customFormat="1" ht="16.149999999999999" customHeight="1" x14ac:dyDescent="0.25">
      <c r="A20" s="94" t="s">
        <v>68</v>
      </c>
      <c r="B20" s="45">
        <f>+RAPPR_Tav2!C13</f>
        <v>24498</v>
      </c>
      <c r="C20" s="161">
        <f>+RAPPR_Tav2!D13</f>
        <v>0.481943016151473</v>
      </c>
      <c r="D20" s="45">
        <f>+RAPPR_Tav2!E13</f>
        <v>348520</v>
      </c>
      <c r="E20" s="161">
        <f>+RAPPR_Tav2!F13</f>
        <v>4.0707908512360698E-3</v>
      </c>
      <c r="F20" s="45">
        <f>+RAPPR_Tav2!G13</f>
        <v>139632</v>
      </c>
      <c r="G20" s="161">
        <f>+RAPPR_Tav2!H13</f>
        <v>1.0976474476459499</v>
      </c>
      <c r="H20" s="45">
        <f>+RAPPR_Tav2!I13</f>
        <v>112806</v>
      </c>
      <c r="I20" s="161">
        <f>+RAPPR_Tav2!J13</f>
        <v>-0.73830435811422102</v>
      </c>
      <c r="J20" s="45">
        <f>+RAPPR_Tav2!K13</f>
        <v>17970</v>
      </c>
      <c r="K20" s="161">
        <f>+RAPPR_Tav2!L13</f>
        <v>-0.26679995103839399</v>
      </c>
      <c r="L20" s="45">
        <f>+RAPPR_Tav2!M13</f>
        <v>522</v>
      </c>
      <c r="M20" s="161">
        <f>+RAPPR_Tav2!N13</f>
        <v>-0.89230451825871704</v>
      </c>
      <c r="N20" s="46">
        <f>+RAPPR_Tav2!O13</f>
        <v>643948</v>
      </c>
      <c r="O20" s="162">
        <f>+RAPPR_Tav2!P13</f>
        <v>-0.27696498386513602</v>
      </c>
      <c r="P20" s="163">
        <f>+RAPPR_Tav2!Q13</f>
        <v>0.78567899005255004</v>
      </c>
    </row>
    <row r="21" spans="1:16" s="47" customFormat="1" ht="16.149999999999999" customHeight="1" x14ac:dyDescent="0.25">
      <c r="A21" s="95" t="s">
        <v>69</v>
      </c>
      <c r="B21" s="50">
        <f>+RAPPR_Tav2!C14</f>
        <v>10494</v>
      </c>
      <c r="C21" s="170">
        <f>+RAPPR_Tav2!D14</f>
        <v>-0.15588803088803099</v>
      </c>
      <c r="D21" s="50">
        <f>+RAPPR_Tav2!E14</f>
        <v>7314</v>
      </c>
      <c r="E21" s="170">
        <f>+RAPPR_Tav2!F14</f>
        <v>2.7247191011235999E-2</v>
      </c>
      <c r="F21" s="50">
        <f>+RAPPR_Tav2!G14</f>
        <v>4402</v>
      </c>
      <c r="G21" s="170">
        <f>+RAPPR_Tav2!H14</f>
        <v>-0.212804005722461</v>
      </c>
      <c r="H21" s="50">
        <f>+RAPPR_Tav2!I14</f>
        <v>7636</v>
      </c>
      <c r="I21" s="170">
        <f>+RAPPR_Tav2!J14</f>
        <v>0.43804143126176998</v>
      </c>
      <c r="J21" s="50">
        <f>+RAPPR_Tav2!K14</f>
        <v>1012</v>
      </c>
      <c r="K21" s="170">
        <f>+RAPPR_Tav2!L14</f>
        <v>-5.9479553903345701E-2</v>
      </c>
      <c r="L21" s="50">
        <f>+RAPPR_Tav2!M14</f>
        <v>7293</v>
      </c>
      <c r="M21" s="170">
        <f>+RAPPR_Tav2!N14</f>
        <v>0.76500484027105498</v>
      </c>
      <c r="N21" s="51">
        <f>+RAPPR_Tav2!O14</f>
        <v>38151</v>
      </c>
      <c r="O21" s="171">
        <f>+RAPPR_Tav2!P14</f>
        <v>6.9794178677584001E-2</v>
      </c>
      <c r="P21" s="163">
        <f>+RAPPR_Tav2!Q14</f>
        <v>4.6547918697619699E-2</v>
      </c>
    </row>
    <row r="22" spans="1:16" ht="15.4" hidden="1" customHeight="1" x14ac:dyDescent="0.25">
      <c r="A22" s="96"/>
      <c r="B22" s="18">
        <f t="shared" ref="B22:P22" si="0">B19+B20+B21</f>
        <v>40252</v>
      </c>
      <c r="C22" s="172"/>
      <c r="D22" s="19">
        <f t="shared" si="0"/>
        <v>355853</v>
      </c>
      <c r="E22" s="172"/>
      <c r="F22" s="18">
        <f t="shared" si="0"/>
        <v>144345</v>
      </c>
      <c r="G22" s="173"/>
      <c r="H22" s="18">
        <f t="shared" si="0"/>
        <v>122217</v>
      </c>
      <c r="I22" s="173"/>
      <c r="J22" s="18">
        <f t="shared" si="0"/>
        <v>19062</v>
      </c>
      <c r="K22" s="172"/>
      <c r="L22" s="19">
        <f t="shared" si="0"/>
        <v>8888</v>
      </c>
      <c r="M22" s="172"/>
      <c r="N22" s="20">
        <f t="shared" si="0"/>
        <v>690617</v>
      </c>
      <c r="O22" s="174">
        <f t="shared" si="0"/>
        <v>-1.0135886952834572</v>
      </c>
      <c r="P22" s="159">
        <f t="shared" si="0"/>
        <v>0.84261969456093022</v>
      </c>
    </row>
    <row r="23" spans="1:16" ht="18" customHeight="1" x14ac:dyDescent="0.25">
      <c r="A23" s="97" t="s">
        <v>70</v>
      </c>
      <c r="B23" s="21"/>
      <c r="C23" s="175"/>
      <c r="D23" s="21"/>
      <c r="E23" s="175"/>
      <c r="F23" s="21"/>
      <c r="G23" s="175"/>
      <c r="H23" s="21"/>
      <c r="I23" s="175"/>
      <c r="J23" s="21"/>
      <c r="K23" s="175"/>
      <c r="L23" s="21"/>
      <c r="M23" s="175"/>
      <c r="N23" s="22"/>
      <c r="O23" s="176"/>
      <c r="P23" s="155"/>
    </row>
    <row r="24" spans="1:16" ht="16.149999999999999" customHeight="1" x14ac:dyDescent="0.25">
      <c r="A24" s="93" t="s">
        <v>57</v>
      </c>
      <c r="B24" s="15">
        <f>+RAPPR_Tav2!C15</f>
        <v>22266</v>
      </c>
      <c r="C24" s="157">
        <f>+RAPPR_Tav2!D15</f>
        <v>8.6146341463414697E-2</v>
      </c>
      <c r="D24" s="15">
        <f>+RAPPR_Tav2!E15</f>
        <v>1058</v>
      </c>
      <c r="E24" s="157">
        <f>+RAPPR_Tav2!F15</f>
        <v>0.27777777777777801</v>
      </c>
      <c r="F24" s="15">
        <f>+RAPPR_Tav2!G15</f>
        <v>75896</v>
      </c>
      <c r="G24" s="157">
        <f>+RAPPR_Tav2!H15</f>
        <v>-0.138661279705836</v>
      </c>
      <c r="H24" s="15">
        <f>+RAPPR_Tav2!I15</f>
        <v>22960</v>
      </c>
      <c r="I24" s="157">
        <f>+RAPPR_Tav2!J15</f>
        <v>-4.4726440607447501E-2</v>
      </c>
      <c r="J24" s="15">
        <f>+RAPPR_Tav2!K15</f>
        <v>224</v>
      </c>
      <c r="K24" s="157">
        <f>+RAPPR_Tav2!L15</f>
        <v>0.30232558139534899</v>
      </c>
      <c r="L24" s="15">
        <f>+RAPPR_Tav2!M15</f>
        <v>6573</v>
      </c>
      <c r="M24" s="157">
        <f>+RAPPR_Tav2!N15</f>
        <v>-0.51104664137469302</v>
      </c>
      <c r="N24" s="16">
        <f>+RAPPR_Tav2!O15</f>
        <v>128977</v>
      </c>
      <c r="O24" s="158">
        <f>+RAPPR_Tav2!P15</f>
        <v>-0.12315421640877799</v>
      </c>
      <c r="P24" s="159">
        <f>+RAPPR_Tav2!Q15</f>
        <v>0.15736444417873399</v>
      </c>
    </row>
    <row r="25" spans="1:16" ht="16.149999999999999" customHeight="1" x14ac:dyDescent="0.25">
      <c r="A25" s="93" t="s">
        <v>59</v>
      </c>
      <c r="B25" s="15">
        <f>+RAPPR_Tav2!C16</f>
        <v>0</v>
      </c>
      <c r="C25" s="157">
        <f>+RAPPR_Tav2!D16</f>
        <v>0</v>
      </c>
      <c r="D25" s="15">
        <f>+RAPPR_Tav2!E16</f>
        <v>0</v>
      </c>
      <c r="E25" s="157">
        <f>+RAPPR_Tav2!F16</f>
        <v>0</v>
      </c>
      <c r="F25" s="15">
        <f>+RAPPR_Tav2!G16</f>
        <v>0</v>
      </c>
      <c r="G25" s="157">
        <f>+RAPPR_Tav2!H16</f>
        <v>0</v>
      </c>
      <c r="H25" s="15">
        <f>+RAPPR_Tav2!I16</f>
        <v>0</v>
      </c>
      <c r="I25" s="157">
        <f>+RAPPR_Tav2!J16</f>
        <v>0</v>
      </c>
      <c r="J25" s="15">
        <f>+RAPPR_Tav2!K16</f>
        <v>0</v>
      </c>
      <c r="K25" s="157">
        <f>+RAPPR_Tav2!L16</f>
        <v>0</v>
      </c>
      <c r="L25" s="15">
        <f>+RAPPR_Tav2!M16</f>
        <v>0</v>
      </c>
      <c r="M25" s="157">
        <f>+RAPPR_Tav2!N16</f>
        <v>0</v>
      </c>
      <c r="N25" s="16">
        <f>+RAPPR_Tav2!O16</f>
        <v>0</v>
      </c>
      <c r="O25" s="177">
        <f>+RAPPR_Tav2!P16</f>
        <v>0</v>
      </c>
      <c r="P25" s="165">
        <f>+RAPPR_Tav2!Q16</f>
        <v>0</v>
      </c>
    </row>
    <row r="26" spans="1:16" ht="16.149999999999999" customHeight="1" x14ac:dyDescent="0.25">
      <c r="A26" s="93" t="s">
        <v>60</v>
      </c>
      <c r="B26" s="15">
        <f>+RAPPR_Tav2!C17</f>
        <v>0</v>
      </c>
      <c r="C26" s="157">
        <f>+RAPPR_Tav2!D17</f>
        <v>0</v>
      </c>
      <c r="D26" s="15">
        <f>+RAPPR_Tav2!E17</f>
        <v>0</v>
      </c>
      <c r="E26" s="157">
        <f>+RAPPR_Tav2!F17</f>
        <v>0</v>
      </c>
      <c r="F26" s="15">
        <f>+RAPPR_Tav2!G17</f>
        <v>0</v>
      </c>
      <c r="G26" s="157">
        <f>+RAPPR_Tav2!H17</f>
        <v>0</v>
      </c>
      <c r="H26" s="15">
        <f>+RAPPR_Tav2!I17</f>
        <v>0</v>
      </c>
      <c r="I26" s="157">
        <f>+RAPPR_Tav2!J17</f>
        <v>0</v>
      </c>
      <c r="J26" s="15">
        <f>+RAPPR_Tav2!K17</f>
        <v>0</v>
      </c>
      <c r="K26" s="157">
        <f>+RAPPR_Tav2!L17</f>
        <v>0</v>
      </c>
      <c r="L26" s="15">
        <f>+RAPPR_Tav2!M17</f>
        <v>0</v>
      </c>
      <c r="M26" s="157">
        <f>+RAPPR_Tav2!N17</f>
        <v>0</v>
      </c>
      <c r="N26" s="16">
        <f>+RAPPR_Tav2!O17</f>
        <v>0</v>
      </c>
      <c r="O26" s="158">
        <f>+RAPPR_Tav2!P17</f>
        <v>0</v>
      </c>
      <c r="P26" s="159">
        <f>+RAPPR_Tav2!Q17</f>
        <v>0</v>
      </c>
    </row>
    <row r="27" spans="1:16" ht="16.149999999999999" customHeight="1" x14ac:dyDescent="0.25">
      <c r="A27" s="93" t="s">
        <v>61</v>
      </c>
      <c r="B27" s="15">
        <f>+RAPPR_Tav2!C18</f>
        <v>0</v>
      </c>
      <c r="C27" s="157">
        <f>+RAPPR_Tav2!D18</f>
        <v>0</v>
      </c>
      <c r="D27" s="15">
        <f>+RAPPR_Tav2!E18</f>
        <v>0</v>
      </c>
      <c r="E27" s="157">
        <f>+RAPPR_Tav2!F18</f>
        <v>0</v>
      </c>
      <c r="F27" s="15">
        <f>+RAPPR_Tav2!G18</f>
        <v>0</v>
      </c>
      <c r="G27" s="157">
        <f>+RAPPR_Tav2!H18</f>
        <v>0</v>
      </c>
      <c r="H27" s="15">
        <f>+RAPPR_Tav2!I18</f>
        <v>0</v>
      </c>
      <c r="I27" s="157">
        <f>+RAPPR_Tav2!J18</f>
        <v>0</v>
      </c>
      <c r="J27" s="15">
        <f>+RAPPR_Tav2!K18</f>
        <v>0</v>
      </c>
      <c r="K27" s="157">
        <f>+RAPPR_Tav2!L18</f>
        <v>0</v>
      </c>
      <c r="L27" s="15">
        <f>+RAPPR_Tav2!M18</f>
        <v>0</v>
      </c>
      <c r="M27" s="157">
        <f>+RAPPR_Tav2!N18</f>
        <v>0</v>
      </c>
      <c r="N27" s="16">
        <f>+RAPPR_Tav2!O18</f>
        <v>0</v>
      </c>
      <c r="O27" s="158">
        <f>+RAPPR_Tav2!P18</f>
        <v>0</v>
      </c>
      <c r="P27" s="159">
        <f>+RAPPR_Tav2!Q18</f>
        <v>0</v>
      </c>
    </row>
    <row r="28" spans="1:16" ht="16.149999999999999" customHeight="1" x14ac:dyDescent="0.25">
      <c r="A28" s="93" t="s">
        <v>62</v>
      </c>
      <c r="B28" s="15">
        <f>+RAPPR_Tav2!C19</f>
        <v>10</v>
      </c>
      <c r="C28" s="157">
        <f>+RAPPR_Tav2!D19</f>
        <v>4</v>
      </c>
      <c r="D28" s="15">
        <f>+RAPPR_Tav2!E19</f>
        <v>0</v>
      </c>
      <c r="E28" s="157">
        <f>+RAPPR_Tav2!F19</f>
        <v>0</v>
      </c>
      <c r="F28" s="15">
        <f>+RAPPR_Tav2!G19</f>
        <v>3</v>
      </c>
      <c r="G28" s="157">
        <f>+RAPPR_Tav2!H19</f>
        <v>0</v>
      </c>
      <c r="H28" s="15">
        <f>+RAPPR_Tav2!I19</f>
        <v>0</v>
      </c>
      <c r="I28" s="157">
        <f>+RAPPR_Tav2!J19</f>
        <v>0</v>
      </c>
      <c r="J28" s="15">
        <f>+RAPPR_Tav2!K19</f>
        <v>0</v>
      </c>
      <c r="K28" s="157">
        <f>+RAPPR_Tav2!L19</f>
        <v>0</v>
      </c>
      <c r="L28" s="15">
        <f>+RAPPR_Tav2!M19</f>
        <v>0</v>
      </c>
      <c r="M28" s="157">
        <f>+RAPPR_Tav2!N19</f>
        <v>0</v>
      </c>
      <c r="N28" s="16">
        <f>+RAPPR_Tav2!O19</f>
        <v>13</v>
      </c>
      <c r="O28" s="158">
        <f>+RAPPR_Tav2!P19</f>
        <v>5.5</v>
      </c>
      <c r="P28" s="159">
        <f>+RAPPR_Tav2!Q19</f>
        <v>1.58612603357463E-5</v>
      </c>
    </row>
    <row r="29" spans="1:16" ht="16.149999999999999" customHeight="1" x14ac:dyDescent="0.25">
      <c r="A29" s="93" t="s">
        <v>64</v>
      </c>
      <c r="B29" s="15">
        <f>+RAPPR_Tav2!C20</f>
        <v>0</v>
      </c>
      <c r="C29" s="157">
        <f>+RAPPR_Tav2!D20</f>
        <v>0</v>
      </c>
      <c r="D29" s="15">
        <f>+RAPPR_Tav2!E20</f>
        <v>0</v>
      </c>
      <c r="E29" s="157">
        <f>+RAPPR_Tav2!F20</f>
        <v>0</v>
      </c>
      <c r="F29" s="15">
        <f>+RAPPR_Tav2!G20</f>
        <v>0</v>
      </c>
      <c r="G29" s="157">
        <f>+RAPPR_Tav2!H20</f>
        <v>0</v>
      </c>
      <c r="H29" s="15">
        <f>+RAPPR_Tav2!I20</f>
        <v>0</v>
      </c>
      <c r="I29" s="157">
        <f>+RAPPR_Tav2!J20</f>
        <v>0</v>
      </c>
      <c r="J29" s="15">
        <f>+RAPPR_Tav2!K20</f>
        <v>0</v>
      </c>
      <c r="K29" s="157">
        <f>+RAPPR_Tav2!L20</f>
        <v>0</v>
      </c>
      <c r="L29" s="15">
        <f>+RAPPR_Tav2!M20</f>
        <v>0</v>
      </c>
      <c r="M29" s="157">
        <f>+RAPPR_Tav2!N20</f>
        <v>0</v>
      </c>
      <c r="N29" s="16">
        <f>+RAPPR_Tav2!O20</f>
        <v>0</v>
      </c>
      <c r="O29" s="158">
        <f>+RAPPR_Tav2!P20</f>
        <v>0</v>
      </c>
      <c r="P29" s="159">
        <f>+RAPPR_Tav2!Q20</f>
        <v>0</v>
      </c>
    </row>
    <row r="30" spans="1:16" ht="18" customHeight="1" x14ac:dyDescent="0.25">
      <c r="A30" s="98" t="s">
        <v>71</v>
      </c>
      <c r="B30" s="17">
        <f>+RAPPR_Tav2!C21</f>
        <v>22276</v>
      </c>
      <c r="C30" s="178">
        <f>+RAPPR_Tav2!D21</f>
        <v>8.6528143595746801E-2</v>
      </c>
      <c r="D30" s="17">
        <f>+RAPPR_Tav2!E21</f>
        <v>1058</v>
      </c>
      <c r="E30" s="178">
        <f>+RAPPR_Tav2!F21</f>
        <v>0.27777777777777801</v>
      </c>
      <c r="F30" s="17">
        <f>+RAPPR_Tav2!G21</f>
        <v>75899</v>
      </c>
      <c r="G30" s="178">
        <f>+RAPPR_Tav2!H21</f>
        <v>-0.13862723290282999</v>
      </c>
      <c r="H30" s="17">
        <f>+RAPPR_Tav2!I21</f>
        <v>22960</v>
      </c>
      <c r="I30" s="178">
        <f>+RAPPR_Tav2!J21</f>
        <v>-4.4726440607447501E-2</v>
      </c>
      <c r="J30" s="17">
        <f>+RAPPR_Tav2!K21</f>
        <v>224</v>
      </c>
      <c r="K30" s="178">
        <f>+RAPPR_Tav2!L21</f>
        <v>0.30232558139534899</v>
      </c>
      <c r="L30" s="17">
        <f>+RAPPR_Tav2!M21</f>
        <v>6573</v>
      </c>
      <c r="M30" s="178">
        <f>+RAPPR_Tav2!N21</f>
        <v>-0.51104664137469302</v>
      </c>
      <c r="N30" s="17">
        <f>+RAPPR_Tav2!O21</f>
        <v>128990</v>
      </c>
      <c r="O30" s="178">
        <f>+RAPPR_Tav2!P21</f>
        <v>-0.123077759799856</v>
      </c>
      <c r="P30" s="179">
        <f>+RAPPR_Tav2!Q21</f>
        <v>0.15738030543907</v>
      </c>
    </row>
    <row r="31" spans="1:16" ht="18" customHeight="1" x14ac:dyDescent="0.25">
      <c r="A31" s="288" t="s">
        <v>11</v>
      </c>
      <c r="B31" s="22"/>
      <c r="C31" s="176"/>
      <c r="D31" s="22"/>
      <c r="E31" s="176"/>
      <c r="F31" s="22"/>
      <c r="G31" s="176"/>
      <c r="H31" s="22"/>
      <c r="I31" s="176"/>
      <c r="J31" s="22"/>
      <c r="K31" s="176"/>
      <c r="L31" s="22"/>
      <c r="M31" s="176"/>
      <c r="N31" s="22"/>
      <c r="O31" s="176"/>
      <c r="P31" s="159"/>
    </row>
    <row r="32" spans="1:16" ht="36.6" customHeight="1" x14ac:dyDescent="0.25">
      <c r="A32" s="289"/>
      <c r="B32" s="17">
        <f>+RAPPR_Tav2!C22</f>
        <v>62528</v>
      </c>
      <c r="C32" s="178">
        <f>+RAPPR_Tav2!D22</f>
        <v>-0.25132306808113197</v>
      </c>
      <c r="D32" s="17">
        <f>+RAPPR_Tav2!E22</f>
        <v>356911</v>
      </c>
      <c r="E32" s="178">
        <f>+RAPPR_Tav2!F22</f>
        <v>5.1480921362048199E-3</v>
      </c>
      <c r="F32" s="17">
        <f>+RAPPR_Tav2!G22</f>
        <v>220244</v>
      </c>
      <c r="G32" s="178">
        <f>+RAPPR_Tav2!H22</f>
        <v>0.371296930452649</v>
      </c>
      <c r="H32" s="17">
        <f>+RAPPR_Tav2!I22</f>
        <v>145177</v>
      </c>
      <c r="I32" s="178">
        <f>+RAPPR_Tav2!J22</f>
        <v>-0.69046537758759297</v>
      </c>
      <c r="J32" s="17">
        <f>+RAPPR_Tav2!K22</f>
        <v>19286</v>
      </c>
      <c r="K32" s="178">
        <f>+RAPPR_Tav2!L22</f>
        <v>-0.25519425349501801</v>
      </c>
      <c r="L32" s="17">
        <f>+RAPPR_Tav2!M22</f>
        <v>15461</v>
      </c>
      <c r="M32" s="178">
        <f>+RAPPR_Tav2!N22</f>
        <v>-0.33512513976090103</v>
      </c>
      <c r="N32" s="17">
        <f>+RAPPR_Tav2!O22</f>
        <v>819607</v>
      </c>
      <c r="O32" s="178">
        <f>+RAPPR_Tav2!P22</f>
        <v>-0.26648952545964799</v>
      </c>
      <c r="P32" s="179">
        <f>+RAPPR_Tav2!Q22</f>
        <v>1</v>
      </c>
    </row>
    <row r="33" spans="1:16" ht="7.15" customHeight="1" x14ac:dyDescent="0.25">
      <c r="A33" s="180"/>
      <c r="B33" s="181"/>
      <c r="C33" s="181"/>
      <c r="D33" s="181"/>
      <c r="E33" s="181"/>
      <c r="F33" s="181"/>
      <c r="G33" s="181"/>
      <c r="H33" s="181"/>
      <c r="I33" s="181"/>
      <c r="J33" s="181"/>
      <c r="K33" s="181"/>
      <c r="L33" s="181"/>
      <c r="M33" s="181"/>
      <c r="N33" s="182"/>
    </row>
    <row r="34" spans="1:16" ht="15" customHeight="1" x14ac:dyDescent="0.25">
      <c r="A34" s="9" t="s">
        <v>72</v>
      </c>
      <c r="B34" s="181"/>
      <c r="C34" s="181"/>
      <c r="D34" s="181"/>
      <c r="E34" s="181"/>
      <c r="F34" s="181"/>
      <c r="G34" s="181"/>
      <c r="H34" s="181"/>
      <c r="I34" s="181"/>
      <c r="J34" s="181"/>
      <c r="K34" s="181"/>
      <c r="L34" s="181"/>
      <c r="M34" s="181"/>
      <c r="N34" s="182"/>
    </row>
    <row r="35" spans="1:16" ht="10.5" customHeight="1" x14ac:dyDescent="0.25"/>
    <row r="36" spans="1:16" ht="21" customHeight="1" x14ac:dyDescent="0.25">
      <c r="A36" s="307" t="s">
        <v>231</v>
      </c>
      <c r="B36" s="307"/>
      <c r="C36" s="307"/>
      <c r="D36" s="307"/>
      <c r="E36" s="307"/>
      <c r="F36" s="307"/>
      <c r="G36" s="307"/>
      <c r="H36" s="307"/>
      <c r="I36" s="307"/>
      <c r="J36" s="307"/>
      <c r="K36" s="307"/>
      <c r="L36" s="307"/>
      <c r="M36" s="307"/>
      <c r="N36" s="307"/>
      <c r="O36" s="307"/>
      <c r="P36" s="307"/>
    </row>
  </sheetData>
  <mergeCells count="12">
    <mergeCell ref="A36:P36"/>
    <mergeCell ref="A31:A32"/>
    <mergeCell ref="A1:P1"/>
    <mergeCell ref="A2:P2"/>
    <mergeCell ref="A3:P3"/>
    <mergeCell ref="B5:C5"/>
    <mergeCell ref="D5:E5"/>
    <mergeCell ref="F5:G5"/>
    <mergeCell ref="H5:I5"/>
    <mergeCell ref="J5:K5"/>
    <mergeCell ref="L5:M5"/>
    <mergeCell ref="N5:P5"/>
  </mergeCells>
  <printOptions horizontalCentered="1"/>
  <pageMargins left="0.31496062992125984" right="0.11811023622047245" top="0.19685039370078741" bottom="0" header="0.19685039370078741" footer="0"/>
  <pageSetup paperSize="9" scale="77" orientation="landscape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365F91"/>
    <pageSetUpPr fitToPage="1"/>
  </sheetPr>
  <dimension ref="A1:Q59"/>
  <sheetViews>
    <sheetView showGridLines="0" topLeftCell="A16" zoomScale="85" zoomScaleNormal="85" workbookViewId="0"/>
  </sheetViews>
  <sheetFormatPr defaultColWidth="9" defaultRowHeight="11.25" x14ac:dyDescent="0.25"/>
  <cols>
    <col min="1" max="2" width="7.5703125" style="9" customWidth="1"/>
    <col min="3" max="3" width="26.5703125" style="10" customWidth="1"/>
    <col min="4" max="4" width="10.5703125" style="9" customWidth="1"/>
    <col min="5" max="5" width="10.5703125" style="184" customWidth="1"/>
    <col min="6" max="6" width="11.42578125" style="9" bestFit="1" customWidth="1"/>
    <col min="7" max="7" width="11.42578125" style="184" customWidth="1"/>
    <col min="8" max="8" width="10.5703125" style="9" customWidth="1"/>
    <col min="9" max="9" width="10.5703125" style="184" customWidth="1"/>
    <col min="10" max="10" width="10.5703125" style="9" customWidth="1"/>
    <col min="11" max="11" width="10.5703125" style="184" customWidth="1"/>
    <col min="12" max="14" width="10.5703125" style="9" customWidth="1"/>
    <col min="15" max="15" width="11.7109375" style="9" bestFit="1" customWidth="1"/>
    <col min="16" max="16" width="12.42578125" style="184" customWidth="1"/>
    <col min="17" max="17" width="12.28515625" style="184" bestFit="1" customWidth="1"/>
    <col min="18" max="16384" width="9" style="9"/>
  </cols>
  <sheetData>
    <row r="1" spans="1:17" ht="13.15" customHeight="1" x14ac:dyDescent="0.25">
      <c r="A1" s="274" t="s">
        <v>92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</row>
    <row r="2" spans="1:17" ht="13.15" customHeight="1" x14ac:dyDescent="0.25">
      <c r="A2" s="274" t="s">
        <v>193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</row>
    <row r="3" spans="1:17" ht="13.15" customHeight="1" x14ac:dyDescent="0.25">
      <c r="A3" s="274" t="str">
        <f>"Nuova produzione emessa a tutto il "&amp;IF(MID(RAPPR_Tav3!C1,5,4)="0331","1°",
IF(MID(RAPPR_Tav3!C1,5,4)="0630","2°",
IF(MID(RAPPR_Tav3!C1,5,4)="0930","3°","4°")))&amp;" trimestre "&amp;MID(RAPPR_Tav3!C1,1,4)&amp;" (b)"</f>
        <v>Nuova produzione emessa a tutto il 1° trimestre 2025 (b)</v>
      </c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</row>
    <row r="4" spans="1:17" ht="13.15" customHeight="1" x14ac:dyDescent="0.25">
      <c r="C4" s="9"/>
      <c r="Q4" s="11" t="s">
        <v>1</v>
      </c>
    </row>
    <row r="5" spans="1:17" ht="13.15" customHeight="1" x14ac:dyDescent="0.25">
      <c r="A5" s="279" t="s">
        <v>12</v>
      </c>
      <c r="B5" s="280"/>
      <c r="C5" s="299"/>
      <c r="D5" s="27" t="s">
        <v>13</v>
      </c>
      <c r="E5" s="185"/>
      <c r="F5" s="57"/>
      <c r="G5" s="185"/>
      <c r="H5" s="58" t="s">
        <v>14</v>
      </c>
      <c r="I5" s="185"/>
      <c r="J5" s="57"/>
      <c r="K5" s="185"/>
      <c r="L5" s="285" t="s">
        <v>15</v>
      </c>
      <c r="M5" s="286"/>
      <c r="N5" s="286"/>
      <c r="O5" s="286"/>
      <c r="P5" s="286"/>
      <c r="Q5" s="302"/>
    </row>
    <row r="6" spans="1:17" ht="13.15" customHeight="1" x14ac:dyDescent="0.25">
      <c r="A6" s="281"/>
      <c r="B6" s="282"/>
      <c r="C6" s="300"/>
      <c r="D6" s="285" t="s">
        <v>194</v>
      </c>
      <c r="E6" s="302"/>
      <c r="F6" s="285" t="s">
        <v>195</v>
      </c>
      <c r="G6" s="302"/>
      <c r="H6" s="285" t="s">
        <v>194</v>
      </c>
      <c r="I6" s="302"/>
      <c r="J6" s="285" t="s">
        <v>195</v>
      </c>
      <c r="K6" s="302"/>
      <c r="L6" s="234" t="s">
        <v>16</v>
      </c>
      <c r="M6" s="234" t="s">
        <v>17</v>
      </c>
      <c r="N6" s="234" t="s">
        <v>18</v>
      </c>
      <c r="O6" s="303" t="s">
        <v>19</v>
      </c>
      <c r="P6" s="304"/>
      <c r="Q6" s="305"/>
    </row>
    <row r="7" spans="1:17" ht="21.75" customHeight="1" x14ac:dyDescent="0.25">
      <c r="A7" s="283"/>
      <c r="B7" s="284"/>
      <c r="C7" s="301"/>
      <c r="D7" s="253" t="s">
        <v>212</v>
      </c>
      <c r="E7" s="186" t="s">
        <v>190</v>
      </c>
      <c r="F7" s="253" t="s">
        <v>213</v>
      </c>
      <c r="G7" s="186" t="s">
        <v>190</v>
      </c>
      <c r="H7" s="253" t="s">
        <v>212</v>
      </c>
      <c r="I7" s="186" t="s">
        <v>190</v>
      </c>
      <c r="J7" s="253" t="s">
        <v>213</v>
      </c>
      <c r="K7" s="186" t="s">
        <v>190</v>
      </c>
      <c r="L7" s="235" t="s">
        <v>20</v>
      </c>
      <c r="M7" s="235"/>
      <c r="N7" s="235"/>
      <c r="O7" s="236" t="s">
        <v>189</v>
      </c>
      <c r="P7" s="186" t="s">
        <v>190</v>
      </c>
      <c r="Q7" s="218" t="s">
        <v>186</v>
      </c>
    </row>
    <row r="8" spans="1:17" ht="13.15" customHeight="1" x14ac:dyDescent="0.25">
      <c r="A8" s="231" t="s">
        <v>21</v>
      </c>
      <c r="B8" s="10" t="s">
        <v>22</v>
      </c>
      <c r="D8" s="30"/>
      <c r="E8" s="155"/>
      <c r="F8" s="30"/>
      <c r="G8" s="155"/>
      <c r="H8" s="30"/>
      <c r="I8" s="155"/>
      <c r="J8" s="30"/>
      <c r="K8" s="155"/>
      <c r="L8" s="30"/>
      <c r="M8" s="30"/>
      <c r="N8" s="30"/>
      <c r="O8" s="31"/>
      <c r="P8" s="187"/>
      <c r="Q8" s="187"/>
    </row>
    <row r="9" spans="1:17" ht="12" customHeight="1" x14ac:dyDescent="0.25">
      <c r="A9" s="32"/>
      <c r="B9" s="10" t="s">
        <v>23</v>
      </c>
      <c r="D9" s="59">
        <f>+RAPPR_Tav3!C2</f>
        <v>69</v>
      </c>
      <c r="E9" s="159">
        <f>+RAPPR_Tav3!D2</f>
        <v>-0.68778280542986403</v>
      </c>
      <c r="F9" s="59">
        <f>+RAPPR_Tav3!E2</f>
        <v>9864</v>
      </c>
      <c r="G9" s="159">
        <f>+RAPPR_Tav3!F2</f>
        <v>-0.96952103153881097</v>
      </c>
      <c r="H9" s="59">
        <f>+RAPPR_Tav3!G2</f>
        <v>65</v>
      </c>
      <c r="I9" s="159">
        <f>+RAPPR_Tav3!H2</f>
        <v>-0.35</v>
      </c>
      <c r="J9" s="59">
        <f>+RAPPR_Tav3!I2</f>
        <v>1298</v>
      </c>
      <c r="K9" s="159">
        <f>+RAPPR_Tav3!J2</f>
        <v>-0.605231143552311</v>
      </c>
      <c r="L9" s="59">
        <f>+RAPPR_Tav3!K2</f>
        <v>0</v>
      </c>
      <c r="M9" s="59">
        <f>+RAPPR_Tav3!L2</f>
        <v>9701</v>
      </c>
      <c r="N9" s="59">
        <f>+RAPPR_Tav3!M2</f>
        <v>1490</v>
      </c>
      <c r="O9" s="60">
        <f>+RAPPR_Tav3!N2</f>
        <v>11191</v>
      </c>
      <c r="P9" s="188">
        <f>+RAPPR_Tav3!O2</f>
        <v>-0.96577005897178703</v>
      </c>
      <c r="Q9" s="188">
        <f>+RAPPR_Tav3!P2</f>
        <v>1.50046592074655E-2</v>
      </c>
    </row>
    <row r="10" spans="1:17" s="47" customFormat="1" ht="12" customHeight="1" x14ac:dyDescent="0.25">
      <c r="A10" s="52"/>
      <c r="B10" s="53" t="s">
        <v>66</v>
      </c>
      <c r="C10" s="53" t="s">
        <v>86</v>
      </c>
      <c r="D10" s="76">
        <f>+RAPPR_Tav3!C3</f>
        <v>0</v>
      </c>
      <c r="E10" s="163">
        <f>+RAPPR_Tav3!D3</f>
        <v>0</v>
      </c>
      <c r="F10" s="76">
        <f>+RAPPR_Tav3!E3</f>
        <v>0</v>
      </c>
      <c r="G10" s="163">
        <f>+RAPPR_Tav3!F3</f>
        <v>0</v>
      </c>
      <c r="H10" s="76">
        <f>+RAPPR_Tav3!G3</f>
        <v>0</v>
      </c>
      <c r="I10" s="163">
        <f>+RAPPR_Tav3!H3</f>
        <v>0</v>
      </c>
      <c r="J10" s="76">
        <f>+RAPPR_Tav3!I3</f>
        <v>0</v>
      </c>
      <c r="K10" s="163">
        <f>+RAPPR_Tav3!J3</f>
        <v>0</v>
      </c>
      <c r="L10" s="76">
        <f>+RAPPR_Tav3!K3</f>
        <v>0</v>
      </c>
      <c r="M10" s="76">
        <f>+RAPPR_Tav3!L3</f>
        <v>0</v>
      </c>
      <c r="N10" s="76">
        <f>+RAPPR_Tav3!M3</f>
        <v>0</v>
      </c>
      <c r="O10" s="77">
        <f>+RAPPR_Tav3!N3</f>
        <v>0</v>
      </c>
      <c r="P10" s="189">
        <f>+RAPPR_Tav3!O3</f>
        <v>0</v>
      </c>
      <c r="Q10" s="189">
        <f>+RAPPR_Tav3!P3</f>
        <v>0</v>
      </c>
    </row>
    <row r="11" spans="1:17" s="47" customFormat="1" ht="12" customHeight="1" x14ac:dyDescent="0.25">
      <c r="A11" s="52"/>
      <c r="B11" s="144"/>
      <c r="C11" s="53" t="s">
        <v>24</v>
      </c>
      <c r="D11" s="76">
        <f>+RAPPR_Tav3!C4</f>
        <v>0</v>
      </c>
      <c r="E11" s="163">
        <f>+RAPPR_Tav3!D4</f>
        <v>0</v>
      </c>
      <c r="F11" s="76">
        <f>+RAPPR_Tav3!E4</f>
        <v>0</v>
      </c>
      <c r="G11" s="163">
        <f>+RAPPR_Tav3!F4</f>
        <v>0</v>
      </c>
      <c r="H11" s="76">
        <f>+RAPPR_Tav3!G4</f>
        <v>26</v>
      </c>
      <c r="I11" s="163">
        <f>+RAPPR_Tav3!H4</f>
        <v>0</v>
      </c>
      <c r="J11" s="76">
        <f>+RAPPR_Tav3!I4</f>
        <v>5</v>
      </c>
      <c r="K11" s="163">
        <f>+RAPPR_Tav3!J4</f>
        <v>0</v>
      </c>
      <c r="L11" s="76">
        <f>+RAPPR_Tav3!K4</f>
        <v>0</v>
      </c>
      <c r="M11" s="76">
        <f>+RAPPR_Tav3!L4</f>
        <v>0</v>
      </c>
      <c r="N11" s="76">
        <f>+RAPPR_Tav3!M4</f>
        <v>5</v>
      </c>
      <c r="O11" s="77">
        <f>+RAPPR_Tav3!N4</f>
        <v>5</v>
      </c>
      <c r="P11" s="189">
        <f>+RAPPR_Tav3!O4</f>
        <v>0</v>
      </c>
      <c r="Q11" s="189">
        <f>+RAPPR_Tav3!P4</f>
        <v>6.7038956337527701E-6</v>
      </c>
    </row>
    <row r="12" spans="1:17" ht="12" customHeight="1" x14ac:dyDescent="0.25">
      <c r="A12" s="32"/>
      <c r="B12" s="10" t="s">
        <v>25</v>
      </c>
      <c r="D12" s="59">
        <f>+RAPPR_Tav3!C5</f>
        <v>60222</v>
      </c>
      <c r="E12" s="159">
        <f>+RAPPR_Tav3!D5</f>
        <v>2.53869336466261E-2</v>
      </c>
      <c r="F12" s="59">
        <f>+RAPPR_Tav3!E5</f>
        <v>1879566</v>
      </c>
      <c r="G12" s="159">
        <f>+RAPPR_Tav3!F5</f>
        <v>6.2330228125921899E-2</v>
      </c>
      <c r="H12" s="59">
        <f>+RAPPR_Tav3!G5</f>
        <v>0</v>
      </c>
      <c r="I12" s="159">
        <f>+RAPPR_Tav3!H5</f>
        <v>0</v>
      </c>
      <c r="J12" s="59">
        <f>+RAPPR_Tav3!I5</f>
        <v>0</v>
      </c>
      <c r="K12" s="159">
        <f>+RAPPR_Tav3!J5</f>
        <v>0</v>
      </c>
      <c r="L12" s="59">
        <f>+RAPPR_Tav3!K5</f>
        <v>2136</v>
      </c>
      <c r="M12" s="59">
        <f>+RAPPR_Tav3!L5</f>
        <v>79382</v>
      </c>
      <c r="N12" s="59">
        <f>+RAPPR_Tav3!M5</f>
        <v>1482</v>
      </c>
      <c r="O12" s="60">
        <f>+RAPPR_Tav3!N5</f>
        <v>83000</v>
      </c>
      <c r="P12" s="188">
        <f>+RAPPR_Tav3!O5</f>
        <v>6.7249582101067198E-2</v>
      </c>
      <c r="Q12" s="188">
        <f>+RAPPR_Tav3!P5</f>
        <v>0.111284667520296</v>
      </c>
    </row>
    <row r="13" spans="1:17" ht="12" customHeight="1" x14ac:dyDescent="0.25">
      <c r="A13" s="32"/>
      <c r="B13" s="10" t="s">
        <v>26</v>
      </c>
      <c r="D13" s="59">
        <f>+RAPPR_Tav3!C6</f>
        <v>0</v>
      </c>
      <c r="E13" s="159">
        <f>+RAPPR_Tav3!D6</f>
        <v>0</v>
      </c>
      <c r="F13" s="59">
        <f>+RAPPR_Tav3!E6</f>
        <v>0</v>
      </c>
      <c r="G13" s="159">
        <f>+RAPPR_Tav3!F6</f>
        <v>0</v>
      </c>
      <c r="H13" s="59">
        <f>+RAPPR_Tav3!G6</f>
        <v>0</v>
      </c>
      <c r="I13" s="159">
        <f>+RAPPR_Tav3!H6</f>
        <v>0</v>
      </c>
      <c r="J13" s="59">
        <f>+RAPPR_Tav3!I6</f>
        <v>0</v>
      </c>
      <c r="K13" s="159">
        <f>+RAPPR_Tav3!J6</f>
        <v>0</v>
      </c>
      <c r="L13" s="59">
        <f>+RAPPR_Tav3!K6</f>
        <v>0</v>
      </c>
      <c r="M13" s="59">
        <f>+RAPPR_Tav3!L6</f>
        <v>0</v>
      </c>
      <c r="N13" s="59">
        <f>+RAPPR_Tav3!M6</f>
        <v>0</v>
      </c>
      <c r="O13" s="60">
        <f>+RAPPR_Tav3!N6</f>
        <v>0</v>
      </c>
      <c r="P13" s="188">
        <f>+RAPPR_Tav3!O6</f>
        <v>0</v>
      </c>
      <c r="Q13" s="188">
        <f>+RAPPR_Tav3!P6</f>
        <v>0</v>
      </c>
    </row>
    <row r="14" spans="1:17" ht="12" customHeight="1" x14ac:dyDescent="0.25">
      <c r="A14" s="32"/>
      <c r="B14" s="10" t="s">
        <v>27</v>
      </c>
      <c r="D14" s="59">
        <f>+RAPPR_Tav3!C7</f>
        <v>60291</v>
      </c>
      <c r="E14" s="159">
        <f>+RAPPR_Tav3!D7</f>
        <v>2.2713393947618499E-2</v>
      </c>
      <c r="F14" s="59">
        <f>+RAPPR_Tav3!E7</f>
        <v>1889430</v>
      </c>
      <c r="G14" s="159">
        <f>+RAPPR_Tav3!F7</f>
        <v>-9.7227365225314499E-2</v>
      </c>
      <c r="H14" s="59">
        <f>+RAPPR_Tav3!G7</f>
        <v>65</v>
      </c>
      <c r="I14" s="159">
        <f>+RAPPR_Tav3!H7</f>
        <v>-0.35</v>
      </c>
      <c r="J14" s="59">
        <f>+RAPPR_Tav3!I7</f>
        <v>1298</v>
      </c>
      <c r="K14" s="159">
        <f>+RAPPR_Tav3!J7</f>
        <v>-0.605231143552311</v>
      </c>
      <c r="L14" s="59">
        <f>+RAPPR_Tav3!K7</f>
        <v>2136</v>
      </c>
      <c r="M14" s="59">
        <f>+RAPPR_Tav3!L7</f>
        <v>89083</v>
      </c>
      <c r="N14" s="59">
        <f>+RAPPR_Tav3!M7</f>
        <v>2972</v>
      </c>
      <c r="O14" s="60">
        <f>+RAPPR_Tav3!N7</f>
        <v>94191</v>
      </c>
      <c r="P14" s="188">
        <f>+RAPPR_Tav3!O7</f>
        <v>-0.76726067812189602</v>
      </c>
      <c r="Q14" s="188">
        <f>+RAPPR_Tav3!P7</f>
        <v>0.126289326727761</v>
      </c>
    </row>
    <row r="15" spans="1:17" s="47" customFormat="1" ht="12" customHeight="1" x14ac:dyDescent="0.25">
      <c r="A15" s="52"/>
      <c r="B15" s="53" t="s">
        <v>66</v>
      </c>
      <c r="C15" s="53" t="s">
        <v>87</v>
      </c>
      <c r="D15" s="76">
        <f>+RAPPR_Tav3!C8</f>
        <v>0</v>
      </c>
      <c r="E15" s="163">
        <f>+RAPPR_Tav3!D8</f>
        <v>0</v>
      </c>
      <c r="F15" s="76">
        <f>+RAPPR_Tav3!E8</f>
        <v>0</v>
      </c>
      <c r="G15" s="163">
        <f>+RAPPR_Tav3!F8</f>
        <v>0</v>
      </c>
      <c r="H15" s="76">
        <f>+RAPPR_Tav3!G8</f>
        <v>0</v>
      </c>
      <c r="I15" s="163">
        <f>+RAPPR_Tav3!H8</f>
        <v>0</v>
      </c>
      <c r="J15" s="76">
        <f>+RAPPR_Tav3!I8</f>
        <v>0</v>
      </c>
      <c r="K15" s="163">
        <f>+RAPPR_Tav3!J8</f>
        <v>0</v>
      </c>
      <c r="L15" s="76">
        <f>+RAPPR_Tav3!K8</f>
        <v>0</v>
      </c>
      <c r="M15" s="76">
        <f>+RAPPR_Tav3!L8</f>
        <v>0</v>
      </c>
      <c r="N15" s="76">
        <f>+RAPPR_Tav3!M8</f>
        <v>0</v>
      </c>
      <c r="O15" s="77">
        <f>+RAPPR_Tav3!N8</f>
        <v>0</v>
      </c>
      <c r="P15" s="189">
        <f>+RAPPR_Tav3!O8</f>
        <v>0</v>
      </c>
      <c r="Q15" s="189">
        <f>+RAPPR_Tav3!P8</f>
        <v>0</v>
      </c>
    </row>
    <row r="16" spans="1:17" s="47" customFormat="1" ht="36.75" customHeight="1" x14ac:dyDescent="0.25">
      <c r="A16" s="52"/>
      <c r="B16" s="190"/>
      <c r="C16" s="190" t="s">
        <v>28</v>
      </c>
      <c r="D16" s="76">
        <f>+RAPPR_Tav3!C9</f>
        <v>0</v>
      </c>
      <c r="E16" s="163">
        <f>+RAPPR_Tav3!D9</f>
        <v>0</v>
      </c>
      <c r="F16" s="76">
        <f>+RAPPR_Tav3!E9</f>
        <v>0</v>
      </c>
      <c r="G16" s="163">
        <f>+RAPPR_Tav3!F9</f>
        <v>0</v>
      </c>
      <c r="H16" s="76">
        <f>+RAPPR_Tav3!G9</f>
        <v>0</v>
      </c>
      <c r="I16" s="163">
        <f>+RAPPR_Tav3!H9</f>
        <v>0</v>
      </c>
      <c r="J16" s="76">
        <f>+RAPPR_Tav3!I9</f>
        <v>0</v>
      </c>
      <c r="K16" s="163">
        <f>+RAPPR_Tav3!J9</f>
        <v>0</v>
      </c>
      <c r="L16" s="76">
        <f>+RAPPR_Tav3!K9</f>
        <v>0</v>
      </c>
      <c r="M16" s="76">
        <f>+RAPPR_Tav3!L9</f>
        <v>0</v>
      </c>
      <c r="N16" s="76">
        <f>+RAPPR_Tav3!M9</f>
        <v>0</v>
      </c>
      <c r="O16" s="77">
        <f>+RAPPR_Tav3!N9</f>
        <v>0</v>
      </c>
      <c r="P16" s="189">
        <f>+RAPPR_Tav3!O9</f>
        <v>0</v>
      </c>
      <c r="Q16" s="189">
        <f>+RAPPR_Tav3!P9</f>
        <v>0</v>
      </c>
    </row>
    <row r="17" spans="1:17" ht="14.1" customHeight="1" x14ac:dyDescent="0.25">
      <c r="A17" s="231"/>
      <c r="B17" s="10" t="s">
        <v>29</v>
      </c>
      <c r="D17" s="59"/>
      <c r="E17" s="159"/>
      <c r="F17" s="59"/>
      <c r="G17" s="159"/>
      <c r="H17" s="59"/>
      <c r="I17" s="159"/>
      <c r="J17" s="59"/>
      <c r="K17" s="159"/>
      <c r="L17" s="59"/>
      <c r="M17" s="59"/>
      <c r="N17" s="61"/>
      <c r="O17" s="60"/>
      <c r="P17" s="188"/>
      <c r="Q17" s="188"/>
    </row>
    <row r="18" spans="1:17" ht="12" customHeight="1" x14ac:dyDescent="0.25">
      <c r="A18" s="32"/>
      <c r="B18" s="10" t="s">
        <v>30</v>
      </c>
      <c r="D18" s="59">
        <f>+RAPPR_Tav3!C10</f>
        <v>0</v>
      </c>
      <c r="E18" s="159">
        <f>+RAPPR_Tav3!D10</f>
        <v>0</v>
      </c>
      <c r="F18" s="59">
        <f>+RAPPR_Tav3!E10</f>
        <v>0</v>
      </c>
      <c r="G18" s="159">
        <f>+RAPPR_Tav3!F10</f>
        <v>0</v>
      </c>
      <c r="H18" s="59">
        <f>+RAPPR_Tav3!G10</f>
        <v>0</v>
      </c>
      <c r="I18" s="159">
        <f>+RAPPR_Tav3!H10</f>
        <v>0</v>
      </c>
      <c r="J18" s="59">
        <f>+RAPPR_Tav3!I10</f>
        <v>0</v>
      </c>
      <c r="K18" s="159">
        <f>+RAPPR_Tav3!J10</f>
        <v>0</v>
      </c>
      <c r="L18" s="59">
        <f>+RAPPR_Tav3!K10</f>
        <v>0</v>
      </c>
      <c r="M18" s="59">
        <f>+RAPPR_Tav3!L10</f>
        <v>0</v>
      </c>
      <c r="N18" s="62">
        <f>+RAPPR_Tav3!M10</f>
        <v>0</v>
      </c>
      <c r="O18" s="60">
        <f>+RAPPR_Tav3!N10</f>
        <v>0</v>
      </c>
      <c r="P18" s="188">
        <f>+RAPPR_Tav3!O10</f>
        <v>0</v>
      </c>
      <c r="Q18" s="188">
        <f>+RAPPR_Tav3!P10</f>
        <v>0</v>
      </c>
    </row>
    <row r="19" spans="1:17" ht="12" customHeight="1" x14ac:dyDescent="0.25">
      <c r="A19" s="32"/>
      <c r="B19" s="10" t="s">
        <v>31</v>
      </c>
      <c r="D19" s="59">
        <f>+RAPPR_Tav3!C11</f>
        <v>436881</v>
      </c>
      <c r="E19" s="159">
        <f>+RAPPR_Tav3!D11</f>
        <v>-0.15957755826368</v>
      </c>
      <c r="F19" s="59">
        <f>+RAPPR_Tav3!E11</f>
        <v>49094007</v>
      </c>
      <c r="G19" s="159">
        <f>+RAPPR_Tav3!F11</f>
        <v>0.294862014423517</v>
      </c>
      <c r="H19" s="59">
        <f>+RAPPR_Tav3!G11</f>
        <v>0</v>
      </c>
      <c r="I19" s="159">
        <f>+RAPPR_Tav3!H11</f>
        <v>0</v>
      </c>
      <c r="J19" s="59">
        <f>+RAPPR_Tav3!I11</f>
        <v>0</v>
      </c>
      <c r="K19" s="159">
        <f>+RAPPR_Tav3!J11</f>
        <v>0</v>
      </c>
      <c r="L19" s="59">
        <f>+RAPPR_Tav3!K11</f>
        <v>6130</v>
      </c>
      <c r="M19" s="59">
        <f>+RAPPR_Tav3!L11</f>
        <v>118904</v>
      </c>
      <c r="N19" s="62">
        <f>+RAPPR_Tav3!M11</f>
        <v>0</v>
      </c>
      <c r="O19" s="60">
        <f>+RAPPR_Tav3!N11</f>
        <v>125034</v>
      </c>
      <c r="P19" s="188">
        <f>+RAPPR_Tav3!O11</f>
        <v>-0.187066824441179</v>
      </c>
      <c r="Q19" s="188">
        <f>+RAPPR_Tav3!P11</f>
        <v>0.167642977334129</v>
      </c>
    </row>
    <row r="20" spans="1:17" ht="12" customHeight="1" x14ac:dyDescent="0.25">
      <c r="A20" s="32"/>
      <c r="B20" s="10" t="s">
        <v>32</v>
      </c>
      <c r="D20" s="59">
        <f>+RAPPR_Tav3!C12</f>
        <v>0</v>
      </c>
      <c r="E20" s="159">
        <f>+RAPPR_Tav3!D12</f>
        <v>0</v>
      </c>
      <c r="F20" s="59">
        <f>+RAPPR_Tav3!E12</f>
        <v>0</v>
      </c>
      <c r="G20" s="159">
        <f>+RAPPR_Tav3!F12</f>
        <v>0</v>
      </c>
      <c r="H20" s="59">
        <f>+RAPPR_Tav3!G12</f>
        <v>0</v>
      </c>
      <c r="I20" s="159">
        <f>+RAPPR_Tav3!H12</f>
        <v>0</v>
      </c>
      <c r="J20" s="59">
        <f>+RAPPR_Tav3!I12</f>
        <v>0</v>
      </c>
      <c r="K20" s="159">
        <f>+RAPPR_Tav3!J12</f>
        <v>0</v>
      </c>
      <c r="L20" s="59">
        <f>+RAPPR_Tav3!K12</f>
        <v>0</v>
      </c>
      <c r="M20" s="59">
        <f>+RAPPR_Tav3!L12</f>
        <v>0</v>
      </c>
      <c r="N20" s="62">
        <f>+RAPPR_Tav3!M12</f>
        <v>0</v>
      </c>
      <c r="O20" s="60">
        <f>+RAPPR_Tav3!N12</f>
        <v>0</v>
      </c>
      <c r="P20" s="188">
        <f>+RAPPR_Tav3!O12</f>
        <v>0</v>
      </c>
      <c r="Q20" s="188">
        <f>+RAPPR_Tav3!P12</f>
        <v>0</v>
      </c>
    </row>
    <row r="21" spans="1:17" ht="12" customHeight="1" x14ac:dyDescent="0.25">
      <c r="A21" s="231"/>
      <c r="B21" s="10" t="s">
        <v>33</v>
      </c>
      <c r="D21" s="59">
        <f>+RAPPR_Tav3!C13</f>
        <v>436881</v>
      </c>
      <c r="E21" s="159">
        <f>+RAPPR_Tav3!D13</f>
        <v>-0.15957755826368</v>
      </c>
      <c r="F21" s="59">
        <f>+RAPPR_Tav3!E13</f>
        <v>49094007</v>
      </c>
      <c r="G21" s="159">
        <f>+RAPPR_Tav3!F13</f>
        <v>0.294862014423517</v>
      </c>
      <c r="H21" s="59">
        <f>+RAPPR_Tav3!G13</f>
        <v>0</v>
      </c>
      <c r="I21" s="159">
        <f>+RAPPR_Tav3!H13</f>
        <v>0</v>
      </c>
      <c r="J21" s="59">
        <f>+RAPPR_Tav3!I13</f>
        <v>0</v>
      </c>
      <c r="K21" s="159">
        <f>+RAPPR_Tav3!J13</f>
        <v>0</v>
      </c>
      <c r="L21" s="59">
        <f>+RAPPR_Tav3!K13</f>
        <v>6130</v>
      </c>
      <c r="M21" s="59">
        <f>+RAPPR_Tav3!L13</f>
        <v>118904</v>
      </c>
      <c r="N21" s="62">
        <f>+RAPPR_Tav3!M13</f>
        <v>0</v>
      </c>
      <c r="O21" s="60">
        <f>+RAPPR_Tav3!N13</f>
        <v>125034</v>
      </c>
      <c r="P21" s="188">
        <f>+RAPPR_Tav3!O13</f>
        <v>-0.187066824441179</v>
      </c>
      <c r="Q21" s="188">
        <f>+RAPPR_Tav3!P13</f>
        <v>0.167642977334129</v>
      </c>
    </row>
    <row r="22" spans="1:17" s="26" customFormat="1" ht="13.15" customHeight="1" x14ac:dyDescent="0.25">
      <c r="A22" s="99" t="s">
        <v>34</v>
      </c>
      <c r="B22" s="63"/>
      <c r="C22" s="63"/>
      <c r="D22" s="64">
        <f>+RAPPR_Tav3!C14</f>
        <v>497172</v>
      </c>
      <c r="E22" s="191">
        <f>+RAPPR_Tav3!D14</f>
        <v>-0.14101042352368001</v>
      </c>
      <c r="F22" s="64">
        <f>+RAPPR_Tav3!E14</f>
        <v>50983437</v>
      </c>
      <c r="G22" s="191">
        <f>+RAPPR_Tav3!F14</f>
        <v>0.27435052060008203</v>
      </c>
      <c r="H22" s="64">
        <f>+RAPPR_Tav3!G14</f>
        <v>65</v>
      </c>
      <c r="I22" s="191">
        <f>+RAPPR_Tav3!H14</f>
        <v>-0.35</v>
      </c>
      <c r="J22" s="64">
        <f>+RAPPR_Tav3!I14</f>
        <v>1298</v>
      </c>
      <c r="K22" s="191">
        <f>+RAPPR_Tav3!J14</f>
        <v>-0.605231143552311</v>
      </c>
      <c r="L22" s="64">
        <f>+RAPPR_Tav3!K14</f>
        <v>8266</v>
      </c>
      <c r="M22" s="64">
        <f>+RAPPR_Tav3!L14</f>
        <v>207987</v>
      </c>
      <c r="N22" s="65">
        <f>+RAPPR_Tav3!M14</f>
        <v>2972</v>
      </c>
      <c r="O22" s="64">
        <f>+RAPPR_Tav3!N14</f>
        <v>219225</v>
      </c>
      <c r="P22" s="191">
        <f>+RAPPR_Tav3!O14</f>
        <v>-0.60748381413470098</v>
      </c>
      <c r="Q22" s="191">
        <f>+RAPPR_Tav3!P14</f>
        <v>0.29393230406189003</v>
      </c>
    </row>
    <row r="23" spans="1:17" ht="14.1" customHeight="1" x14ac:dyDescent="0.25">
      <c r="A23" s="86" t="s">
        <v>35</v>
      </c>
      <c r="B23" s="66"/>
      <c r="C23" s="87"/>
      <c r="D23" s="68">
        <f>+RAPPR_Tav3!C15</f>
        <v>0</v>
      </c>
      <c r="E23" s="192">
        <f>+RAPPR_Tav3!D15</f>
        <v>0</v>
      </c>
      <c r="F23" s="68">
        <f>+RAPPR_Tav3!E15</f>
        <v>0</v>
      </c>
      <c r="G23" s="192">
        <f>+RAPPR_Tav3!F15</f>
        <v>0</v>
      </c>
      <c r="H23" s="68">
        <f>+RAPPR_Tav3!G15</f>
        <v>0</v>
      </c>
      <c r="I23" s="192">
        <f>+RAPPR_Tav3!H15</f>
        <v>0</v>
      </c>
      <c r="J23" s="68">
        <f>+RAPPR_Tav3!I15</f>
        <v>0</v>
      </c>
      <c r="K23" s="192">
        <f>+RAPPR_Tav3!J15</f>
        <v>0</v>
      </c>
      <c r="L23" s="68">
        <f>+RAPPR_Tav3!K15</f>
        <v>0</v>
      </c>
      <c r="M23" s="68">
        <f>+RAPPR_Tav3!L15</f>
        <v>0</v>
      </c>
      <c r="N23" s="69">
        <f>+RAPPR_Tav3!M15</f>
        <v>0</v>
      </c>
      <c r="O23" s="70">
        <f>+RAPPR_Tav3!N15</f>
        <v>0</v>
      </c>
      <c r="P23" s="193">
        <f>+RAPPR_Tav3!O15</f>
        <v>0</v>
      </c>
      <c r="Q23" s="193">
        <f>+RAPPR_Tav3!P15</f>
        <v>0</v>
      </c>
    </row>
    <row r="24" spans="1:17" ht="13.15" customHeight="1" x14ac:dyDescent="0.25">
      <c r="A24" s="231" t="s">
        <v>36</v>
      </c>
      <c r="B24" s="33" t="s">
        <v>22</v>
      </c>
      <c r="C24" s="71"/>
      <c r="D24" s="72"/>
      <c r="E24" s="155"/>
      <c r="F24" s="72"/>
      <c r="G24" s="155"/>
      <c r="H24" s="72"/>
      <c r="I24" s="155"/>
      <c r="J24" s="72"/>
      <c r="K24" s="155"/>
      <c r="L24" s="72"/>
      <c r="M24" s="72"/>
      <c r="N24" s="73"/>
      <c r="O24" s="74"/>
      <c r="P24" s="187"/>
      <c r="Q24" s="187"/>
    </row>
    <row r="25" spans="1:17" ht="12" customHeight="1" x14ac:dyDescent="0.25">
      <c r="A25" s="231"/>
      <c r="B25" s="10" t="s">
        <v>37</v>
      </c>
      <c r="D25" s="59">
        <f>+RAPPR_Tav3!C16</f>
        <v>6068</v>
      </c>
      <c r="E25" s="159">
        <f>+RAPPR_Tav3!D16</f>
        <v>0.25839900456242199</v>
      </c>
      <c r="F25" s="59">
        <f>+RAPPR_Tav3!E16</f>
        <v>489380</v>
      </c>
      <c r="G25" s="159">
        <f>+RAPPR_Tav3!F16</f>
        <v>4.2980480080475197E-2</v>
      </c>
      <c r="H25" s="59">
        <f>+RAPPR_Tav3!G16</f>
        <v>293</v>
      </c>
      <c r="I25" s="159">
        <f>+RAPPR_Tav3!H16</f>
        <v>-2.0066889632107E-2</v>
      </c>
      <c r="J25" s="59">
        <f>+RAPPR_Tav3!I16</f>
        <v>7164</v>
      </c>
      <c r="K25" s="159">
        <f>+RAPPR_Tav3!J16</f>
        <v>0.79010494752623694</v>
      </c>
      <c r="L25" s="59">
        <f>+RAPPR_Tav3!K16</f>
        <v>0</v>
      </c>
      <c r="M25" s="59">
        <f>+RAPPR_Tav3!L16</f>
        <v>507874</v>
      </c>
      <c r="N25" s="59">
        <f>+RAPPR_Tav3!M16</f>
        <v>11419</v>
      </c>
      <c r="O25" s="60">
        <f>+RAPPR_Tav3!N16</f>
        <v>519293</v>
      </c>
      <c r="P25" s="188">
        <f>+RAPPR_Tav3!O16</f>
        <v>0.118936855600685</v>
      </c>
      <c r="Q25" s="188">
        <f>+RAPPR_Tav3!P16</f>
        <v>0.69625721506767602</v>
      </c>
    </row>
    <row r="26" spans="1:17" s="47" customFormat="1" ht="24" customHeight="1" x14ac:dyDescent="0.25">
      <c r="A26" s="54"/>
      <c r="B26" s="194" t="s">
        <v>196</v>
      </c>
      <c r="C26" s="239" t="s">
        <v>88</v>
      </c>
      <c r="D26" s="76">
        <f>+RAPPR_Tav3!C17</f>
        <v>0</v>
      </c>
      <c r="E26" s="163">
        <f>+RAPPR_Tav3!D17</f>
        <v>0</v>
      </c>
      <c r="F26" s="76">
        <f>+RAPPR_Tav3!E17</f>
        <v>0</v>
      </c>
      <c r="G26" s="163">
        <f>+RAPPR_Tav3!F17</f>
        <v>0</v>
      </c>
      <c r="H26" s="76">
        <f>+RAPPR_Tav3!G17</f>
        <v>293</v>
      </c>
      <c r="I26" s="163">
        <f>+RAPPR_Tav3!H17</f>
        <v>-2.0066889632107E-2</v>
      </c>
      <c r="J26" s="76">
        <f>+RAPPR_Tav3!I17</f>
        <v>7164</v>
      </c>
      <c r="K26" s="163">
        <f>+RAPPR_Tav3!J17</f>
        <v>0.79010494752623694</v>
      </c>
      <c r="L26" s="76">
        <f>+RAPPR_Tav3!K17</f>
        <v>0</v>
      </c>
      <c r="M26" s="76">
        <f>+RAPPR_Tav3!L17</f>
        <v>0</v>
      </c>
      <c r="N26" s="76">
        <f>+RAPPR_Tav3!M17</f>
        <v>7167</v>
      </c>
      <c r="O26" s="77">
        <f>+RAPPR_Tav3!N17</f>
        <v>7167</v>
      </c>
      <c r="P26" s="189">
        <f>+RAPPR_Tav3!O17</f>
        <v>0.78951310861423196</v>
      </c>
      <c r="Q26" s="189">
        <f>+RAPPR_Tav3!P17</f>
        <v>9.6093640014212299E-3</v>
      </c>
    </row>
    <row r="27" spans="1:17" ht="12" customHeight="1" x14ac:dyDescent="0.25">
      <c r="A27" s="231"/>
      <c r="B27" s="10" t="s">
        <v>38</v>
      </c>
      <c r="D27" s="59">
        <f>+RAPPR_Tav3!C18</f>
        <v>71</v>
      </c>
      <c r="E27" s="159">
        <f>+RAPPR_Tav3!D18</f>
        <v>-0.98129117259552001</v>
      </c>
      <c r="F27" s="59">
        <f>+RAPPR_Tav3!E18</f>
        <v>5347</v>
      </c>
      <c r="G27" s="159">
        <f>+RAPPR_Tav3!F18</f>
        <v>-0.76312408629778905</v>
      </c>
      <c r="H27" s="59">
        <f>+RAPPR_Tav3!G18</f>
        <v>0</v>
      </c>
      <c r="I27" s="159">
        <f>+RAPPR_Tav3!H18</f>
        <v>0</v>
      </c>
      <c r="J27" s="59">
        <f>+RAPPR_Tav3!I18</f>
        <v>0</v>
      </c>
      <c r="K27" s="159">
        <f>+RAPPR_Tav3!J18</f>
        <v>0</v>
      </c>
      <c r="L27" s="59">
        <f>+RAPPR_Tav3!K18</f>
        <v>0</v>
      </c>
      <c r="M27" s="59">
        <f>+RAPPR_Tav3!L18</f>
        <v>5376</v>
      </c>
      <c r="N27" s="59">
        <f>+RAPPR_Tav3!M18</f>
        <v>0</v>
      </c>
      <c r="O27" s="60">
        <f>+RAPPR_Tav3!N18</f>
        <v>5376</v>
      </c>
      <c r="P27" s="188">
        <f>+RAPPR_Tav3!O18</f>
        <v>-0.81352757544224796</v>
      </c>
      <c r="Q27" s="188">
        <f>+RAPPR_Tav3!P18</f>
        <v>7.2080285854109801E-3</v>
      </c>
    </row>
    <row r="28" spans="1:17" s="47" customFormat="1" ht="24" customHeight="1" x14ac:dyDescent="0.25">
      <c r="A28" s="54"/>
      <c r="B28" s="194" t="s">
        <v>196</v>
      </c>
      <c r="C28" s="239" t="s">
        <v>88</v>
      </c>
      <c r="D28" s="76">
        <f>+RAPPR_Tav3!C19</f>
        <v>0</v>
      </c>
      <c r="E28" s="163">
        <f>+RAPPR_Tav3!D19</f>
        <v>0</v>
      </c>
      <c r="F28" s="76">
        <f>+RAPPR_Tav3!E19</f>
        <v>0</v>
      </c>
      <c r="G28" s="163">
        <f>+RAPPR_Tav3!F19</f>
        <v>0</v>
      </c>
      <c r="H28" s="76">
        <f>+RAPPR_Tav3!G19</f>
        <v>0</v>
      </c>
      <c r="I28" s="163">
        <f>+RAPPR_Tav3!H19</f>
        <v>0</v>
      </c>
      <c r="J28" s="76">
        <f>+RAPPR_Tav3!I19</f>
        <v>0</v>
      </c>
      <c r="K28" s="163">
        <f>+RAPPR_Tav3!J19</f>
        <v>0</v>
      </c>
      <c r="L28" s="76">
        <f>+RAPPR_Tav3!K19</f>
        <v>0</v>
      </c>
      <c r="M28" s="76">
        <f>+RAPPR_Tav3!L19</f>
        <v>0</v>
      </c>
      <c r="N28" s="76">
        <f>+RAPPR_Tav3!M19</f>
        <v>0</v>
      </c>
      <c r="O28" s="77">
        <f>+RAPPR_Tav3!N19</f>
        <v>0</v>
      </c>
      <c r="P28" s="189">
        <f>+RAPPR_Tav3!O19</f>
        <v>0</v>
      </c>
      <c r="Q28" s="189">
        <f>+RAPPR_Tav3!P19</f>
        <v>0</v>
      </c>
    </row>
    <row r="29" spans="1:17" ht="12" customHeight="1" x14ac:dyDescent="0.25">
      <c r="A29" s="231"/>
      <c r="B29" s="10" t="s">
        <v>39</v>
      </c>
      <c r="D29" s="59">
        <f>+RAPPR_Tav3!C20</f>
        <v>0</v>
      </c>
      <c r="E29" s="159">
        <f>+RAPPR_Tav3!D20</f>
        <v>0</v>
      </c>
      <c r="F29" s="59">
        <f>+RAPPR_Tav3!E20</f>
        <v>0</v>
      </c>
      <c r="G29" s="159">
        <f>+RAPPR_Tav3!F20</f>
        <v>0</v>
      </c>
      <c r="H29" s="59">
        <f>+RAPPR_Tav3!G20</f>
        <v>0</v>
      </c>
      <c r="I29" s="159">
        <f>+RAPPR_Tav3!H20</f>
        <v>0</v>
      </c>
      <c r="J29" s="59">
        <f>+RAPPR_Tav3!I20</f>
        <v>0</v>
      </c>
      <c r="K29" s="159">
        <f>+RAPPR_Tav3!J20</f>
        <v>0</v>
      </c>
      <c r="L29" s="59">
        <f>+RAPPR_Tav3!K20</f>
        <v>0</v>
      </c>
      <c r="M29" s="59">
        <f>+RAPPR_Tav3!L20</f>
        <v>0</v>
      </c>
      <c r="N29" s="59">
        <f>+RAPPR_Tav3!M20</f>
        <v>0</v>
      </c>
      <c r="O29" s="60">
        <f>+RAPPR_Tav3!N20</f>
        <v>0</v>
      </c>
      <c r="P29" s="188">
        <f>+RAPPR_Tav3!O20</f>
        <v>0</v>
      </c>
      <c r="Q29" s="188">
        <f>+RAPPR_Tav3!P20</f>
        <v>0</v>
      </c>
    </row>
    <row r="30" spans="1:17" ht="12" customHeight="1" x14ac:dyDescent="0.25">
      <c r="A30" s="231"/>
      <c r="B30" s="10" t="s">
        <v>40</v>
      </c>
      <c r="D30" s="59">
        <f>+RAPPR_Tav3!C21</f>
        <v>0</v>
      </c>
      <c r="E30" s="159">
        <f>+RAPPR_Tav3!D21</f>
        <v>0</v>
      </c>
      <c r="F30" s="59">
        <f>+RAPPR_Tav3!E21</f>
        <v>0</v>
      </c>
      <c r="G30" s="159">
        <f>+RAPPR_Tav3!F21</f>
        <v>0</v>
      </c>
      <c r="H30" s="59">
        <f>+RAPPR_Tav3!G21</f>
        <v>0</v>
      </c>
      <c r="I30" s="159">
        <f>+RAPPR_Tav3!H21</f>
        <v>0</v>
      </c>
      <c r="J30" s="59">
        <f>+RAPPR_Tav3!I21</f>
        <v>0</v>
      </c>
      <c r="K30" s="159">
        <f>+RAPPR_Tav3!J21</f>
        <v>0</v>
      </c>
      <c r="L30" s="59">
        <f>+RAPPR_Tav3!K21</f>
        <v>0</v>
      </c>
      <c r="M30" s="59">
        <f>+RAPPR_Tav3!L21</f>
        <v>0</v>
      </c>
      <c r="N30" s="59">
        <f>+RAPPR_Tav3!M21</f>
        <v>0</v>
      </c>
      <c r="O30" s="60">
        <f>+RAPPR_Tav3!N21</f>
        <v>0</v>
      </c>
      <c r="P30" s="188">
        <f>+RAPPR_Tav3!O21</f>
        <v>0</v>
      </c>
      <c r="Q30" s="188">
        <f>+RAPPR_Tav3!P21</f>
        <v>0</v>
      </c>
    </row>
    <row r="31" spans="1:17" ht="12" customHeight="1" x14ac:dyDescent="0.25">
      <c r="A31" s="231"/>
      <c r="B31" s="10" t="s">
        <v>27</v>
      </c>
      <c r="D31" s="59">
        <f>+RAPPR_Tav3!C22</f>
        <v>6139</v>
      </c>
      <c r="E31" s="159">
        <f>+RAPPR_Tav3!D22</f>
        <v>-0.28757108042242102</v>
      </c>
      <c r="F31" s="59">
        <f>+RAPPR_Tav3!E22</f>
        <v>494727</v>
      </c>
      <c r="G31" s="159">
        <f>+RAPPR_Tav3!F22</f>
        <v>5.9802434392195502E-3</v>
      </c>
      <c r="H31" s="59">
        <f>+RAPPR_Tav3!G22</f>
        <v>293</v>
      </c>
      <c r="I31" s="159">
        <f>+RAPPR_Tav3!H22</f>
        <v>-2.0066889632107E-2</v>
      </c>
      <c r="J31" s="59">
        <f>+RAPPR_Tav3!I22</f>
        <v>7164</v>
      </c>
      <c r="K31" s="159">
        <f>+RAPPR_Tav3!J22</f>
        <v>0.79010494752623694</v>
      </c>
      <c r="L31" s="59">
        <f>+RAPPR_Tav3!K22</f>
        <v>0</v>
      </c>
      <c r="M31" s="59">
        <f>+RAPPR_Tav3!L22</f>
        <v>513250</v>
      </c>
      <c r="N31" s="59">
        <f>+RAPPR_Tav3!M22</f>
        <v>11419</v>
      </c>
      <c r="O31" s="60">
        <f>+RAPPR_Tav3!N22</f>
        <v>524669</v>
      </c>
      <c r="P31" s="188">
        <f>+RAPPR_Tav3!O22</f>
        <v>6.4399249378708695E-2</v>
      </c>
      <c r="Q31" s="188">
        <f>+RAPPR_Tav3!P22</f>
        <v>0.70346524365308705</v>
      </c>
    </row>
    <row r="32" spans="1:17" s="47" customFormat="1" ht="36" customHeight="1" x14ac:dyDescent="0.25">
      <c r="A32" s="54"/>
      <c r="B32" s="195" t="s">
        <v>66</v>
      </c>
      <c r="C32" s="190" t="s">
        <v>28</v>
      </c>
      <c r="D32" s="76">
        <f>+RAPPR_Tav3!C23</f>
        <v>0</v>
      </c>
      <c r="E32" s="163">
        <f>+RAPPR_Tav3!D23</f>
        <v>0</v>
      </c>
      <c r="F32" s="76">
        <f>+RAPPR_Tav3!E23</f>
        <v>0</v>
      </c>
      <c r="G32" s="163">
        <f>+RAPPR_Tav3!F23</f>
        <v>0</v>
      </c>
      <c r="H32" s="76">
        <f>+RAPPR_Tav3!G23</f>
        <v>0</v>
      </c>
      <c r="I32" s="163">
        <f>+RAPPR_Tav3!H23</f>
        <v>0</v>
      </c>
      <c r="J32" s="76">
        <f>+RAPPR_Tav3!I23</f>
        <v>0</v>
      </c>
      <c r="K32" s="163">
        <f>+RAPPR_Tav3!J23</f>
        <v>0</v>
      </c>
      <c r="L32" s="76">
        <f>+RAPPR_Tav3!K23</f>
        <v>0</v>
      </c>
      <c r="M32" s="76">
        <f>+RAPPR_Tav3!L23</f>
        <v>0</v>
      </c>
      <c r="N32" s="76">
        <f>+RAPPR_Tav3!M23</f>
        <v>0</v>
      </c>
      <c r="O32" s="77">
        <f>+RAPPR_Tav3!N23</f>
        <v>0</v>
      </c>
      <c r="P32" s="189">
        <f>+RAPPR_Tav3!O23</f>
        <v>0</v>
      </c>
      <c r="Q32" s="189">
        <f>+RAPPR_Tav3!P23</f>
        <v>0</v>
      </c>
    </row>
    <row r="33" spans="1:17" ht="14.1" customHeight="1" x14ac:dyDescent="0.25">
      <c r="A33" s="231"/>
      <c r="B33" s="10" t="s">
        <v>29</v>
      </c>
      <c r="D33" s="59">
        <f>+RAPPR_Tav3!C24</f>
        <v>0</v>
      </c>
      <c r="E33" s="159">
        <f>+RAPPR_Tav3!D24</f>
        <v>0</v>
      </c>
      <c r="F33" s="59">
        <f>+RAPPR_Tav3!E24</f>
        <v>0</v>
      </c>
      <c r="G33" s="159">
        <f>+RAPPR_Tav3!F24</f>
        <v>0</v>
      </c>
      <c r="H33" s="59">
        <f>+RAPPR_Tav3!G24</f>
        <v>0</v>
      </c>
      <c r="I33" s="159">
        <f>+RAPPR_Tav3!H24</f>
        <v>0</v>
      </c>
      <c r="J33" s="59">
        <f>+RAPPR_Tav3!I24</f>
        <v>0</v>
      </c>
      <c r="K33" s="159">
        <f>+RAPPR_Tav3!J24</f>
        <v>0</v>
      </c>
      <c r="L33" s="59">
        <f>+RAPPR_Tav3!K24</f>
        <v>0</v>
      </c>
      <c r="M33" s="59">
        <f>+RAPPR_Tav3!L24</f>
        <v>0</v>
      </c>
      <c r="N33" s="62">
        <f>+RAPPR_Tav3!M24</f>
        <v>0</v>
      </c>
      <c r="O33" s="60">
        <f>+RAPPR_Tav3!N24</f>
        <v>0</v>
      </c>
      <c r="P33" s="188">
        <f>+RAPPR_Tav3!O24</f>
        <v>0</v>
      </c>
      <c r="Q33" s="188">
        <f>+RAPPR_Tav3!P24</f>
        <v>0</v>
      </c>
    </row>
    <row r="34" spans="1:17" s="26" customFormat="1" ht="13.15" customHeight="1" x14ac:dyDescent="0.25">
      <c r="A34" s="99" t="s">
        <v>41</v>
      </c>
      <c r="B34" s="63"/>
      <c r="C34" s="63"/>
      <c r="D34" s="64">
        <f>+RAPPR_Tav3!C25</f>
        <v>6139</v>
      </c>
      <c r="E34" s="191">
        <f>+RAPPR_Tav3!D25</f>
        <v>-0.28757108042242102</v>
      </c>
      <c r="F34" s="64">
        <f>+RAPPR_Tav3!E25</f>
        <v>494727</v>
      </c>
      <c r="G34" s="191">
        <f>+RAPPR_Tav3!F25</f>
        <v>5.9802434392195502E-3</v>
      </c>
      <c r="H34" s="64">
        <f>+RAPPR_Tav3!G25</f>
        <v>293</v>
      </c>
      <c r="I34" s="191">
        <f>+RAPPR_Tav3!H25</f>
        <v>-2.0066889632107E-2</v>
      </c>
      <c r="J34" s="64">
        <f>+RAPPR_Tav3!I25</f>
        <v>7164</v>
      </c>
      <c r="K34" s="191">
        <f>+RAPPR_Tav3!J25</f>
        <v>0.79010494752623694</v>
      </c>
      <c r="L34" s="64">
        <f>+RAPPR_Tav3!K25</f>
        <v>0</v>
      </c>
      <c r="M34" s="64">
        <f>+RAPPR_Tav3!L25</f>
        <v>513250</v>
      </c>
      <c r="N34" s="64">
        <f>+RAPPR_Tav3!M25</f>
        <v>11419</v>
      </c>
      <c r="O34" s="64">
        <f>+RAPPR_Tav3!N25</f>
        <v>524669</v>
      </c>
      <c r="P34" s="191">
        <f>+RAPPR_Tav3!O25</f>
        <v>6.4399249378708695E-2</v>
      </c>
      <c r="Q34" s="191">
        <f>+RAPPR_Tav3!P25</f>
        <v>0.70346524365308705</v>
      </c>
    </row>
    <row r="35" spans="1:17" s="26" customFormat="1" ht="13.15" customHeight="1" x14ac:dyDescent="0.25">
      <c r="A35" s="67" t="s">
        <v>42</v>
      </c>
      <c r="B35" s="36"/>
      <c r="C35" s="37"/>
      <c r="D35" s="70">
        <f>+RAPPR_Tav3!C26</f>
        <v>0</v>
      </c>
      <c r="E35" s="193">
        <f>+RAPPR_Tav3!D26</f>
        <v>0</v>
      </c>
      <c r="F35" s="70">
        <f>+RAPPR_Tav3!E26</f>
        <v>0</v>
      </c>
      <c r="G35" s="193">
        <f>+RAPPR_Tav3!F26</f>
        <v>0</v>
      </c>
      <c r="H35" s="70">
        <f>+RAPPR_Tav3!G26</f>
        <v>0</v>
      </c>
      <c r="I35" s="193">
        <f>+RAPPR_Tav3!H26</f>
        <v>0</v>
      </c>
      <c r="J35" s="70">
        <f>+RAPPR_Tav3!I26</f>
        <v>0</v>
      </c>
      <c r="K35" s="193">
        <f>+RAPPR_Tav3!J26</f>
        <v>0</v>
      </c>
      <c r="L35" s="70">
        <f>+RAPPR_Tav3!K26</f>
        <v>0</v>
      </c>
      <c r="M35" s="70">
        <f>+RAPPR_Tav3!L26</f>
        <v>0</v>
      </c>
      <c r="N35" s="75">
        <f>+RAPPR_Tav3!M26</f>
        <v>0</v>
      </c>
      <c r="O35" s="70">
        <f>+RAPPR_Tav3!N26</f>
        <v>0</v>
      </c>
      <c r="P35" s="193">
        <f>+RAPPR_Tav3!O26</f>
        <v>0</v>
      </c>
      <c r="Q35" s="193">
        <f>+RAPPR_Tav3!P26</f>
        <v>0</v>
      </c>
    </row>
    <row r="36" spans="1:17" ht="14.1" customHeight="1" x14ac:dyDescent="0.25">
      <c r="A36" s="229" t="s">
        <v>43</v>
      </c>
      <c r="B36" s="29" t="s">
        <v>44</v>
      </c>
      <c r="C36" s="12"/>
      <c r="D36" s="72">
        <f>+RAPPR_Tav3!C27</f>
        <v>0</v>
      </c>
      <c r="E36" s="155">
        <f>+RAPPR_Tav3!D27</f>
        <v>0</v>
      </c>
      <c r="F36" s="72">
        <f>+RAPPR_Tav3!E27</f>
        <v>0</v>
      </c>
      <c r="G36" s="155">
        <f>+RAPPR_Tav3!F27</f>
        <v>0</v>
      </c>
      <c r="H36" s="72">
        <f>+RAPPR_Tav3!G27</f>
        <v>0</v>
      </c>
      <c r="I36" s="155">
        <f>+RAPPR_Tav3!H27</f>
        <v>0</v>
      </c>
      <c r="J36" s="72">
        <f>+RAPPR_Tav3!I27</f>
        <v>0</v>
      </c>
      <c r="K36" s="155">
        <f>+RAPPR_Tav3!J27</f>
        <v>0</v>
      </c>
      <c r="L36" s="72">
        <f>+RAPPR_Tav3!K27</f>
        <v>0</v>
      </c>
      <c r="M36" s="72">
        <f>+RAPPR_Tav3!L27</f>
        <v>0</v>
      </c>
      <c r="N36" s="72">
        <f>+RAPPR_Tav3!M27</f>
        <v>0</v>
      </c>
      <c r="O36" s="74">
        <f>+RAPPR_Tav3!N27</f>
        <v>0</v>
      </c>
      <c r="P36" s="187">
        <f>+RAPPR_Tav3!O27</f>
        <v>0</v>
      </c>
      <c r="Q36" s="187">
        <f>+RAPPR_Tav3!P27</f>
        <v>0</v>
      </c>
    </row>
    <row r="37" spans="1:17" s="47" customFormat="1" ht="12" customHeight="1" x14ac:dyDescent="0.25">
      <c r="A37" s="54"/>
      <c r="B37" s="53" t="s">
        <v>84</v>
      </c>
      <c r="C37" s="53" t="s">
        <v>85</v>
      </c>
      <c r="D37" s="76">
        <f>+RAPPR_Tav3!C28</f>
        <v>0</v>
      </c>
      <c r="E37" s="163">
        <f>+RAPPR_Tav3!D28</f>
        <v>0</v>
      </c>
      <c r="F37" s="76">
        <f>+RAPPR_Tav3!E28</f>
        <v>0</v>
      </c>
      <c r="G37" s="163">
        <f>+RAPPR_Tav3!F28</f>
        <v>0</v>
      </c>
      <c r="H37" s="76">
        <f>+RAPPR_Tav3!G28</f>
        <v>0</v>
      </c>
      <c r="I37" s="163">
        <f>+RAPPR_Tav3!H28</f>
        <v>0</v>
      </c>
      <c r="J37" s="76">
        <f>+RAPPR_Tav3!I28</f>
        <v>0</v>
      </c>
      <c r="K37" s="163">
        <f>+RAPPR_Tav3!J28</f>
        <v>0</v>
      </c>
      <c r="L37" s="76">
        <f>+RAPPR_Tav3!K28</f>
        <v>0</v>
      </c>
      <c r="M37" s="76">
        <f>+RAPPR_Tav3!L28</f>
        <v>0</v>
      </c>
      <c r="N37" s="76">
        <f>+RAPPR_Tav3!M28</f>
        <v>0</v>
      </c>
      <c r="O37" s="77">
        <f>+RAPPR_Tav3!N28</f>
        <v>0</v>
      </c>
      <c r="P37" s="189">
        <f>+RAPPR_Tav3!O28</f>
        <v>0</v>
      </c>
      <c r="Q37" s="189">
        <f>+RAPPR_Tav3!P28</f>
        <v>0</v>
      </c>
    </row>
    <row r="38" spans="1:17" s="47" customFormat="1" ht="12" customHeight="1" x14ac:dyDescent="0.25">
      <c r="A38" s="54"/>
      <c r="B38" s="144"/>
      <c r="C38" s="53" t="s">
        <v>45</v>
      </c>
      <c r="D38" s="76">
        <f>+RAPPR_Tav3!C29</f>
        <v>0</v>
      </c>
      <c r="E38" s="163">
        <f>+RAPPR_Tav3!D29</f>
        <v>0</v>
      </c>
      <c r="F38" s="76">
        <f>+RAPPR_Tav3!E29</f>
        <v>0</v>
      </c>
      <c r="G38" s="163">
        <f>+RAPPR_Tav3!F29</f>
        <v>0</v>
      </c>
      <c r="H38" s="76">
        <f>+RAPPR_Tav3!G29</f>
        <v>0</v>
      </c>
      <c r="I38" s="163">
        <f>+RAPPR_Tav3!H29</f>
        <v>0</v>
      </c>
      <c r="J38" s="76">
        <f>+RAPPR_Tav3!I29</f>
        <v>0</v>
      </c>
      <c r="K38" s="163">
        <f>+RAPPR_Tav3!J29</f>
        <v>0</v>
      </c>
      <c r="L38" s="76">
        <f>+RAPPR_Tav3!K29</f>
        <v>0</v>
      </c>
      <c r="M38" s="76">
        <f>+RAPPR_Tav3!L29</f>
        <v>0</v>
      </c>
      <c r="N38" s="76">
        <f>+RAPPR_Tav3!M29</f>
        <v>0</v>
      </c>
      <c r="O38" s="77">
        <f>+RAPPR_Tav3!N29</f>
        <v>0</v>
      </c>
      <c r="P38" s="189">
        <f>+RAPPR_Tav3!O29</f>
        <v>0</v>
      </c>
      <c r="Q38" s="189">
        <f>+RAPPR_Tav3!P29</f>
        <v>0</v>
      </c>
    </row>
    <row r="39" spans="1:17" s="47" customFormat="1" ht="12" customHeight="1" x14ac:dyDescent="0.25">
      <c r="A39" s="54"/>
      <c r="B39" s="144"/>
      <c r="C39" s="53" t="s">
        <v>46</v>
      </c>
      <c r="D39" s="76">
        <f>+RAPPR_Tav3!C30</f>
        <v>0</v>
      </c>
      <c r="E39" s="163">
        <f>+RAPPR_Tav3!D30</f>
        <v>0</v>
      </c>
      <c r="F39" s="76">
        <f>+RAPPR_Tav3!E30</f>
        <v>0</v>
      </c>
      <c r="G39" s="163">
        <f>+RAPPR_Tav3!F30</f>
        <v>0</v>
      </c>
      <c r="H39" s="76">
        <f>+RAPPR_Tav3!G30</f>
        <v>0</v>
      </c>
      <c r="I39" s="163">
        <f>+RAPPR_Tav3!H30</f>
        <v>0</v>
      </c>
      <c r="J39" s="76">
        <f>+RAPPR_Tav3!I30</f>
        <v>0</v>
      </c>
      <c r="K39" s="163">
        <f>+RAPPR_Tav3!J30</f>
        <v>0</v>
      </c>
      <c r="L39" s="76">
        <f>+RAPPR_Tav3!K30</f>
        <v>0</v>
      </c>
      <c r="M39" s="76">
        <f>+RAPPR_Tav3!L30</f>
        <v>0</v>
      </c>
      <c r="N39" s="76">
        <f>+RAPPR_Tav3!M30</f>
        <v>0</v>
      </c>
      <c r="O39" s="77">
        <f>+RAPPR_Tav3!N30</f>
        <v>0</v>
      </c>
      <c r="P39" s="189">
        <f>+RAPPR_Tav3!O30</f>
        <v>0</v>
      </c>
      <c r="Q39" s="189">
        <f>+RAPPR_Tav3!P30</f>
        <v>0</v>
      </c>
    </row>
    <row r="40" spans="1:17" s="47" customFormat="1" ht="12" customHeight="1" x14ac:dyDescent="0.25">
      <c r="A40" s="54"/>
      <c r="B40" s="144"/>
      <c r="C40" s="53" t="s">
        <v>47</v>
      </c>
      <c r="D40" s="76">
        <f>+RAPPR_Tav3!C31</f>
        <v>0</v>
      </c>
      <c r="E40" s="163">
        <f>+RAPPR_Tav3!D31</f>
        <v>0</v>
      </c>
      <c r="F40" s="76">
        <f>+RAPPR_Tav3!E31</f>
        <v>0</v>
      </c>
      <c r="G40" s="163">
        <f>+RAPPR_Tav3!F31</f>
        <v>0</v>
      </c>
      <c r="H40" s="76">
        <f>+RAPPR_Tav3!G31</f>
        <v>0</v>
      </c>
      <c r="I40" s="163">
        <f>+RAPPR_Tav3!H31</f>
        <v>0</v>
      </c>
      <c r="J40" s="76">
        <f>+RAPPR_Tav3!I31</f>
        <v>0</v>
      </c>
      <c r="K40" s="163">
        <f>+RAPPR_Tav3!J31</f>
        <v>0</v>
      </c>
      <c r="L40" s="76">
        <f>+RAPPR_Tav3!K31</f>
        <v>0</v>
      </c>
      <c r="M40" s="76">
        <f>+RAPPR_Tav3!L31</f>
        <v>0</v>
      </c>
      <c r="N40" s="76">
        <f>+RAPPR_Tav3!M31</f>
        <v>0</v>
      </c>
      <c r="O40" s="77">
        <f>+RAPPR_Tav3!N31</f>
        <v>0</v>
      </c>
      <c r="P40" s="189">
        <f>+RAPPR_Tav3!O31</f>
        <v>0</v>
      </c>
      <c r="Q40" s="189">
        <f>+RAPPR_Tav3!P31</f>
        <v>0</v>
      </c>
    </row>
    <row r="41" spans="1:17" s="47" customFormat="1" ht="12" customHeight="1" x14ac:dyDescent="0.25">
      <c r="A41" s="54"/>
      <c r="B41" s="144"/>
      <c r="C41" s="53" t="s">
        <v>48</v>
      </c>
      <c r="D41" s="76">
        <f>+RAPPR_Tav3!C32</f>
        <v>0</v>
      </c>
      <c r="E41" s="163">
        <f>+RAPPR_Tav3!D32</f>
        <v>0</v>
      </c>
      <c r="F41" s="76">
        <f>+RAPPR_Tav3!E32</f>
        <v>0</v>
      </c>
      <c r="G41" s="163">
        <f>+RAPPR_Tav3!F32</f>
        <v>0</v>
      </c>
      <c r="H41" s="76">
        <f>+RAPPR_Tav3!G32</f>
        <v>0</v>
      </c>
      <c r="I41" s="163">
        <f>+RAPPR_Tav3!H32</f>
        <v>0</v>
      </c>
      <c r="J41" s="76">
        <f>+RAPPR_Tav3!I32</f>
        <v>0</v>
      </c>
      <c r="K41" s="163">
        <f>+RAPPR_Tav3!J32</f>
        <v>0</v>
      </c>
      <c r="L41" s="76">
        <f>+RAPPR_Tav3!K32</f>
        <v>0</v>
      </c>
      <c r="M41" s="76">
        <f>+RAPPR_Tav3!L32</f>
        <v>0</v>
      </c>
      <c r="N41" s="76">
        <f>+RAPPR_Tav3!M32</f>
        <v>0</v>
      </c>
      <c r="O41" s="77">
        <f>+RAPPR_Tav3!N32</f>
        <v>0</v>
      </c>
      <c r="P41" s="189">
        <f>+RAPPR_Tav3!O32</f>
        <v>0</v>
      </c>
      <c r="Q41" s="189">
        <f>+RAPPR_Tav3!P32</f>
        <v>0</v>
      </c>
    </row>
    <row r="42" spans="1:17" ht="14.1" customHeight="1" x14ac:dyDescent="0.25">
      <c r="A42" s="231"/>
      <c r="B42" s="10" t="s">
        <v>49</v>
      </c>
      <c r="C42" s="13"/>
      <c r="D42" s="59">
        <f>+RAPPR_Tav3!C33</f>
        <v>0</v>
      </c>
      <c r="E42" s="159">
        <f>+RAPPR_Tav3!D33</f>
        <v>0</v>
      </c>
      <c r="F42" s="59">
        <f>+RAPPR_Tav3!E33</f>
        <v>0</v>
      </c>
      <c r="G42" s="159">
        <f>+RAPPR_Tav3!F33</f>
        <v>0</v>
      </c>
      <c r="H42" s="59">
        <f>+RAPPR_Tav3!G33</f>
        <v>0</v>
      </c>
      <c r="I42" s="159">
        <f>+RAPPR_Tav3!H33</f>
        <v>0</v>
      </c>
      <c r="J42" s="59">
        <f>+RAPPR_Tav3!I33</f>
        <v>0</v>
      </c>
      <c r="K42" s="159">
        <f>+RAPPR_Tav3!J33</f>
        <v>0</v>
      </c>
      <c r="L42" s="59">
        <f>+RAPPR_Tav3!K33</f>
        <v>0</v>
      </c>
      <c r="M42" s="59">
        <f>+RAPPR_Tav3!L33</f>
        <v>0</v>
      </c>
      <c r="N42" s="78">
        <f>+RAPPR_Tav3!M33</f>
        <v>0</v>
      </c>
      <c r="O42" s="60">
        <f>+RAPPR_Tav3!N33</f>
        <v>0</v>
      </c>
      <c r="P42" s="188">
        <f>+RAPPR_Tav3!O33</f>
        <v>0</v>
      </c>
      <c r="Q42" s="188">
        <f>+RAPPR_Tav3!P33</f>
        <v>0</v>
      </c>
    </row>
    <row r="43" spans="1:17" s="47" customFormat="1" ht="12" customHeight="1" x14ac:dyDescent="0.25">
      <c r="A43" s="54"/>
      <c r="B43" s="53" t="s">
        <v>66</v>
      </c>
      <c r="C43" s="53" t="s">
        <v>30</v>
      </c>
      <c r="D43" s="76">
        <f>+RAPPR_Tav3!C34</f>
        <v>0</v>
      </c>
      <c r="E43" s="163">
        <f>+RAPPR_Tav3!D34</f>
        <v>0</v>
      </c>
      <c r="F43" s="76">
        <f>+RAPPR_Tav3!E34</f>
        <v>0</v>
      </c>
      <c r="G43" s="163">
        <f>+RAPPR_Tav3!F34</f>
        <v>0</v>
      </c>
      <c r="H43" s="76">
        <f>+RAPPR_Tav3!G34</f>
        <v>0</v>
      </c>
      <c r="I43" s="163">
        <f>+RAPPR_Tav3!H34</f>
        <v>0</v>
      </c>
      <c r="J43" s="76">
        <f>+RAPPR_Tav3!I34</f>
        <v>0</v>
      </c>
      <c r="K43" s="163">
        <f>+RAPPR_Tav3!J34</f>
        <v>0</v>
      </c>
      <c r="L43" s="76">
        <f>+RAPPR_Tav3!K34</f>
        <v>0</v>
      </c>
      <c r="M43" s="76">
        <f>+RAPPR_Tav3!L34</f>
        <v>0</v>
      </c>
      <c r="N43" s="79">
        <f>+RAPPR_Tav3!M34</f>
        <v>0</v>
      </c>
      <c r="O43" s="77">
        <f>+RAPPR_Tav3!N34</f>
        <v>0</v>
      </c>
      <c r="P43" s="189">
        <f>+RAPPR_Tav3!O34</f>
        <v>0</v>
      </c>
      <c r="Q43" s="189">
        <f>+RAPPR_Tav3!P34</f>
        <v>0</v>
      </c>
    </row>
    <row r="44" spans="1:17" s="26" customFormat="1" ht="13.15" customHeight="1" x14ac:dyDescent="0.25">
      <c r="A44" s="219" t="s">
        <v>50</v>
      </c>
      <c r="B44" s="63"/>
      <c r="C44" s="63"/>
      <c r="D44" s="64">
        <f>+RAPPR_Tav3!C35</f>
        <v>0</v>
      </c>
      <c r="E44" s="191">
        <f>+RAPPR_Tav3!D35</f>
        <v>0</v>
      </c>
      <c r="F44" s="64">
        <f>+RAPPR_Tav3!E35</f>
        <v>0</v>
      </c>
      <c r="G44" s="191">
        <f>+RAPPR_Tav3!F35</f>
        <v>0</v>
      </c>
      <c r="H44" s="64">
        <f>+RAPPR_Tav3!G35</f>
        <v>0</v>
      </c>
      <c r="I44" s="191">
        <f>+RAPPR_Tav3!H35</f>
        <v>0</v>
      </c>
      <c r="J44" s="64">
        <f>+RAPPR_Tav3!I35</f>
        <v>0</v>
      </c>
      <c r="K44" s="191">
        <f>+RAPPR_Tav3!J35</f>
        <v>0</v>
      </c>
      <c r="L44" s="64">
        <f>+RAPPR_Tav3!K35</f>
        <v>0</v>
      </c>
      <c r="M44" s="64">
        <f>+RAPPR_Tav3!L35</f>
        <v>0</v>
      </c>
      <c r="N44" s="64">
        <f>+RAPPR_Tav3!M35</f>
        <v>0</v>
      </c>
      <c r="O44" s="64">
        <f>+RAPPR_Tav3!N35</f>
        <v>0</v>
      </c>
      <c r="P44" s="191">
        <f>+RAPPR_Tav3!O35</f>
        <v>0</v>
      </c>
      <c r="Q44" s="191">
        <f>+RAPPR_Tav3!P35</f>
        <v>0</v>
      </c>
    </row>
    <row r="45" spans="1:17" ht="14.1" customHeight="1" x14ac:dyDescent="0.25">
      <c r="A45" s="91" t="s">
        <v>51</v>
      </c>
      <c r="B45" s="80"/>
      <c r="C45" s="87"/>
      <c r="D45" s="70">
        <f>+RAPPR_Tav3!C36</f>
        <v>0</v>
      </c>
      <c r="E45" s="193">
        <f>+RAPPR_Tav3!D36</f>
        <v>0</v>
      </c>
      <c r="F45" s="70">
        <f>+RAPPR_Tav3!E36</f>
        <v>0</v>
      </c>
      <c r="G45" s="193">
        <f>+RAPPR_Tav3!F36</f>
        <v>0</v>
      </c>
      <c r="H45" s="70">
        <f>+RAPPR_Tav3!G36</f>
        <v>0</v>
      </c>
      <c r="I45" s="193">
        <f>+RAPPR_Tav3!H36</f>
        <v>0</v>
      </c>
      <c r="J45" s="70">
        <f>+RAPPR_Tav3!I36</f>
        <v>0</v>
      </c>
      <c r="K45" s="193">
        <f>+RAPPR_Tav3!J36</f>
        <v>0</v>
      </c>
      <c r="L45" s="70">
        <f>+RAPPR_Tav3!K36</f>
        <v>0</v>
      </c>
      <c r="M45" s="70">
        <f>+RAPPR_Tav3!L36</f>
        <v>0</v>
      </c>
      <c r="N45" s="70">
        <f>+RAPPR_Tav3!M36</f>
        <v>0</v>
      </c>
      <c r="O45" s="70">
        <f>+RAPPR_Tav3!N36</f>
        <v>0</v>
      </c>
      <c r="P45" s="193">
        <f>+RAPPR_Tav3!O36</f>
        <v>0</v>
      </c>
      <c r="Q45" s="193">
        <f>+RAPPR_Tav3!P36</f>
        <v>0</v>
      </c>
    </row>
    <row r="46" spans="1:17" ht="14.1" customHeight="1" x14ac:dyDescent="0.25">
      <c r="A46" s="220" t="s">
        <v>52</v>
      </c>
      <c r="B46" s="232"/>
      <c r="C46" s="232"/>
      <c r="D46" s="72">
        <f>+RAPPR_Tav3!C37</f>
        <v>23204</v>
      </c>
      <c r="E46" s="155">
        <f>+RAPPR_Tav3!D37</f>
        <v>-0.31497062557199001</v>
      </c>
      <c r="F46" s="72">
        <f>+RAPPR_Tav3!E37</f>
        <v>415694</v>
      </c>
      <c r="G46" s="155">
        <f>+RAPPR_Tav3!F37</f>
        <v>-0.28850587500320901</v>
      </c>
      <c r="H46" s="72">
        <f>+RAPPR_Tav3!G37</f>
        <v>0</v>
      </c>
      <c r="I46" s="155">
        <f>+RAPPR_Tav3!H37</f>
        <v>0</v>
      </c>
      <c r="J46" s="72">
        <f>+RAPPR_Tav3!I37</f>
        <v>0</v>
      </c>
      <c r="K46" s="155">
        <f>+RAPPR_Tav3!J37</f>
        <v>0</v>
      </c>
      <c r="L46" s="72">
        <f>+RAPPR_Tav3!K37</f>
        <v>28</v>
      </c>
      <c r="M46" s="72">
        <f>+RAPPR_Tav3!L37</f>
        <v>1913</v>
      </c>
      <c r="N46" s="72">
        <f>+RAPPR_Tav3!M37</f>
        <v>0</v>
      </c>
      <c r="O46" s="74">
        <f>+RAPPR_Tav3!N37</f>
        <v>1941</v>
      </c>
      <c r="P46" s="187">
        <f>+RAPPR_Tav3!O37</f>
        <v>-0.112888482632541</v>
      </c>
      <c r="Q46" s="187">
        <f>+RAPPR_Tav3!P37</f>
        <v>2.6024522850228299E-3</v>
      </c>
    </row>
    <row r="47" spans="1:17" s="47" customFormat="1" ht="12" customHeight="1" x14ac:dyDescent="0.25">
      <c r="A47" s="54"/>
      <c r="B47" s="53" t="s">
        <v>66</v>
      </c>
      <c r="C47" s="81" t="s">
        <v>82</v>
      </c>
      <c r="D47" s="76">
        <f>+RAPPR_Tav3!C38</f>
        <v>23204</v>
      </c>
      <c r="E47" s="163">
        <f>+RAPPR_Tav3!D38</f>
        <v>-0.31497062557199001</v>
      </c>
      <c r="F47" s="76">
        <f>+RAPPR_Tav3!E38</f>
        <v>415694</v>
      </c>
      <c r="G47" s="163">
        <f>+RAPPR_Tav3!F38</f>
        <v>-0.28850587500320901</v>
      </c>
      <c r="H47" s="76">
        <f>+RAPPR_Tav3!G38</f>
        <v>0</v>
      </c>
      <c r="I47" s="163">
        <f>+RAPPR_Tav3!H38</f>
        <v>0</v>
      </c>
      <c r="J47" s="76">
        <f>+RAPPR_Tav3!I38</f>
        <v>0</v>
      </c>
      <c r="K47" s="163">
        <f>+RAPPR_Tav3!J38</f>
        <v>0</v>
      </c>
      <c r="L47" s="76">
        <f>+RAPPR_Tav3!K38</f>
        <v>28</v>
      </c>
      <c r="M47" s="76">
        <f>+RAPPR_Tav3!L38</f>
        <v>1913</v>
      </c>
      <c r="N47" s="76">
        <f>+RAPPR_Tav3!M38</f>
        <v>0</v>
      </c>
      <c r="O47" s="77">
        <f>+RAPPR_Tav3!N38</f>
        <v>1941</v>
      </c>
      <c r="P47" s="189">
        <f>+RAPPR_Tav3!O38</f>
        <v>-0.112888482632541</v>
      </c>
      <c r="Q47" s="189">
        <f>+RAPPR_Tav3!P38</f>
        <v>2.6024522850228299E-3</v>
      </c>
    </row>
    <row r="48" spans="1:17" s="47" customFormat="1" ht="12" customHeight="1" x14ac:dyDescent="0.25">
      <c r="A48" s="54"/>
      <c r="B48" s="53"/>
      <c r="C48" s="81" t="s">
        <v>53</v>
      </c>
      <c r="D48" s="76">
        <f>+RAPPR_Tav3!C39</f>
        <v>0</v>
      </c>
      <c r="E48" s="163">
        <f>+RAPPR_Tav3!D39</f>
        <v>0</v>
      </c>
      <c r="F48" s="76">
        <f>+RAPPR_Tav3!E39</f>
        <v>0</v>
      </c>
      <c r="G48" s="163">
        <f>+RAPPR_Tav3!F39</f>
        <v>0</v>
      </c>
      <c r="H48" s="76">
        <f>+RAPPR_Tav3!G39</f>
        <v>0</v>
      </c>
      <c r="I48" s="163">
        <f>+RAPPR_Tav3!H39</f>
        <v>0</v>
      </c>
      <c r="J48" s="76">
        <f>+RAPPR_Tav3!I39</f>
        <v>0</v>
      </c>
      <c r="K48" s="163">
        <f>+RAPPR_Tav3!J39</f>
        <v>0</v>
      </c>
      <c r="L48" s="76">
        <f>+RAPPR_Tav3!K39</f>
        <v>0</v>
      </c>
      <c r="M48" s="76">
        <f>+RAPPR_Tav3!L39</f>
        <v>0</v>
      </c>
      <c r="N48" s="76">
        <f>+RAPPR_Tav3!M39</f>
        <v>0</v>
      </c>
      <c r="O48" s="77">
        <f>+RAPPR_Tav3!N39</f>
        <v>0</v>
      </c>
      <c r="P48" s="189">
        <f>+RAPPR_Tav3!O39</f>
        <v>0</v>
      </c>
      <c r="Q48" s="189">
        <f>+RAPPR_Tav3!P39</f>
        <v>0</v>
      </c>
    </row>
    <row r="49" spans="1:17" s="47" customFormat="1" ht="12" customHeight="1" x14ac:dyDescent="0.25">
      <c r="A49" s="54"/>
      <c r="B49" s="82"/>
      <c r="C49" s="81" t="s">
        <v>54</v>
      </c>
      <c r="D49" s="76">
        <f>+RAPPR_Tav3!C40</f>
        <v>0</v>
      </c>
      <c r="E49" s="163">
        <f>+RAPPR_Tav3!D40</f>
        <v>0</v>
      </c>
      <c r="F49" s="76">
        <f>+RAPPR_Tav3!E40</f>
        <v>0</v>
      </c>
      <c r="G49" s="163">
        <f>+RAPPR_Tav3!F40</f>
        <v>0</v>
      </c>
      <c r="H49" s="76">
        <f>+RAPPR_Tav3!G40</f>
        <v>0</v>
      </c>
      <c r="I49" s="163">
        <f>+RAPPR_Tav3!H40</f>
        <v>0</v>
      </c>
      <c r="J49" s="76">
        <f>+RAPPR_Tav3!I40</f>
        <v>0</v>
      </c>
      <c r="K49" s="163">
        <f>+RAPPR_Tav3!J40</f>
        <v>0</v>
      </c>
      <c r="L49" s="76">
        <f>+RAPPR_Tav3!K40</f>
        <v>0</v>
      </c>
      <c r="M49" s="76">
        <f>+RAPPR_Tav3!L40</f>
        <v>0</v>
      </c>
      <c r="N49" s="76">
        <f>+RAPPR_Tav3!M40</f>
        <v>0</v>
      </c>
      <c r="O49" s="77">
        <f>+RAPPR_Tav3!N40</f>
        <v>0</v>
      </c>
      <c r="P49" s="189">
        <f>+RAPPR_Tav3!O40</f>
        <v>0</v>
      </c>
      <c r="Q49" s="189">
        <f>+RAPPR_Tav3!P40</f>
        <v>0</v>
      </c>
    </row>
    <row r="50" spans="1:17" s="47" customFormat="1" ht="12" customHeight="1" x14ac:dyDescent="0.25">
      <c r="A50" s="54"/>
      <c r="B50" s="53"/>
      <c r="C50" s="81" t="s">
        <v>55</v>
      </c>
      <c r="D50" s="76">
        <f>+RAPPR_Tav3!C41</f>
        <v>0</v>
      </c>
      <c r="E50" s="163">
        <f>+RAPPR_Tav3!D41</f>
        <v>0</v>
      </c>
      <c r="F50" s="76">
        <f>+RAPPR_Tav3!E41</f>
        <v>0</v>
      </c>
      <c r="G50" s="163">
        <f>+RAPPR_Tav3!F41</f>
        <v>0</v>
      </c>
      <c r="H50" s="76">
        <f>+RAPPR_Tav3!G41</f>
        <v>0</v>
      </c>
      <c r="I50" s="163">
        <f>+RAPPR_Tav3!H41</f>
        <v>0</v>
      </c>
      <c r="J50" s="76">
        <f>+RAPPR_Tav3!I41</f>
        <v>0</v>
      </c>
      <c r="K50" s="163">
        <f>+RAPPR_Tav3!J41</f>
        <v>0</v>
      </c>
      <c r="L50" s="76">
        <f>+RAPPR_Tav3!K41</f>
        <v>0</v>
      </c>
      <c r="M50" s="76">
        <f>+RAPPR_Tav3!L41</f>
        <v>0</v>
      </c>
      <c r="N50" s="76">
        <f>+RAPPR_Tav3!M41</f>
        <v>0</v>
      </c>
      <c r="O50" s="77">
        <f>+RAPPR_Tav3!N41</f>
        <v>0</v>
      </c>
      <c r="P50" s="189">
        <f>+RAPPR_Tav3!O41</f>
        <v>0</v>
      </c>
      <c r="Q50" s="189">
        <f>+RAPPR_Tav3!P41</f>
        <v>0</v>
      </c>
    </row>
    <row r="51" spans="1:17" s="26" customFormat="1" ht="13.15" customHeight="1" x14ac:dyDescent="0.25">
      <c r="A51" s="99" t="s">
        <v>11</v>
      </c>
      <c r="B51" s="63"/>
      <c r="C51" s="221"/>
      <c r="D51" s="64">
        <f>+RAPPR_Tav3!C42</f>
        <v>503311</v>
      </c>
      <c r="E51" s="191">
        <f>+RAPPR_Tav3!D42</f>
        <v>-0.14316041429748499</v>
      </c>
      <c r="F51" s="64">
        <f>+RAPPR_Tav3!E42</f>
        <v>51893858</v>
      </c>
      <c r="G51" s="191">
        <f>+RAPPR_Tav3!F42</f>
        <v>0.26313353096370001</v>
      </c>
      <c r="H51" s="64">
        <f>+RAPPR_Tav3!G42</f>
        <v>358</v>
      </c>
      <c r="I51" s="191">
        <f>+RAPPR_Tav3!H42</f>
        <v>-0.10275689223057601</v>
      </c>
      <c r="J51" s="64">
        <f>+RAPPR_Tav3!I42</f>
        <v>8462</v>
      </c>
      <c r="K51" s="191">
        <f>+RAPPR_Tav3!J42</f>
        <v>0.16076817558299</v>
      </c>
      <c r="L51" s="64">
        <f>+RAPPR_Tav3!K42</f>
        <v>8294</v>
      </c>
      <c r="M51" s="64">
        <f>+RAPPR_Tav3!L42</f>
        <v>723150</v>
      </c>
      <c r="N51" s="64">
        <f>+RAPPR_Tav3!M42</f>
        <v>14391</v>
      </c>
      <c r="O51" s="64">
        <f>+RAPPR_Tav3!N42</f>
        <v>745835</v>
      </c>
      <c r="P51" s="191">
        <f>+RAPPR_Tav3!O42</f>
        <v>-0.29212480721319301</v>
      </c>
      <c r="Q51" s="191">
        <f>+RAPPR_Tav3!P42</f>
        <v>1</v>
      </c>
    </row>
    <row r="52" spans="1:17" ht="30" customHeight="1" x14ac:dyDescent="0.25">
      <c r="A52" s="293" t="s">
        <v>83</v>
      </c>
      <c r="B52" s="294"/>
      <c r="C52" s="295"/>
      <c r="D52" s="83">
        <f>+RAPPR_Tav3!C44</f>
        <v>0</v>
      </c>
      <c r="E52" s="179">
        <f>+RAPPR_Tav3!D44</f>
        <v>0</v>
      </c>
      <c r="F52" s="83">
        <f>+RAPPR_Tav3!E44</f>
        <v>0</v>
      </c>
      <c r="G52" s="179">
        <f>+RAPPR_Tav3!F44</f>
        <v>0</v>
      </c>
      <c r="H52" s="83">
        <f>+RAPPR_Tav3!G44</f>
        <v>0</v>
      </c>
      <c r="I52" s="179">
        <f>+RAPPR_Tav3!H44</f>
        <v>0</v>
      </c>
      <c r="J52" s="83">
        <f>+RAPPR_Tav3!I44</f>
        <v>0</v>
      </c>
      <c r="K52" s="179">
        <f>+RAPPR_Tav3!J44</f>
        <v>0</v>
      </c>
      <c r="L52" s="83">
        <f>+RAPPR_Tav3!K44</f>
        <v>0</v>
      </c>
      <c r="M52" s="83">
        <f>+RAPPR_Tav3!L44</f>
        <v>0</v>
      </c>
      <c r="N52" s="84">
        <f>+RAPPR_Tav3!M44</f>
        <v>0</v>
      </c>
      <c r="O52" s="64">
        <f>+RAPPR_Tav3!N44</f>
        <v>0</v>
      </c>
      <c r="P52" s="191">
        <f>+RAPPR_Tav3!O44</f>
        <v>0</v>
      </c>
      <c r="Q52" s="191">
        <f>+RAPPR_Tav3!P44</f>
        <v>0</v>
      </c>
    </row>
    <row r="53" spans="1:17" ht="22.5" customHeight="1" x14ac:dyDescent="0.25">
      <c r="A53" s="306" t="str">
        <f>"Numero nuove convenzioni emesse per polizze collettive a tutto il "&amp;IF(MID(RAPPR_Tav3!C1,5,4)="0331","1°",
IF(MID(RAPPR_Tav3!C1,5,4)="0630","2°",
IF(MID(RAPPR_Tav3!C1,5,4)="0930","3°","4°")))&amp;" trimestre "&amp;MID(RAPPR_Tav3!C1,1,4)</f>
        <v>Numero nuove convenzioni emesse per polizze collettive a tutto il 1° trimestre 2025</v>
      </c>
      <c r="B53" s="306"/>
      <c r="C53" s="306"/>
      <c r="D53" s="247">
        <f>+RAPPR_Tav3!C43</f>
        <v>0</v>
      </c>
      <c r="E53" s="192">
        <f>+RAPPR_Tav3!D43</f>
        <v>0</v>
      </c>
      <c r="F53" s="248"/>
      <c r="G53" s="249"/>
      <c r="H53" s="80"/>
      <c r="I53" s="249"/>
      <c r="J53" s="250"/>
      <c r="K53" s="249"/>
      <c r="L53" s="250"/>
      <c r="M53" s="250"/>
      <c r="N53" s="250"/>
      <c r="O53" s="250"/>
      <c r="P53" s="249"/>
      <c r="Q53" s="251"/>
    </row>
    <row r="54" spans="1:17" ht="14.1" customHeight="1" x14ac:dyDescent="0.25">
      <c r="D54" s="85"/>
      <c r="J54" s="42"/>
      <c r="K54" s="196"/>
      <c r="L54" s="85"/>
      <c r="M54" s="85"/>
      <c r="N54" s="85"/>
      <c r="O54" s="85"/>
    </row>
    <row r="55" spans="1:17" ht="7.15" customHeight="1" x14ac:dyDescent="0.25">
      <c r="A55" s="309" t="s">
        <v>231</v>
      </c>
      <c r="B55" s="309"/>
      <c r="C55" s="309"/>
      <c r="D55" s="309"/>
      <c r="E55" s="309"/>
      <c r="F55" s="309"/>
      <c r="G55" s="309"/>
      <c r="H55" s="309"/>
      <c r="I55" s="309"/>
      <c r="J55" s="309"/>
      <c r="K55" s="309"/>
      <c r="L55" s="309"/>
      <c r="M55" s="309"/>
      <c r="N55" s="309"/>
      <c r="O55" s="309"/>
      <c r="P55" s="309"/>
    </row>
    <row r="56" spans="1:17" ht="16.149999999999999" customHeight="1" x14ac:dyDescent="0.25">
      <c r="A56" s="309"/>
      <c r="B56" s="309"/>
      <c r="C56" s="309"/>
      <c r="D56" s="309"/>
      <c r="E56" s="309"/>
      <c r="F56" s="309"/>
      <c r="G56" s="309"/>
      <c r="H56" s="309"/>
      <c r="I56" s="309"/>
      <c r="J56" s="309"/>
      <c r="K56" s="309"/>
      <c r="L56" s="309"/>
      <c r="M56" s="309"/>
      <c r="N56" s="309"/>
      <c r="O56" s="309"/>
      <c r="P56" s="309"/>
    </row>
    <row r="57" spans="1:17" ht="13.15" customHeight="1" x14ac:dyDescent="0.25">
      <c r="A57" s="297" t="s">
        <v>78</v>
      </c>
      <c r="B57" s="298"/>
      <c r="C57" s="298"/>
      <c r="D57" s="298"/>
      <c r="E57" s="298"/>
      <c r="F57" s="298"/>
      <c r="G57" s="298"/>
      <c r="H57" s="298"/>
      <c r="I57" s="298"/>
      <c r="J57" s="298"/>
      <c r="K57" s="298"/>
      <c r="L57" s="298"/>
      <c r="M57" s="298"/>
      <c r="N57" s="298"/>
      <c r="O57" s="298"/>
    </row>
    <row r="58" spans="1:17" ht="13.15" customHeight="1" x14ac:dyDescent="0.25">
      <c r="A58" s="298"/>
      <c r="B58" s="298"/>
      <c r="C58" s="298"/>
      <c r="D58" s="298"/>
      <c r="E58" s="298"/>
      <c r="F58" s="298"/>
      <c r="G58" s="298"/>
      <c r="H58" s="298"/>
      <c r="I58" s="298"/>
      <c r="J58" s="298"/>
      <c r="K58" s="298"/>
      <c r="L58" s="298"/>
      <c r="M58" s="298"/>
      <c r="N58" s="298"/>
      <c r="O58" s="298"/>
    </row>
    <row r="59" spans="1:17" ht="13.15" customHeight="1" x14ac:dyDescent="0.25">
      <c r="A59" s="23"/>
    </row>
  </sheetData>
  <mergeCells count="14">
    <mergeCell ref="A52:C52"/>
    <mergeCell ref="A57:O58"/>
    <mergeCell ref="A1:Q1"/>
    <mergeCell ref="A2:Q2"/>
    <mergeCell ref="A3:Q3"/>
    <mergeCell ref="A5:C7"/>
    <mergeCell ref="L5:Q5"/>
    <mergeCell ref="D6:E6"/>
    <mergeCell ref="F6:G6"/>
    <mergeCell ref="H6:I6"/>
    <mergeCell ref="J6:K6"/>
    <mergeCell ref="O6:Q6"/>
    <mergeCell ref="A55:P56"/>
    <mergeCell ref="A53:C53"/>
  </mergeCells>
  <printOptions horizontalCentered="1"/>
  <pageMargins left="0.31496062992125984" right="0.11811023622047245" top="0.19685039370078741" bottom="0" header="0.19685039370078741" footer="0"/>
  <pageSetup paperSize="9" scale="51" orientation="portrait" horizontalDpi="4294967292" verticalDpi="300" r:id="rId1"/>
  <headerFooter alignWithMargins="0">
    <oddHeader>&amp;L&amp;"Arial,Normale"&amp;8IVASS - SERVIZIO STUDI E GESTIONE DATI
DIVISIONE STUDI E ANALISI STATISTICHE&amp;R&amp;A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365F91"/>
    <pageSetUpPr fitToPage="1"/>
  </sheetPr>
  <dimension ref="A1:Q41"/>
  <sheetViews>
    <sheetView showGridLines="0" zoomScale="85" zoomScaleNormal="85" workbookViewId="0"/>
  </sheetViews>
  <sheetFormatPr defaultColWidth="9" defaultRowHeight="11.25" x14ac:dyDescent="0.25"/>
  <cols>
    <col min="1" max="1" width="9.42578125" style="9" customWidth="1"/>
    <col min="2" max="2" width="43.140625" style="10" customWidth="1"/>
    <col min="3" max="3" width="14.7109375" style="9" bestFit="1" customWidth="1"/>
    <col min="4" max="4" width="12.7109375" style="9" customWidth="1"/>
    <col min="5" max="5" width="12.42578125" style="9" customWidth="1"/>
    <col min="6" max="6" width="11.42578125" style="9" customWidth="1"/>
    <col min="7" max="7" width="13.42578125" style="9" customWidth="1"/>
    <col min="8" max="16384" width="9" style="9"/>
  </cols>
  <sheetData>
    <row r="1" spans="1:6" ht="13.15" customHeight="1" x14ac:dyDescent="0.25">
      <c r="A1" s="24" t="s">
        <v>94</v>
      </c>
      <c r="B1" s="25"/>
      <c r="C1" s="24"/>
      <c r="D1" s="24"/>
      <c r="E1" s="24"/>
      <c r="F1" s="24"/>
    </row>
    <row r="2" spans="1:6" ht="13.15" customHeight="1" x14ac:dyDescent="0.25">
      <c r="A2" s="24" t="s">
        <v>77</v>
      </c>
      <c r="B2" s="25"/>
      <c r="C2" s="24"/>
      <c r="D2" s="24"/>
      <c r="E2" s="24"/>
      <c r="F2" s="24"/>
    </row>
    <row r="3" spans="1:6" ht="13.15" customHeight="1" x14ac:dyDescent="0.25">
      <c r="A3" s="24" t="str">
        <f>"Premi lordi contabilizzati "&amp;IF(MID(RAPPR_Tav4_1!C1,5,4)="0331","1°",
IF(MID(RAPPR_Tav4_1!C1,5,4)="0630","2°",
IF(MID(RAPPR_Tav4_1!C1,5,4)="0930","3°","4°")))&amp;" trimestre "&amp;MID(RAPPR_Tav4_1!C1,1,4)</f>
        <v>Premi lordi contabilizzati 1° trimestre 2025</v>
      </c>
      <c r="B3" s="25"/>
      <c r="C3" s="24"/>
      <c r="D3" s="24"/>
      <c r="E3" s="24"/>
      <c r="F3" s="24"/>
    </row>
    <row r="4" spans="1:6" ht="13.15" customHeight="1" x14ac:dyDescent="0.25">
      <c r="E4" s="11" t="s">
        <v>1</v>
      </c>
    </row>
    <row r="5" spans="1:6" ht="56.25" x14ac:dyDescent="0.25">
      <c r="A5" s="279"/>
      <c r="B5" s="299"/>
      <c r="C5" s="227" t="s">
        <v>189</v>
      </c>
      <c r="D5" s="227" t="s">
        <v>198</v>
      </c>
      <c r="E5" s="227" t="s">
        <v>210</v>
      </c>
      <c r="F5" s="227" t="s">
        <v>199</v>
      </c>
    </row>
    <row r="6" spans="1:6" s="10" customFormat="1" ht="13.15" customHeight="1" x14ac:dyDescent="0.25">
      <c r="A6" s="222" t="str">
        <f>+RAPPR_Tav4_1!B2</f>
        <v>Infortuni</v>
      </c>
      <c r="B6" s="223"/>
      <c r="C6" s="59">
        <f>+RAPPR_Tav4_1!C2</f>
        <v>187967</v>
      </c>
      <c r="D6" s="124">
        <f>+RAPPR_Tav4_1!D2</f>
        <v>9.2996615767499693E-2</v>
      </c>
      <c r="E6" s="124">
        <f>+RAPPR_Tav4_1!E2</f>
        <v>9.2996615767499693E-2</v>
      </c>
      <c r="F6" s="124">
        <f>+RAPPR_Tav4_1!F2</f>
        <v>7.7450300522840104E-2</v>
      </c>
    </row>
    <row r="7" spans="1:6" s="10" customFormat="1" ht="13.15" customHeight="1" x14ac:dyDescent="0.25">
      <c r="A7" s="224" t="str">
        <f>+RAPPR_Tav4_1!B3</f>
        <v>Malattia</v>
      </c>
      <c r="B7" s="13"/>
      <c r="C7" s="59">
        <f>+RAPPR_Tav4_1!C3</f>
        <v>120146</v>
      </c>
      <c r="D7" s="124">
        <f>+RAPPR_Tav4_1!D3</f>
        <v>0.16519900690511299</v>
      </c>
      <c r="E7" s="124">
        <f>+RAPPR_Tav4_1!E3</f>
        <v>0.16519900690511299</v>
      </c>
      <c r="F7" s="124">
        <f>+RAPPR_Tav4_1!F3</f>
        <v>4.9505199352105102E-2</v>
      </c>
    </row>
    <row r="8" spans="1:6" s="10" customFormat="1" ht="13.15" customHeight="1" x14ac:dyDescent="0.25">
      <c r="A8" s="224" t="str">
        <f>+RAPPR_Tav4_1!B4</f>
        <v>Corpi di Veicoli Terrestri</v>
      </c>
      <c r="B8" s="13"/>
      <c r="C8" s="59">
        <f>+RAPPR_Tav4_1!C4</f>
        <v>156999</v>
      </c>
      <c r="D8" s="124">
        <f>+RAPPR_Tav4_1!D4</f>
        <v>0.161449972258184</v>
      </c>
      <c r="E8" s="124">
        <f>+RAPPR_Tav4_1!E4</f>
        <v>0.161449972258184</v>
      </c>
      <c r="F8" s="124">
        <f>+RAPPR_Tav4_1!F4</f>
        <v>6.46901835523543E-2</v>
      </c>
    </row>
    <row r="9" spans="1:6" s="10" customFormat="1" ht="13.15" customHeight="1" x14ac:dyDescent="0.25">
      <c r="A9" s="224" t="str">
        <f>+RAPPR_Tav4_1!B5</f>
        <v>Corpi di veicoli Ferroviari</v>
      </c>
      <c r="B9" s="13"/>
      <c r="C9" s="59">
        <f>+RAPPR_Tav4_1!C5</f>
        <v>0</v>
      </c>
      <c r="D9" s="124">
        <f>+RAPPR_Tav4_1!D5</f>
        <v>0</v>
      </c>
      <c r="E9" s="124">
        <f>+RAPPR_Tav4_1!E5</f>
        <v>0</v>
      </c>
      <c r="F9" s="124">
        <f>+RAPPR_Tav4_1!F5</f>
        <v>0</v>
      </c>
    </row>
    <row r="10" spans="1:6" s="10" customFormat="1" ht="13.15" customHeight="1" x14ac:dyDescent="0.25">
      <c r="A10" s="224" t="str">
        <f>+RAPPR_Tav4_1!B6</f>
        <v>Corpi di Veicoli Aerei</v>
      </c>
      <c r="B10" s="13"/>
      <c r="C10" s="59">
        <f>+RAPPR_Tav4_1!C6</f>
        <v>2229</v>
      </c>
      <c r="D10" s="124">
        <f>+RAPPR_Tav4_1!D6</f>
        <v>5.7902230659705699E-2</v>
      </c>
      <c r="E10" s="124">
        <f>+RAPPR_Tav4_1!E6</f>
        <v>5.7902230659705699E-2</v>
      </c>
      <c r="F10" s="124">
        <f>+RAPPR_Tav4_1!F6</f>
        <v>9.1844164063591301E-4</v>
      </c>
    </row>
    <row r="11" spans="1:6" s="10" customFormat="1" ht="13.15" customHeight="1" x14ac:dyDescent="0.25">
      <c r="A11" s="224" t="str">
        <f>+RAPPR_Tav4_1!B7</f>
        <v>Corpi di Veicoli Marittimi,Lacustri e Fluviali</v>
      </c>
      <c r="B11" s="13"/>
      <c r="C11" s="59">
        <f>+RAPPR_Tav4_1!C7</f>
        <v>38457</v>
      </c>
      <c r="D11" s="124">
        <f>+RAPPR_Tav4_1!D7</f>
        <v>0.73331229999549297</v>
      </c>
      <c r="E11" s="124">
        <f>+RAPPR_Tav4_1!E7</f>
        <v>0.73331229999549297</v>
      </c>
      <c r="F11" s="124">
        <f>+RAPPR_Tav4_1!F7</f>
        <v>1.5845899584538001E-2</v>
      </c>
    </row>
    <row r="12" spans="1:6" s="10" customFormat="1" ht="13.15" customHeight="1" x14ac:dyDescent="0.25">
      <c r="A12" s="224" t="str">
        <f>+RAPPR_Tav4_1!B8</f>
        <v>Merci Trasportate</v>
      </c>
      <c r="B12" s="13"/>
      <c r="C12" s="59">
        <f>+RAPPR_Tav4_1!C8</f>
        <v>65015</v>
      </c>
      <c r="D12" s="124">
        <f>+RAPPR_Tav4_1!D8</f>
        <v>2.5683499771246499E-2</v>
      </c>
      <c r="E12" s="124">
        <f>+RAPPR_Tav4_1!E8</f>
        <v>2.5683499771246499E-2</v>
      </c>
      <c r="F12" s="124">
        <f>+RAPPR_Tav4_1!F8</f>
        <v>2.6788911290239501E-2</v>
      </c>
    </row>
    <row r="13" spans="1:6" s="10" customFormat="1" ht="13.15" customHeight="1" x14ac:dyDescent="0.25">
      <c r="A13" s="224" t="str">
        <f>+RAPPR_Tav4_1!B9</f>
        <v>Incendio Ed Elementi Naturali</v>
      </c>
      <c r="B13" s="13"/>
      <c r="C13" s="59">
        <f>+RAPPR_Tav4_1!C9</f>
        <v>129066</v>
      </c>
      <c r="D13" s="124">
        <f>+RAPPR_Tav4_1!D9</f>
        <v>0.27202483615039702</v>
      </c>
      <c r="E13" s="124">
        <f>+RAPPR_Tav4_1!E9</f>
        <v>0.27202483615039702</v>
      </c>
      <c r="F13" s="124">
        <f>+RAPPR_Tav4_1!F9</f>
        <v>5.3180614082689398E-2</v>
      </c>
    </row>
    <row r="14" spans="1:6" s="10" customFormat="1" ht="13.15" customHeight="1" x14ac:dyDescent="0.25">
      <c r="A14" s="224" t="str">
        <f>+RAPPR_Tav4_1!B10</f>
        <v>Altri Danni Ai Beni</v>
      </c>
      <c r="B14" s="13"/>
      <c r="C14" s="59">
        <f>+RAPPR_Tav4_1!C10</f>
        <v>192120</v>
      </c>
      <c r="D14" s="124">
        <f>+RAPPR_Tav4_1!D10</f>
        <v>3.2425867609599902E-2</v>
      </c>
      <c r="E14" s="124">
        <f>+RAPPR_Tav4_1!E10</f>
        <v>3.2425867609599902E-2</v>
      </c>
      <c r="F14" s="124">
        <f>+RAPPR_Tav4_1!F10</f>
        <v>7.9161510991014594E-2</v>
      </c>
    </row>
    <row r="15" spans="1:6" s="10" customFormat="1" ht="13.15" customHeight="1" x14ac:dyDescent="0.25">
      <c r="A15" s="224" t="str">
        <f>+RAPPR_Tav4_1!B11</f>
        <v>R.C. Autoveicoli Terrestri</v>
      </c>
      <c r="B15" s="13"/>
      <c r="C15" s="59">
        <f>+RAPPR_Tav4_1!C11</f>
        <v>469889</v>
      </c>
      <c r="D15" s="124">
        <f>+RAPPR_Tav4_1!D11</f>
        <v>0.29055993320461299</v>
      </c>
      <c r="E15" s="124">
        <f>+RAPPR_Tav4_1!E11</f>
        <v>0.29055993320461299</v>
      </c>
      <c r="F15" s="124">
        <f>+RAPPR_Tav4_1!F11</f>
        <v>0.193614008109811</v>
      </c>
    </row>
    <row r="16" spans="1:6" s="10" customFormat="1" ht="13.15" customHeight="1" x14ac:dyDescent="0.25">
      <c r="A16" s="224" t="str">
        <f>+RAPPR_Tav4_1!B12</f>
        <v>R.C. Aeromobili</v>
      </c>
      <c r="B16" s="13"/>
      <c r="C16" s="59">
        <f>+RAPPR_Tav4_1!C12</f>
        <v>2408</v>
      </c>
      <c r="D16" s="124">
        <f>+RAPPR_Tav4_1!D12</f>
        <v>-0.30182661641055403</v>
      </c>
      <c r="E16" s="124">
        <f>+RAPPR_Tav4_1!E12</f>
        <v>-0.30182661641055403</v>
      </c>
      <c r="F16" s="124">
        <f>+RAPPR_Tav4_1!F12</f>
        <v>9.9219716045369092E-4</v>
      </c>
    </row>
    <row r="17" spans="1:17" s="10" customFormat="1" ht="13.15" customHeight="1" x14ac:dyDescent="0.25">
      <c r="A17" s="224" t="str">
        <f>+RAPPR_Tav4_1!B13</f>
        <v>R.C. Veicoli Marittimi, Lacustri E Fluviali</v>
      </c>
      <c r="B17" s="13"/>
      <c r="C17" s="59">
        <f>+RAPPR_Tav4_1!C13</f>
        <v>2585</v>
      </c>
      <c r="D17" s="124">
        <f>+RAPPR_Tav4_1!D13</f>
        <v>1.0555121188428499E-2</v>
      </c>
      <c r="E17" s="124">
        <f>+RAPPR_Tav4_1!E13</f>
        <v>1.0555121188428499E-2</v>
      </c>
      <c r="F17" s="124">
        <f>+RAPPR_Tav4_1!F13</f>
        <v>1.06512859625116E-3</v>
      </c>
    </row>
    <row r="18" spans="1:17" s="10" customFormat="1" ht="13.15" customHeight="1" x14ac:dyDescent="0.25">
      <c r="A18" s="224" t="str">
        <f>+RAPPR_Tav4_1!B14</f>
        <v>R.C. Generale</v>
      </c>
      <c r="B18" s="13"/>
      <c r="C18" s="59">
        <f>+RAPPR_Tav4_1!C14</f>
        <v>574881</v>
      </c>
      <c r="D18" s="124">
        <f>+RAPPR_Tav4_1!D14</f>
        <v>1.44487403232438E-2</v>
      </c>
      <c r="E18" s="124">
        <f>+RAPPR_Tav4_1!E14</f>
        <v>1.44487403232438E-2</v>
      </c>
      <c r="F18" s="124">
        <f>+RAPPR_Tav4_1!F14</f>
        <v>0.23687512284002399</v>
      </c>
    </row>
    <row r="19" spans="1:17" s="10" customFormat="1" ht="13.15" customHeight="1" x14ac:dyDescent="0.25">
      <c r="A19" s="224" t="str">
        <f>+RAPPR_Tav4_1!B15</f>
        <v>Credito</v>
      </c>
      <c r="B19" s="13"/>
      <c r="C19" s="59">
        <f>+RAPPR_Tav4_1!C15</f>
        <v>206751</v>
      </c>
      <c r="D19" s="124">
        <f>+RAPPR_Tav4_1!D15</f>
        <v>4.0968914578025699E-2</v>
      </c>
      <c r="E19" s="124">
        <f>+RAPPR_Tav4_1!E15</f>
        <v>4.0968914578025699E-2</v>
      </c>
      <c r="F19" s="124">
        <f>+RAPPR_Tav4_1!F15</f>
        <v>8.5190097641595103E-2</v>
      </c>
    </row>
    <row r="20" spans="1:17" s="10" customFormat="1" ht="13.15" customHeight="1" x14ac:dyDescent="0.25">
      <c r="A20" s="224" t="str">
        <f>+RAPPR_Tav4_1!B16</f>
        <v>Cauzione</v>
      </c>
      <c r="B20" s="13"/>
      <c r="C20" s="59">
        <f>+RAPPR_Tav4_1!C16</f>
        <v>77146</v>
      </c>
      <c r="D20" s="124">
        <f>+RAPPR_Tav4_1!D16</f>
        <v>5.2799650640719599E-2</v>
      </c>
      <c r="E20" s="124">
        <f>+RAPPR_Tav4_1!E16</f>
        <v>5.2799650640719599E-2</v>
      </c>
      <c r="F20" s="124">
        <f>+RAPPR_Tav4_1!F16</f>
        <v>3.1787392915432103E-2</v>
      </c>
    </row>
    <row r="21" spans="1:17" s="10" customFormat="1" ht="13.15" customHeight="1" x14ac:dyDescent="0.25">
      <c r="A21" s="224" t="str">
        <f>+RAPPR_Tav4_1!B17</f>
        <v>Perdite Pecuniarie Di Vario Genere</v>
      </c>
      <c r="B21" s="13"/>
      <c r="C21" s="59">
        <f>+RAPPR_Tav4_1!C17</f>
        <v>86538</v>
      </c>
      <c r="D21" s="124">
        <f>+RAPPR_Tav4_1!D17</f>
        <v>0.15081718685585899</v>
      </c>
      <c r="E21" s="124">
        <f>+RAPPR_Tav4_1!E17</f>
        <v>0.15081718685585899</v>
      </c>
      <c r="F21" s="124">
        <f>+RAPPR_Tav4_1!F17</f>
        <v>3.5657291474809602E-2</v>
      </c>
    </row>
    <row r="22" spans="1:17" s="10" customFormat="1" ht="13.15" customHeight="1" x14ac:dyDescent="0.25">
      <c r="A22" s="224" t="str">
        <f>+RAPPR_Tav4_1!B18</f>
        <v>Tutela Legale</v>
      </c>
      <c r="B22" s="13"/>
      <c r="C22" s="59">
        <f>+RAPPR_Tav4_1!C18</f>
        <v>57473</v>
      </c>
      <c r="D22" s="124">
        <f>+RAPPR_Tav4_1!D18</f>
        <v>5.3178428102838501E-2</v>
      </c>
      <c r="E22" s="124">
        <f>+RAPPR_Tav4_1!E18</f>
        <v>5.3178428102838501E-2</v>
      </c>
      <c r="F22" s="124">
        <f>+RAPPR_Tav4_1!F18</f>
        <v>2.36812904496491E-2</v>
      </c>
    </row>
    <row r="23" spans="1:17" s="10" customFormat="1" ht="13.15" customHeight="1" x14ac:dyDescent="0.25">
      <c r="A23" s="225" t="s">
        <v>223</v>
      </c>
      <c r="B23" s="118"/>
      <c r="C23" s="59">
        <f>+RAPPR_Tav4_1!C19</f>
        <v>57267</v>
      </c>
      <c r="D23" s="124">
        <f>+RAPPR_Tav4_1!D19</f>
        <v>0.35370177760968202</v>
      </c>
      <c r="E23" s="124">
        <f>+RAPPR_Tav4_1!E19</f>
        <v>0.35370177760968202</v>
      </c>
      <c r="F23" s="124">
        <f>+RAPPR_Tav4_1!F19</f>
        <v>2.3596409795557102E-2</v>
      </c>
    </row>
    <row r="24" spans="1:17" s="26" customFormat="1" ht="13.15" customHeight="1" x14ac:dyDescent="0.25">
      <c r="A24" s="226" t="str">
        <f>+RAPPR_Tav4_1!B20</f>
        <v>TOTALE</v>
      </c>
      <c r="B24" s="206"/>
      <c r="C24" s="70">
        <f>+RAPPR_Tav4_1!C20</f>
        <v>2426937</v>
      </c>
      <c r="D24" s="140">
        <f>+RAPPR_Tav4_1!D20</f>
        <v>0.120338667736409</v>
      </c>
      <c r="E24" s="140">
        <f>+RAPPR_Tav4_1!E20</f>
        <v>0.120338667736409</v>
      </c>
      <c r="F24" s="140">
        <f>+RAPPR_Tav4_1!F20</f>
        <v>1</v>
      </c>
      <c r="G24" s="43"/>
      <c r="H24" s="43"/>
    </row>
    <row r="25" spans="1:17" ht="9.1999999999999993" customHeight="1" x14ac:dyDescent="0.25">
      <c r="A25" s="10"/>
      <c r="C25" s="42"/>
      <c r="D25" s="198"/>
      <c r="E25" s="42"/>
      <c r="F25" s="10"/>
    </row>
    <row r="26" spans="1:17" ht="41.45" customHeight="1" x14ac:dyDescent="0.25">
      <c r="A26" s="307" t="s">
        <v>231</v>
      </c>
      <c r="B26" s="307"/>
      <c r="C26" s="307"/>
      <c r="D26" s="307"/>
      <c r="E26" s="307"/>
      <c r="K26" s="287"/>
      <c r="L26" s="287"/>
      <c r="M26" s="287"/>
      <c r="N26" s="287"/>
      <c r="O26" s="287"/>
      <c r="P26" s="287"/>
      <c r="Q26" s="287"/>
    </row>
    <row r="27" spans="1:17" s="199" customFormat="1" ht="17.100000000000001" customHeight="1" x14ac:dyDescent="0.25">
      <c r="A27" s="9"/>
      <c r="B27" s="183"/>
      <c r="C27" s="183"/>
      <c r="D27" s="183"/>
      <c r="E27" s="183"/>
      <c r="F27" s="237"/>
    </row>
    <row r="28" spans="1:17" ht="12" customHeight="1" x14ac:dyDescent="0.25">
      <c r="B28" s="9"/>
    </row>
    <row r="29" spans="1:17" ht="25.15" customHeight="1" x14ac:dyDescent="0.25">
      <c r="A29" s="308" t="str">
        <f>"Distribuzione per canale distributivo dei premi lordi "&amp;IF(MID(TOT_Tav4_2!C1,5,4)="0331","1°",
IF(MID(TOT_Tav4_2!C1,5,4)="0630","2°",
IF(MID(TOT_Tav4_2!C1,5,4)="0930","3°","4°")))&amp;" trimestre "&amp;MID(RAPPR_Tav4_1!C1,1,4)</f>
        <v>Distribuzione per canale distributivo dei premi lordi 1° trimestre 2025</v>
      </c>
      <c r="B29" s="308"/>
      <c r="C29" s="308"/>
      <c r="D29" s="308"/>
      <c r="E29" s="308"/>
      <c r="F29" s="308"/>
      <c r="G29" s="308"/>
      <c r="H29" s="308"/>
    </row>
    <row r="30" spans="1:17" ht="10.15" customHeight="1" x14ac:dyDescent="0.25">
      <c r="H30" s="11" t="s">
        <v>1</v>
      </c>
    </row>
    <row r="31" spans="1:17" ht="19.149999999999999" customHeight="1" x14ac:dyDescent="0.25">
      <c r="A31" s="200"/>
      <c r="B31" s="12"/>
      <c r="C31" s="285" t="s">
        <v>6</v>
      </c>
      <c r="D31" s="286"/>
      <c r="E31" s="302"/>
      <c r="F31" s="285" t="s">
        <v>200</v>
      </c>
      <c r="G31" s="286"/>
      <c r="H31" s="302"/>
    </row>
    <row r="32" spans="1:17" ht="37.700000000000003" customHeight="1" x14ac:dyDescent="0.25">
      <c r="A32" s="117"/>
      <c r="B32" s="118"/>
      <c r="C32" s="235" t="s">
        <v>189</v>
      </c>
      <c r="D32" s="228" t="s">
        <v>191</v>
      </c>
      <c r="E32" s="235" t="s">
        <v>186</v>
      </c>
      <c r="F32" s="235" t="s">
        <v>189</v>
      </c>
      <c r="G32" s="228" t="s">
        <v>191</v>
      </c>
      <c r="H32" s="235" t="s">
        <v>186</v>
      </c>
    </row>
    <row r="33" spans="1:8" s="10" customFormat="1" ht="13.15" customHeight="1" x14ac:dyDescent="0.2">
      <c r="A33" s="102" t="str">
        <f>+RAPPR_Tav4_2!B2</f>
        <v>Agenzie con mandato</v>
      </c>
      <c r="B33" s="13"/>
      <c r="C33" s="59">
        <f>+RAPPR_Tav4_2!C2</f>
        <v>1145500</v>
      </c>
      <c r="D33" s="124">
        <f>+RAPPR_Tav4_2!D2</f>
        <v>0.20627706357095901</v>
      </c>
      <c r="E33" s="124">
        <f>+RAPPR_Tav4_2!E2</f>
        <v>0.47199412263276702</v>
      </c>
      <c r="F33" s="59">
        <f>+RAPPR_Tav4_2!F2</f>
        <v>427548</v>
      </c>
      <c r="G33" s="124">
        <f>+RAPPR_Tav4_2!G2</f>
        <v>0.33937314975799998</v>
      </c>
      <c r="H33" s="124">
        <f>+RAPPR_Tav4_2!H2</f>
        <v>0.90989148501029005</v>
      </c>
    </row>
    <row r="34" spans="1:8" s="10" customFormat="1" ht="13.15" customHeight="1" x14ac:dyDescent="0.2">
      <c r="A34" s="103" t="s">
        <v>91</v>
      </c>
      <c r="B34" s="13"/>
      <c r="C34" s="59">
        <f>+RAPPR_Tav4_2!C3</f>
        <v>11210</v>
      </c>
      <c r="D34" s="124">
        <f>+RAPPR_Tav4_2!D3</f>
        <v>-0.55358209549599802</v>
      </c>
      <c r="E34" s="124">
        <f>+RAPPR_Tav4_2!E3</f>
        <v>4.6189909338396496E-3</v>
      </c>
      <c r="F34" s="59">
        <f>+RAPPR_Tav4_2!F3</f>
        <v>0</v>
      </c>
      <c r="G34" s="124">
        <f>+RAPPR_Tav4_2!G3</f>
        <v>0</v>
      </c>
      <c r="H34" s="124">
        <f>+RAPPR_Tav4_2!H3</f>
        <v>0</v>
      </c>
    </row>
    <row r="35" spans="1:8" s="10" customFormat="1" ht="13.15" customHeight="1" x14ac:dyDescent="0.2">
      <c r="A35" s="102" t="str">
        <f>+RAPPR_Tav4_2!B4</f>
        <v>Sportelli bancari e postali</v>
      </c>
      <c r="B35" s="13"/>
      <c r="C35" s="59">
        <f>+RAPPR_Tav4_2!C4</f>
        <v>96843</v>
      </c>
      <c r="D35" s="124">
        <f>+RAPPR_Tav4_2!D4</f>
        <v>-4.3837564053197497E-2</v>
      </c>
      <c r="E35" s="124">
        <f>+RAPPR_Tav4_2!E4</f>
        <v>3.9903384389458799E-2</v>
      </c>
      <c r="F35" s="59">
        <f>+RAPPR_Tav4_2!F4</f>
        <v>50</v>
      </c>
      <c r="G35" s="124">
        <f>+RAPPR_Tav4_2!G4</f>
        <v>0.42857142857142899</v>
      </c>
      <c r="H35" s="124">
        <f>+RAPPR_Tav4_2!H4</f>
        <v>1.06408109149182E-4</v>
      </c>
    </row>
    <row r="36" spans="1:8" s="10" customFormat="1" ht="13.15" customHeight="1" x14ac:dyDescent="0.2">
      <c r="A36" s="102" t="str">
        <f>+RAPPR_Tav4_2!B5</f>
        <v>Brokers</v>
      </c>
      <c r="B36" s="13"/>
      <c r="C36" s="59">
        <f>+RAPPR_Tav4_2!C5</f>
        <v>1030565</v>
      </c>
      <c r="D36" s="124">
        <f>+RAPPR_Tav4_2!D5</f>
        <v>8.2719603290503499E-2</v>
      </c>
      <c r="E36" s="124">
        <f>+RAPPR_Tav4_2!E5</f>
        <v>0.42463607419558103</v>
      </c>
      <c r="F36" s="59">
        <f>+RAPPR_Tav4_2!F5</f>
        <v>37410</v>
      </c>
      <c r="G36" s="124">
        <f>+RAPPR_Tav4_2!G5</f>
        <v>-8.7605482659382505E-2</v>
      </c>
      <c r="H36" s="124">
        <f>+RAPPR_Tav4_2!H5</f>
        <v>7.9614547265418001E-2</v>
      </c>
    </row>
    <row r="37" spans="1:8" s="10" customFormat="1" ht="13.15" customHeight="1" x14ac:dyDescent="0.2">
      <c r="A37" s="102" t="str">
        <f>+RAPPR_Tav4_2!B6</f>
        <v>Agenzie in economia e gerenze</v>
      </c>
      <c r="B37" s="13"/>
      <c r="C37" s="59">
        <f>+RAPPR_Tav4_2!C6</f>
        <v>50501</v>
      </c>
      <c r="D37" s="124">
        <f>+RAPPR_Tav4_2!D6</f>
        <v>0.59747572201309596</v>
      </c>
      <c r="E37" s="124">
        <f>+RAPPR_Tav4_2!E6</f>
        <v>2.0808533554847099E-2</v>
      </c>
      <c r="F37" s="59">
        <f>+RAPPR_Tav4_2!F6</f>
        <v>3004</v>
      </c>
      <c r="G37" s="124">
        <f>+RAPPR_Tav4_2!G6</f>
        <v>0.67447045707915299</v>
      </c>
      <c r="H37" s="124">
        <f>+RAPPR_Tav4_2!H6</f>
        <v>6.3929991976828596E-3</v>
      </c>
    </row>
    <row r="38" spans="1:8" ht="13.15" customHeight="1" x14ac:dyDescent="0.2">
      <c r="A38" s="102" t="str">
        <f>+RAPPR_Tav4_2!B7 &amp;" (b)"</f>
        <v>Altre forme di vendita diretta (b)</v>
      </c>
      <c r="B38" s="13"/>
      <c r="C38" s="59">
        <f>+RAPPR_Tav4_2!C7</f>
        <v>92318</v>
      </c>
      <c r="D38" s="124">
        <f>+RAPPR_Tav4_2!D7</f>
        <v>-0.13559925093632999</v>
      </c>
      <c r="E38" s="124">
        <f>+RAPPR_Tav4_2!E7</f>
        <v>3.8038894293506598E-2</v>
      </c>
      <c r="F38" s="59">
        <f>+RAPPR_Tav4_2!F7</f>
        <v>1877</v>
      </c>
      <c r="G38" s="124">
        <f>+RAPPR_Tav4_2!G7</f>
        <v>-8.4836665041443202E-2</v>
      </c>
      <c r="H38" s="124">
        <f>+RAPPR_Tav4_2!H7</f>
        <v>3.9945604174602897E-3</v>
      </c>
    </row>
    <row r="39" spans="1:8" ht="13.15" customHeight="1" x14ac:dyDescent="0.25">
      <c r="A39" s="35" t="str">
        <f>+RAPPR_Tav4_2!B8</f>
        <v>TOTALE</v>
      </c>
      <c r="B39" s="37"/>
      <c r="C39" s="70">
        <f>+RAPPR_Tav4_2!C8</f>
        <v>2426937</v>
      </c>
      <c r="D39" s="140">
        <f>+RAPPR_Tav4_2!D8</f>
        <v>0.120338667736409</v>
      </c>
      <c r="E39" s="140">
        <f>+RAPPR_Tav4_2!E8</f>
        <v>1</v>
      </c>
      <c r="F39" s="70">
        <f>+RAPPR_Tav4_2!F8</f>
        <v>469889</v>
      </c>
      <c r="G39" s="140">
        <f>+RAPPR_Tav4_2!G8</f>
        <v>0.29055993320461299</v>
      </c>
      <c r="H39" s="140">
        <f>+RAPPR_Tav4_2!H8</f>
        <v>1</v>
      </c>
    </row>
    <row r="40" spans="1:8" ht="13.15" customHeight="1" x14ac:dyDescent="0.25"/>
    <row r="41" spans="1:8" ht="13.15" customHeight="1" x14ac:dyDescent="0.25">
      <c r="A41" s="9" t="s">
        <v>207</v>
      </c>
    </row>
  </sheetData>
  <mergeCells count="6">
    <mergeCell ref="A5:B5"/>
    <mergeCell ref="A26:E26"/>
    <mergeCell ref="K26:Q26"/>
    <mergeCell ref="A29:H29"/>
    <mergeCell ref="C31:E31"/>
    <mergeCell ref="F31:H31"/>
  </mergeCells>
  <printOptions horizontalCentered="1"/>
  <pageMargins left="0.31496062992125984" right="0.11811023622047245" top="0.19685039370078741" bottom="0" header="0.19685039370078741" footer="0"/>
  <pageSetup paperSize="9" orientation="portrait" r:id="rId1"/>
  <headerFooter alignWithMargins="0">
    <oddHeader>&amp;L&amp;"Arial,Normale"&amp;8IVASS - SERVIZIO STUDI E GESTIONE DATI
DIVISIONE STUDI E ANALISI STATISTICHE&amp;R&amp;A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28</vt:i4>
      </vt:variant>
      <vt:variant>
        <vt:lpstr>Intervalli denominati</vt:lpstr>
      </vt:variant>
      <vt:variant>
        <vt:i4>14</vt:i4>
      </vt:variant>
    </vt:vector>
  </HeadingPairs>
  <TitlesOfParts>
    <vt:vector size="42" baseType="lpstr">
      <vt:lpstr>INDICE delle TAVOLE STATISTICHE</vt:lpstr>
      <vt:lpstr>TOT_Tav1</vt:lpstr>
      <vt:lpstr>TOT_Tav2</vt:lpstr>
      <vt:lpstr>TOT_Tav3</vt:lpstr>
      <vt:lpstr>TOT_Tav4_1</vt:lpstr>
      <vt:lpstr>TOT_Tav4_2</vt:lpstr>
      <vt:lpstr>TOT - Tavola 1</vt:lpstr>
      <vt:lpstr>TOT - Tavola 2</vt:lpstr>
      <vt:lpstr>TOT - Tavola 3</vt:lpstr>
      <vt:lpstr>TOT - Tavola 4</vt:lpstr>
      <vt:lpstr>VIG_Tav1</vt:lpstr>
      <vt:lpstr>VIG_Tav2</vt:lpstr>
      <vt:lpstr>VIG_Tav3</vt:lpstr>
      <vt:lpstr>VIG_Tav4_1</vt:lpstr>
      <vt:lpstr>VIG_Tav4_2</vt:lpstr>
      <vt:lpstr>A - Tavola 1</vt:lpstr>
      <vt:lpstr>A - Tavola 2</vt:lpstr>
      <vt:lpstr>A - Tavola 3</vt:lpstr>
      <vt:lpstr>A - Tavola 4</vt:lpstr>
      <vt:lpstr>RAPPR_Tav1</vt:lpstr>
      <vt:lpstr>RAPPR_Tav2</vt:lpstr>
      <vt:lpstr>RAPPR_Tav3</vt:lpstr>
      <vt:lpstr>RAPPR_Tav4_1</vt:lpstr>
      <vt:lpstr>RAPPR_Tav4_2</vt:lpstr>
      <vt:lpstr>B - Tavola 1</vt:lpstr>
      <vt:lpstr>B - Tavola 2</vt:lpstr>
      <vt:lpstr>B - Tavola 3</vt:lpstr>
      <vt:lpstr>B - Tavola 4</vt:lpstr>
      <vt:lpstr>'INDICE delle TAVOLE STATISTICHE'!a</vt:lpstr>
      <vt:lpstr>'A - Tavola 1'!Area_stampa</vt:lpstr>
      <vt:lpstr>'A - Tavola 2'!Area_stampa</vt:lpstr>
      <vt:lpstr>'A - Tavola 3'!Area_stampa</vt:lpstr>
      <vt:lpstr>'A - Tavola 4'!Area_stampa</vt:lpstr>
      <vt:lpstr>'B - Tavola 1'!Area_stampa</vt:lpstr>
      <vt:lpstr>'B - Tavola 2'!Area_stampa</vt:lpstr>
      <vt:lpstr>'B - Tavola 3'!Area_stampa</vt:lpstr>
      <vt:lpstr>'B - Tavola 4'!Area_stampa</vt:lpstr>
      <vt:lpstr>'INDICE delle TAVOLE STATISTICHE'!Area_stampa</vt:lpstr>
      <vt:lpstr>'TOT - Tavola 1'!Area_stampa</vt:lpstr>
      <vt:lpstr>'TOT - Tavola 2'!Area_stampa</vt:lpstr>
      <vt:lpstr>'TOT - Tavola 3'!Area_stampa</vt:lpstr>
      <vt:lpstr>'TOT - Tavola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2025-09-29T07:18:47Z</dcterms:created>
  <dcterms:modified xsi:type="dcterms:W3CDTF">2025-09-29T07:18:57Z</dcterms:modified>
</cp:coreProperties>
</file>