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updateLinks="never"/>
  <xr:revisionPtr revIDLastSave="0" documentId="13_ncr:1_{3218FCC5-C0BD-4FAF-A1B6-F14BB75D51BE}" xr6:coauthVersionLast="47" xr6:coauthVersionMax="47" xr10:uidLastSave="{00000000-0000-0000-0000-000000000000}"/>
  <bookViews>
    <workbookView xWindow="-110" yWindow="-110" windowWidth="19420" windowHeight="11500" tabRatio="951" xr2:uid="{00000000-000D-0000-FFFF-FFFF00000000}"/>
  </bookViews>
  <sheets>
    <sheet name="INDICE delle TAVOLE STATISTICHE" sheetId="15" r:id="rId1"/>
    <sheet name="TOT_Tav1" sheetId="44" state="hidden" r:id="rId2"/>
    <sheet name="TOT_Tav2" sheetId="46" state="hidden" r:id="rId3"/>
    <sheet name="TOT_Tav3" sheetId="48" state="hidden" r:id="rId4"/>
    <sheet name="TOT_Tav4_1" sheetId="50" state="hidden" r:id="rId5"/>
    <sheet name="TOT_Tav4_2" sheetId="51" state="hidden" r:id="rId6"/>
    <sheet name="TOT - Tavola 1" sheetId="45" r:id="rId7"/>
    <sheet name="TOT - Tavola 2" sheetId="47" r:id="rId8"/>
    <sheet name="TOT - Tavola 3" sheetId="49" r:id="rId9"/>
    <sheet name="TOT - Tavola 4" sheetId="52" r:id="rId10"/>
    <sheet name="VIG_Tav1" sheetId="42" state="hidden" r:id="rId11"/>
    <sheet name="VIG_Tav2" sheetId="43" state="hidden" r:id="rId12"/>
    <sheet name="VIG_Tav3" sheetId="41" state="hidden" r:id="rId13"/>
    <sheet name="VIG_Tav4_1" sheetId="39" state="hidden" r:id="rId14"/>
    <sheet name="VIG_Tav4_2" sheetId="40" state="hidden" r:id="rId15"/>
    <sheet name="A - Tavola 1" sheetId="54" r:id="rId16"/>
    <sheet name="A - Tavola 2" sheetId="55" r:id="rId17"/>
    <sheet name="A - Tavola 3" sheetId="56" r:id="rId18"/>
    <sheet name="A - Tavola 4" sheetId="57" r:id="rId19"/>
    <sheet name="RAPPR_Tav1" sheetId="37" state="hidden" r:id="rId20"/>
    <sheet name="RAPPR_Tav2" sheetId="38" state="hidden" r:id="rId21"/>
    <sheet name="RAPPR_Tav3" sheetId="36" state="hidden" r:id="rId22"/>
    <sheet name="RAPPR_Tav4_1" sheetId="34" state="hidden" r:id="rId23"/>
    <sheet name="RAPPR_Tav4_2" sheetId="35" state="hidden" r:id="rId24"/>
    <sheet name="B - Tavola 1" sheetId="58" r:id="rId25"/>
    <sheet name="B - Tavola 2" sheetId="60" r:id="rId26"/>
    <sheet name="B - Tavola 3" sheetId="61" r:id="rId27"/>
    <sheet name="B - Tavola 4" sheetId="62" r:id="rId28"/>
  </sheets>
  <definedNames>
    <definedName name="_AMO_SingleObject_114453480_ROM_F0.SEC2.BDY.Cross_tabular_summary_report_Table_1" hidden="1">#REF!</definedName>
    <definedName name="_AMO_SingleObject_114453480_ROM_F0.SEC2.BDY.Cross_tabular_summary_report_Table_1_2" hidden="1">#REF!</definedName>
    <definedName name="_AMO_SingleObject_114453480_ROM_F0.SEC2.HDR.TXT1" hidden="1">#REF!</definedName>
    <definedName name="_AMO_SingleObject_47753300_ROM_F0.SEC2.BDY.Cross_tabular_summary_report_Table_1" localSheetId="15" hidden="1">#REF!</definedName>
    <definedName name="_AMO_SingleObject_47753300_ROM_F0.SEC2.BDY.Cross_tabular_summary_report_Table_1" localSheetId="16" hidden="1">#REF!</definedName>
    <definedName name="_AMO_SingleObject_47753300_ROM_F0.SEC2.BDY.Cross_tabular_summary_report_Table_1" localSheetId="17" hidden="1">#REF!</definedName>
    <definedName name="_AMO_SingleObject_47753300_ROM_F0.SEC2.BDY.Cross_tabular_summary_report_Table_1" localSheetId="18" hidden="1">#REF!</definedName>
    <definedName name="_AMO_SingleObject_47753300_ROM_F0.SEC2.BDY.Cross_tabular_summary_report_Table_1" localSheetId="24" hidden="1">#REF!</definedName>
    <definedName name="_AMO_SingleObject_47753300_ROM_F0.SEC2.BDY.Cross_tabular_summary_report_Table_1" localSheetId="25" hidden="1">#REF!</definedName>
    <definedName name="_AMO_SingleObject_47753300_ROM_F0.SEC2.BDY.Cross_tabular_summary_report_Table_1" localSheetId="26" hidden="1">#REF!</definedName>
    <definedName name="_AMO_SingleObject_47753300_ROM_F0.SEC2.BDY.Cross_tabular_summary_report_Table_1" localSheetId="27" hidden="1">#REF!</definedName>
    <definedName name="_AMO_SingleObject_47753300_ROM_F0.SEC2.BDY.Cross_tabular_summary_report_Table_1" hidden="1">#REF!</definedName>
    <definedName name="_AMO_SingleObject_47753300_ROM_F0.SEC2.BDY.Cross_tabular_summary_report_Table_1_2" localSheetId="15" hidden="1">#REF!</definedName>
    <definedName name="_AMO_SingleObject_47753300_ROM_F0.SEC2.BDY.Cross_tabular_summary_report_Table_1_2" localSheetId="16" hidden="1">#REF!</definedName>
    <definedName name="_AMO_SingleObject_47753300_ROM_F0.SEC2.BDY.Cross_tabular_summary_report_Table_1_2" localSheetId="17" hidden="1">#REF!</definedName>
    <definedName name="_AMO_SingleObject_47753300_ROM_F0.SEC2.BDY.Cross_tabular_summary_report_Table_1_2" localSheetId="18" hidden="1">#REF!</definedName>
    <definedName name="_AMO_SingleObject_47753300_ROM_F0.SEC2.BDY.Cross_tabular_summary_report_Table_1_2" localSheetId="24" hidden="1">#REF!</definedName>
    <definedName name="_AMO_SingleObject_47753300_ROM_F0.SEC2.BDY.Cross_tabular_summary_report_Table_1_2" localSheetId="25" hidden="1">#REF!</definedName>
    <definedName name="_AMO_SingleObject_47753300_ROM_F0.SEC2.BDY.Cross_tabular_summary_report_Table_1_2" localSheetId="26" hidden="1">#REF!</definedName>
    <definedName name="_AMO_SingleObject_47753300_ROM_F0.SEC2.BDY.Cross_tabular_summary_report_Table_1_2" localSheetId="27" hidden="1">#REF!</definedName>
    <definedName name="_AMO_SingleObject_47753300_ROM_F0.SEC2.BDY.Cross_tabular_summary_report_Table_1_2" hidden="1">#REF!</definedName>
    <definedName name="_AMO_SingleObject_47753300_ROM_F0.SEC2.HDR.TXT1" localSheetId="15" hidden="1">#REF!</definedName>
    <definedName name="_AMO_SingleObject_47753300_ROM_F0.SEC2.HDR.TXT1" localSheetId="16" hidden="1">#REF!</definedName>
    <definedName name="_AMO_SingleObject_47753300_ROM_F0.SEC2.HDR.TXT1" localSheetId="17" hidden="1">#REF!</definedName>
    <definedName name="_AMO_SingleObject_47753300_ROM_F0.SEC2.HDR.TXT1" localSheetId="18" hidden="1">#REF!</definedName>
    <definedName name="_AMO_SingleObject_47753300_ROM_F0.SEC2.HDR.TXT1" localSheetId="24" hidden="1">#REF!</definedName>
    <definedName name="_AMO_SingleObject_47753300_ROM_F0.SEC2.HDR.TXT1" localSheetId="25" hidden="1">#REF!</definedName>
    <definedName name="_AMO_SingleObject_47753300_ROM_F0.SEC2.HDR.TXT1" localSheetId="26" hidden="1">#REF!</definedName>
    <definedName name="_AMO_SingleObject_47753300_ROM_F0.SEC2.HDR.TXT1" localSheetId="27" hidden="1">#REF!</definedName>
    <definedName name="_AMO_SingleObject_47753300_ROM_F0.SEC2.HDR.TXT1" hidden="1">#REF!</definedName>
    <definedName name="a" localSheetId="0">'INDICE delle TAVOLE STATISTICHE'!$A$1:$A$13</definedName>
    <definedName name="_xlnm.Print_Area" localSheetId="15">'A - Tavola 1'!$A$1:$H$51</definedName>
    <definedName name="_xlnm.Print_Area" localSheetId="16">'A - Tavola 2'!$A$1:$P$35</definedName>
    <definedName name="_xlnm.Print_Area" localSheetId="17">'A - Tavola 3'!$A$1:$Q$58</definedName>
    <definedName name="_xlnm.Print_Area" localSheetId="18">'A - Tavola 4'!$A$1:$E$40</definedName>
    <definedName name="_xlnm.Print_Area" localSheetId="24">'B - Tavola 1'!$A$1:$K$52</definedName>
    <definedName name="_xlnm.Print_Area" localSheetId="25">'B - Tavola 2'!$A$1:$P$36</definedName>
    <definedName name="_xlnm.Print_Area" localSheetId="26">'B - Tavola 3'!$A$1:$Q$60</definedName>
    <definedName name="_xlnm.Print_Area" localSheetId="27">'B - Tavola 4'!$A$1:$E$41</definedName>
    <definedName name="_xlnm.Print_Area" localSheetId="0">'INDICE delle TAVOLE STATISTICHE'!$A$1:$C$26</definedName>
    <definedName name="_xlnm.Print_Area" localSheetId="6">'TOT - Tavola 1'!$A$1:$J$52</definedName>
    <definedName name="_xlnm.Print_Area" localSheetId="7">'TOT - Tavola 2'!$A$1:$P$35</definedName>
    <definedName name="_xlnm.Print_Area" localSheetId="8">'TOT - Tavola 3'!$A$1:$Q$60</definedName>
    <definedName name="_xlnm.Print_Area" localSheetId="9">'TOT - Tavola 4'!$A$1:$E$41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8" i="52" l="1"/>
  <c r="E6" i="62" l="1"/>
  <c r="F6" i="62"/>
  <c r="E7" i="62"/>
  <c r="F7" i="62"/>
  <c r="E8" i="62"/>
  <c r="F8" i="62"/>
  <c r="E9" i="62"/>
  <c r="F9" i="62"/>
  <c r="E10" i="62"/>
  <c r="F10" i="62"/>
  <c r="E11" i="62"/>
  <c r="F11" i="62"/>
  <c r="E12" i="62"/>
  <c r="F12" i="62"/>
  <c r="E13" i="62"/>
  <c r="F13" i="62"/>
  <c r="E14" i="62"/>
  <c r="F14" i="62"/>
  <c r="E15" i="62"/>
  <c r="F15" i="62"/>
  <c r="E16" i="62"/>
  <c r="F16" i="62"/>
  <c r="E17" i="62"/>
  <c r="F17" i="62"/>
  <c r="E18" i="62"/>
  <c r="F18" i="62"/>
  <c r="E19" i="62"/>
  <c r="F19" i="62"/>
  <c r="E20" i="62"/>
  <c r="F20" i="62"/>
  <c r="E21" i="62"/>
  <c r="F21" i="62"/>
  <c r="E22" i="62"/>
  <c r="F22" i="62"/>
  <c r="E23" i="62"/>
  <c r="F23" i="62"/>
  <c r="E24" i="62"/>
  <c r="F24" i="62"/>
  <c r="J9" i="58"/>
  <c r="K9" i="58"/>
  <c r="J10" i="58"/>
  <c r="K10" i="58"/>
  <c r="J11" i="58"/>
  <c r="K11" i="58"/>
  <c r="J12" i="58"/>
  <c r="K12" i="58"/>
  <c r="J13" i="58"/>
  <c r="K13" i="58"/>
  <c r="J14" i="58"/>
  <c r="K14" i="58"/>
  <c r="J15" i="58"/>
  <c r="K15" i="58"/>
  <c r="J17" i="58"/>
  <c r="K17" i="58"/>
  <c r="J18" i="58"/>
  <c r="K18" i="58"/>
  <c r="J19" i="58"/>
  <c r="K19" i="58"/>
  <c r="J20" i="58"/>
  <c r="K20" i="58"/>
  <c r="J21" i="58"/>
  <c r="K21" i="58"/>
  <c r="J24" i="58"/>
  <c r="K24" i="58"/>
  <c r="J25" i="58"/>
  <c r="K25" i="58"/>
  <c r="J26" i="58"/>
  <c r="K26" i="58"/>
  <c r="J27" i="58"/>
  <c r="K27" i="58"/>
  <c r="J29" i="58"/>
  <c r="K29" i="58"/>
  <c r="J30" i="58"/>
  <c r="K30" i="58"/>
  <c r="J31" i="58"/>
  <c r="K31" i="58"/>
  <c r="J32" i="58"/>
  <c r="K32" i="58"/>
  <c r="J33" i="58"/>
  <c r="K33" i="58"/>
  <c r="J34" i="58"/>
  <c r="K34" i="58"/>
  <c r="J35" i="58"/>
  <c r="K35" i="58"/>
  <c r="J36" i="58"/>
  <c r="K36" i="58"/>
  <c r="J40" i="58"/>
  <c r="K40" i="58"/>
  <c r="J41" i="58"/>
  <c r="K41" i="58"/>
  <c r="J42" i="58"/>
  <c r="K42" i="58"/>
  <c r="J43" i="58"/>
  <c r="K43" i="58"/>
  <c r="J44" i="58"/>
  <c r="K44" i="58"/>
  <c r="J45" i="58"/>
  <c r="K45" i="58"/>
  <c r="J46" i="58"/>
  <c r="K46" i="58"/>
  <c r="J47" i="58"/>
  <c r="K47" i="58"/>
  <c r="J48" i="58"/>
  <c r="K48" i="58"/>
  <c r="J49" i="58"/>
  <c r="K49" i="58"/>
  <c r="C7" i="57" l="1"/>
  <c r="D7" i="57"/>
  <c r="E7" i="57"/>
  <c r="F7" i="57"/>
  <c r="C8" i="57"/>
  <c r="D8" i="57"/>
  <c r="E8" i="57"/>
  <c r="F8" i="57"/>
  <c r="C9" i="57"/>
  <c r="D9" i="57"/>
  <c r="E9" i="57"/>
  <c r="F9" i="57"/>
  <c r="C10" i="57"/>
  <c r="D10" i="57"/>
  <c r="E10" i="57"/>
  <c r="F10" i="57"/>
  <c r="C11" i="57"/>
  <c r="D11" i="57"/>
  <c r="E11" i="57"/>
  <c r="F11" i="57"/>
  <c r="C12" i="57"/>
  <c r="D12" i="57"/>
  <c r="E12" i="57"/>
  <c r="F12" i="57"/>
  <c r="C13" i="57"/>
  <c r="D13" i="57"/>
  <c r="E13" i="57"/>
  <c r="F13" i="57"/>
  <c r="C14" i="57"/>
  <c r="D14" i="57"/>
  <c r="E14" i="57"/>
  <c r="F14" i="57"/>
  <c r="C15" i="57"/>
  <c r="D15" i="57"/>
  <c r="E15" i="57"/>
  <c r="F15" i="57"/>
  <c r="C16" i="57"/>
  <c r="D16" i="57"/>
  <c r="E16" i="57"/>
  <c r="F16" i="57"/>
  <c r="C17" i="57"/>
  <c r="D17" i="57"/>
  <c r="E17" i="57"/>
  <c r="F17" i="57"/>
  <c r="C18" i="57"/>
  <c r="D18" i="57"/>
  <c r="E18" i="57"/>
  <c r="F18" i="57"/>
  <c r="C19" i="57"/>
  <c r="D19" i="57"/>
  <c r="E19" i="57"/>
  <c r="F19" i="57"/>
  <c r="C20" i="57"/>
  <c r="D20" i="57"/>
  <c r="E20" i="57"/>
  <c r="F20" i="57"/>
  <c r="C21" i="57"/>
  <c r="D21" i="57"/>
  <c r="E21" i="57"/>
  <c r="F21" i="57"/>
  <c r="C22" i="57"/>
  <c r="D22" i="57"/>
  <c r="E22" i="57"/>
  <c r="F22" i="57"/>
  <c r="C23" i="57"/>
  <c r="D23" i="57"/>
  <c r="E23" i="57"/>
  <c r="F23" i="57"/>
  <c r="C24" i="57"/>
  <c r="D24" i="57"/>
  <c r="E24" i="57"/>
  <c r="F24" i="57"/>
  <c r="F6" i="57"/>
  <c r="E6" i="57"/>
  <c r="D6" i="57"/>
  <c r="C6" i="57"/>
  <c r="K49" i="54" l="1"/>
  <c r="J49" i="54"/>
  <c r="K48" i="54"/>
  <c r="J48" i="54"/>
  <c r="K47" i="54"/>
  <c r="J47" i="54"/>
  <c r="K46" i="54"/>
  <c r="J46" i="54"/>
  <c r="K45" i="54"/>
  <c r="J45" i="54"/>
  <c r="K44" i="54"/>
  <c r="J44" i="54"/>
  <c r="K43" i="54"/>
  <c r="J43" i="54"/>
  <c r="K42" i="54"/>
  <c r="J42" i="54"/>
  <c r="K41" i="54"/>
  <c r="J41" i="54"/>
  <c r="K40" i="54"/>
  <c r="J40" i="54"/>
  <c r="K36" i="54"/>
  <c r="J36" i="54"/>
  <c r="K35" i="54"/>
  <c r="J35" i="54"/>
  <c r="K34" i="54"/>
  <c r="J34" i="54"/>
  <c r="K33" i="54"/>
  <c r="J33" i="54"/>
  <c r="K32" i="54"/>
  <c r="J32" i="54"/>
  <c r="K31" i="54"/>
  <c r="J31" i="54"/>
  <c r="K30" i="54"/>
  <c r="J30" i="54"/>
  <c r="K29" i="54"/>
  <c r="J29" i="54"/>
  <c r="K27" i="54"/>
  <c r="J27" i="54"/>
  <c r="K26" i="54"/>
  <c r="J26" i="54"/>
  <c r="K25" i="54"/>
  <c r="J25" i="54"/>
  <c r="K24" i="54"/>
  <c r="J24" i="54"/>
  <c r="K21" i="54"/>
  <c r="J21" i="54"/>
  <c r="K20" i="54"/>
  <c r="J20" i="54"/>
  <c r="K19" i="54"/>
  <c r="J19" i="54"/>
  <c r="K18" i="54"/>
  <c r="J18" i="54"/>
  <c r="K17" i="54"/>
  <c r="J17" i="54"/>
  <c r="K15" i="54"/>
  <c r="J15" i="54"/>
  <c r="K14" i="54"/>
  <c r="J14" i="54"/>
  <c r="K13" i="54"/>
  <c r="J13" i="54"/>
  <c r="K12" i="54"/>
  <c r="J12" i="54"/>
  <c r="K11" i="54"/>
  <c r="J11" i="54"/>
  <c r="K10" i="54"/>
  <c r="J10" i="54"/>
  <c r="K9" i="54"/>
  <c r="J9" i="54"/>
  <c r="O52" i="49"/>
  <c r="E53" i="61" l="1"/>
  <c r="D53" i="61"/>
  <c r="A53" i="61"/>
  <c r="Q52" i="61"/>
  <c r="P52" i="61"/>
  <c r="O52" i="61"/>
  <c r="N52" i="61"/>
  <c r="M52" i="61"/>
  <c r="L52" i="61"/>
  <c r="K52" i="61"/>
  <c r="J52" i="61"/>
  <c r="I52" i="61"/>
  <c r="H52" i="61"/>
  <c r="G52" i="61"/>
  <c r="F52" i="61"/>
  <c r="E52" i="61"/>
  <c r="D52" i="61"/>
  <c r="A38" i="62"/>
  <c r="A37" i="57"/>
  <c r="A3" i="56"/>
  <c r="E53" i="56"/>
  <c r="D53" i="56"/>
  <c r="A53" i="56"/>
  <c r="Q52" i="56"/>
  <c r="P52" i="56"/>
  <c r="O52" i="56"/>
  <c r="N52" i="56"/>
  <c r="M52" i="56"/>
  <c r="L52" i="56"/>
  <c r="K52" i="56"/>
  <c r="J52" i="56"/>
  <c r="I52" i="56"/>
  <c r="H52" i="56"/>
  <c r="G52" i="56"/>
  <c r="F52" i="56"/>
  <c r="E52" i="56"/>
  <c r="D52" i="56"/>
  <c r="A29" i="52"/>
  <c r="E53" i="49"/>
  <c r="D53" i="49"/>
  <c r="Q52" i="49"/>
  <c r="P52" i="49"/>
  <c r="N52" i="49"/>
  <c r="M52" i="49"/>
  <c r="L52" i="49"/>
  <c r="K52" i="49"/>
  <c r="J52" i="49"/>
  <c r="I52" i="49"/>
  <c r="H52" i="49"/>
  <c r="G52" i="49"/>
  <c r="F52" i="49"/>
  <c r="E52" i="49"/>
  <c r="D52" i="49"/>
  <c r="A53" i="49"/>
  <c r="I12" i="58" l="1"/>
  <c r="I11" i="58"/>
  <c r="I12" i="54"/>
  <c r="I11" i="54"/>
  <c r="J49" i="45"/>
  <c r="J48" i="45"/>
  <c r="J47" i="45"/>
  <c r="J46" i="45"/>
  <c r="J45" i="45"/>
  <c r="J44" i="45"/>
  <c r="J43" i="45"/>
  <c r="J42" i="45"/>
  <c r="J41" i="45"/>
  <c r="J40" i="45"/>
  <c r="J36" i="45"/>
  <c r="J35" i="45"/>
  <c r="J34" i="45"/>
  <c r="J33" i="45"/>
  <c r="J32" i="45"/>
  <c r="J31" i="45"/>
  <c r="J30" i="45"/>
  <c r="J29" i="45"/>
  <c r="J27" i="45"/>
  <c r="J26" i="45"/>
  <c r="J25" i="45"/>
  <c r="J24" i="45"/>
  <c r="J21" i="45"/>
  <c r="J20" i="45"/>
  <c r="J19" i="45"/>
  <c r="J18" i="45"/>
  <c r="J17" i="45"/>
  <c r="J15" i="45"/>
  <c r="J14" i="45"/>
  <c r="J13" i="45"/>
  <c r="J12" i="45"/>
  <c r="J11" i="45"/>
  <c r="J10" i="45"/>
  <c r="J9" i="45"/>
  <c r="I12" i="45"/>
  <c r="I11" i="45"/>
  <c r="I9" i="45"/>
  <c r="I10" i="45"/>
  <c r="I13" i="45"/>
  <c r="I14" i="45"/>
  <c r="I15" i="45"/>
  <c r="I17" i="45"/>
  <c r="I18" i="45"/>
  <c r="I19" i="45"/>
  <c r="I20" i="45"/>
  <c r="I21" i="45"/>
  <c r="I24" i="45"/>
  <c r="I25" i="45"/>
  <c r="I26" i="45"/>
  <c r="I27" i="45"/>
  <c r="I29" i="45"/>
  <c r="I30" i="45"/>
  <c r="I31" i="45"/>
  <c r="I32" i="45"/>
  <c r="I33" i="45"/>
  <c r="I34" i="45"/>
  <c r="I35" i="45"/>
  <c r="I36" i="45"/>
  <c r="I40" i="45"/>
  <c r="I41" i="45"/>
  <c r="I42" i="45"/>
  <c r="I43" i="45"/>
  <c r="I44" i="45"/>
  <c r="I45" i="45"/>
  <c r="I46" i="45"/>
  <c r="I47" i="45"/>
  <c r="I48" i="45"/>
  <c r="I49" i="45"/>
  <c r="I49" i="54" l="1"/>
  <c r="H49" i="54"/>
  <c r="G49" i="54"/>
  <c r="F49" i="54"/>
  <c r="E49" i="54"/>
  <c r="D49" i="54"/>
  <c r="I48" i="54"/>
  <c r="H48" i="54"/>
  <c r="G48" i="54"/>
  <c r="F48" i="54"/>
  <c r="E48" i="54"/>
  <c r="D48" i="54"/>
  <c r="I47" i="54"/>
  <c r="H47" i="54"/>
  <c r="G47" i="54"/>
  <c r="F47" i="54"/>
  <c r="E47" i="54"/>
  <c r="D47" i="54"/>
  <c r="I46" i="54"/>
  <c r="H46" i="54"/>
  <c r="G46" i="54"/>
  <c r="F46" i="54"/>
  <c r="E46" i="54"/>
  <c r="D46" i="54"/>
  <c r="I45" i="54"/>
  <c r="H45" i="54"/>
  <c r="G45" i="54"/>
  <c r="F45" i="54"/>
  <c r="E45" i="54"/>
  <c r="D45" i="54"/>
  <c r="I44" i="54"/>
  <c r="H44" i="54"/>
  <c r="G44" i="54"/>
  <c r="F44" i="54"/>
  <c r="E44" i="54"/>
  <c r="D44" i="54"/>
  <c r="I43" i="54"/>
  <c r="H43" i="54"/>
  <c r="G43" i="54"/>
  <c r="F43" i="54"/>
  <c r="E43" i="54"/>
  <c r="D43" i="54"/>
  <c r="I42" i="54"/>
  <c r="H42" i="54"/>
  <c r="G42" i="54"/>
  <c r="F42" i="54"/>
  <c r="E42" i="54"/>
  <c r="D42" i="54"/>
  <c r="I41" i="54"/>
  <c r="H41" i="54"/>
  <c r="G41" i="54"/>
  <c r="F41" i="54"/>
  <c r="E41" i="54"/>
  <c r="D41" i="54"/>
  <c r="I40" i="54"/>
  <c r="H40" i="54"/>
  <c r="G40" i="54"/>
  <c r="F40" i="54"/>
  <c r="E40" i="54"/>
  <c r="D40" i="54"/>
  <c r="H39" i="54"/>
  <c r="G39" i="54"/>
  <c r="F39" i="54"/>
  <c r="E39" i="54"/>
  <c r="D39" i="54"/>
  <c r="H38" i="54"/>
  <c r="G38" i="54"/>
  <c r="F38" i="54"/>
  <c r="E38" i="54"/>
  <c r="D38" i="54"/>
  <c r="H37" i="54"/>
  <c r="G37" i="54"/>
  <c r="F37" i="54"/>
  <c r="E37" i="54"/>
  <c r="D37" i="54"/>
  <c r="I36" i="54"/>
  <c r="H36" i="54"/>
  <c r="G36" i="54"/>
  <c r="F36" i="54"/>
  <c r="E36" i="54"/>
  <c r="D36" i="54"/>
  <c r="I35" i="54"/>
  <c r="H35" i="54"/>
  <c r="G35" i="54"/>
  <c r="F35" i="54"/>
  <c r="E35" i="54"/>
  <c r="D35" i="54"/>
  <c r="I34" i="54"/>
  <c r="H34" i="54"/>
  <c r="G34" i="54"/>
  <c r="F34" i="54"/>
  <c r="E34" i="54"/>
  <c r="D34" i="54"/>
  <c r="I33" i="54"/>
  <c r="H33" i="54"/>
  <c r="G33" i="54"/>
  <c r="F33" i="54"/>
  <c r="E33" i="54"/>
  <c r="D33" i="54"/>
  <c r="I32" i="54"/>
  <c r="H32" i="54"/>
  <c r="G32" i="54"/>
  <c r="F32" i="54"/>
  <c r="E32" i="54"/>
  <c r="D32" i="54"/>
  <c r="I31" i="54"/>
  <c r="H31" i="54"/>
  <c r="G31" i="54"/>
  <c r="F31" i="54"/>
  <c r="E31" i="54"/>
  <c r="D31" i="54"/>
  <c r="I30" i="54"/>
  <c r="H30" i="54"/>
  <c r="G30" i="54"/>
  <c r="F30" i="54"/>
  <c r="E30" i="54"/>
  <c r="D30" i="54"/>
  <c r="I29" i="54"/>
  <c r="H29" i="54"/>
  <c r="G29" i="54"/>
  <c r="F29" i="54"/>
  <c r="E29" i="54"/>
  <c r="D29" i="54"/>
  <c r="H28" i="54"/>
  <c r="G28" i="54"/>
  <c r="F28" i="54"/>
  <c r="E28" i="54"/>
  <c r="D28" i="54"/>
  <c r="I27" i="54"/>
  <c r="H27" i="54"/>
  <c r="G27" i="54"/>
  <c r="F27" i="54"/>
  <c r="E27" i="54"/>
  <c r="D27" i="54"/>
  <c r="I26" i="54"/>
  <c r="H26" i="54"/>
  <c r="G26" i="54"/>
  <c r="F26" i="54"/>
  <c r="E26" i="54"/>
  <c r="D26" i="54"/>
  <c r="I25" i="54"/>
  <c r="H25" i="54"/>
  <c r="G25" i="54"/>
  <c r="F25" i="54"/>
  <c r="E25" i="54"/>
  <c r="D25" i="54"/>
  <c r="I24" i="54"/>
  <c r="H24" i="54"/>
  <c r="G24" i="54"/>
  <c r="F24" i="54"/>
  <c r="E24" i="54"/>
  <c r="D24" i="54"/>
  <c r="H22" i="54"/>
  <c r="G22" i="54"/>
  <c r="F22" i="54"/>
  <c r="E22" i="54"/>
  <c r="D22" i="54"/>
  <c r="I21" i="54"/>
  <c r="H21" i="54"/>
  <c r="G21" i="54"/>
  <c r="F21" i="54"/>
  <c r="E21" i="54"/>
  <c r="D21" i="54"/>
  <c r="I20" i="54"/>
  <c r="H20" i="54"/>
  <c r="G20" i="54"/>
  <c r="F20" i="54"/>
  <c r="E20" i="54"/>
  <c r="D20" i="54"/>
  <c r="I19" i="54"/>
  <c r="H19" i="54"/>
  <c r="G19" i="54"/>
  <c r="F19" i="54"/>
  <c r="E19" i="54"/>
  <c r="D19" i="54"/>
  <c r="I18" i="54"/>
  <c r="H18" i="54"/>
  <c r="G18" i="54"/>
  <c r="F18" i="54"/>
  <c r="E18" i="54"/>
  <c r="D18" i="54"/>
  <c r="I17" i="54"/>
  <c r="H17" i="54"/>
  <c r="G17" i="54"/>
  <c r="F17" i="54"/>
  <c r="E17" i="54"/>
  <c r="D17" i="54"/>
  <c r="I15" i="54"/>
  <c r="H15" i="54"/>
  <c r="G15" i="54"/>
  <c r="F15" i="54"/>
  <c r="E15" i="54"/>
  <c r="D15" i="54"/>
  <c r="I14" i="54"/>
  <c r="H14" i="54"/>
  <c r="G14" i="54"/>
  <c r="F14" i="54"/>
  <c r="E14" i="54"/>
  <c r="D14" i="54"/>
  <c r="I13" i="54"/>
  <c r="H13" i="54"/>
  <c r="G13" i="54"/>
  <c r="F13" i="54"/>
  <c r="E13" i="54"/>
  <c r="D13" i="54"/>
  <c r="H12" i="54"/>
  <c r="G12" i="54"/>
  <c r="F12" i="54"/>
  <c r="E12" i="54"/>
  <c r="D12" i="54"/>
  <c r="H11" i="54"/>
  <c r="G11" i="54"/>
  <c r="F11" i="54"/>
  <c r="E11" i="54"/>
  <c r="D11" i="54"/>
  <c r="I10" i="54"/>
  <c r="H10" i="54"/>
  <c r="G10" i="54"/>
  <c r="F10" i="54"/>
  <c r="E10" i="54"/>
  <c r="D10" i="54"/>
  <c r="D9" i="54"/>
  <c r="A3" i="54"/>
  <c r="I9" i="54"/>
  <c r="H9" i="54"/>
  <c r="G9" i="54"/>
  <c r="F9" i="54"/>
  <c r="E9" i="54"/>
  <c r="E10" i="60" l="1"/>
  <c r="C10" i="60"/>
  <c r="E10" i="47"/>
  <c r="C10" i="47"/>
  <c r="E10" i="55"/>
  <c r="C10" i="55"/>
  <c r="H39" i="62" l="1"/>
  <c r="G39" i="62"/>
  <c r="F39" i="62"/>
  <c r="E39" i="62"/>
  <c r="D39" i="62"/>
  <c r="C39" i="62"/>
  <c r="A39" i="62"/>
  <c r="H38" i="62"/>
  <c r="G38" i="62"/>
  <c r="F38" i="62"/>
  <c r="E38" i="62"/>
  <c r="D38" i="62"/>
  <c r="C38" i="62"/>
  <c r="H37" i="62"/>
  <c r="G37" i="62"/>
  <c r="F37" i="62"/>
  <c r="E37" i="62"/>
  <c r="D37" i="62"/>
  <c r="C37" i="62"/>
  <c r="A37" i="62"/>
  <c r="H36" i="62"/>
  <c r="G36" i="62"/>
  <c r="F36" i="62"/>
  <c r="E36" i="62"/>
  <c r="D36" i="62"/>
  <c r="C36" i="62"/>
  <c r="A36" i="62"/>
  <c r="H35" i="62"/>
  <c r="G35" i="62"/>
  <c r="F35" i="62"/>
  <c r="E35" i="62"/>
  <c r="D35" i="62"/>
  <c r="C35" i="62"/>
  <c r="A35" i="62"/>
  <c r="H34" i="62"/>
  <c r="G34" i="62"/>
  <c r="F34" i="62"/>
  <c r="E34" i="62"/>
  <c r="D34" i="62"/>
  <c r="C34" i="62"/>
  <c r="H33" i="62"/>
  <c r="G33" i="62"/>
  <c r="F33" i="62"/>
  <c r="E33" i="62"/>
  <c r="D33" i="62"/>
  <c r="C33" i="62"/>
  <c r="A33" i="62"/>
  <c r="A29" i="62"/>
  <c r="D24" i="62"/>
  <c r="C24" i="62"/>
  <c r="A24" i="62"/>
  <c r="D23" i="62"/>
  <c r="C23" i="62"/>
  <c r="D22" i="62"/>
  <c r="C22" i="62"/>
  <c r="A22" i="62"/>
  <c r="D21" i="62"/>
  <c r="C21" i="62"/>
  <c r="A21" i="62"/>
  <c r="D20" i="62"/>
  <c r="C20" i="62"/>
  <c r="A20" i="62"/>
  <c r="D19" i="62"/>
  <c r="C19" i="62"/>
  <c r="A19" i="62"/>
  <c r="D18" i="62"/>
  <c r="C18" i="62"/>
  <c r="A18" i="62"/>
  <c r="D17" i="62"/>
  <c r="C17" i="62"/>
  <c r="A17" i="62"/>
  <c r="D16" i="62"/>
  <c r="C16" i="62"/>
  <c r="A16" i="62"/>
  <c r="D15" i="62"/>
  <c r="C15" i="62"/>
  <c r="A15" i="62"/>
  <c r="D14" i="62"/>
  <c r="C14" i="62"/>
  <c r="A14" i="62"/>
  <c r="D13" i="62"/>
  <c r="C13" i="62"/>
  <c r="A13" i="62"/>
  <c r="D12" i="62"/>
  <c r="C12" i="62"/>
  <c r="A12" i="62"/>
  <c r="D11" i="62"/>
  <c r="C11" i="62"/>
  <c r="A11" i="62"/>
  <c r="D10" i="62"/>
  <c r="C10" i="62"/>
  <c r="A10" i="62"/>
  <c r="D9" i="62"/>
  <c r="C9" i="62"/>
  <c r="A9" i="62"/>
  <c r="D8" i="62"/>
  <c r="C8" i="62"/>
  <c r="A8" i="62"/>
  <c r="D7" i="62"/>
  <c r="C7" i="62"/>
  <c r="A7" i="62"/>
  <c r="D6" i="62"/>
  <c r="C6" i="62"/>
  <c r="A6" i="62"/>
  <c r="A3" i="62"/>
  <c r="Q51" i="61"/>
  <c r="P51" i="61"/>
  <c r="O51" i="61"/>
  <c r="N51" i="61"/>
  <c r="M51" i="61"/>
  <c r="L51" i="61"/>
  <c r="K51" i="61"/>
  <c r="J51" i="61"/>
  <c r="I51" i="61"/>
  <c r="H51" i="61"/>
  <c r="G51" i="61"/>
  <c r="F51" i="61"/>
  <c r="E51" i="61"/>
  <c r="D51" i="61"/>
  <c r="Q50" i="61"/>
  <c r="P50" i="61"/>
  <c r="O50" i="61"/>
  <c r="N50" i="61"/>
  <c r="M50" i="61"/>
  <c r="L50" i="61"/>
  <c r="K50" i="61"/>
  <c r="J50" i="61"/>
  <c r="I50" i="61"/>
  <c r="H50" i="61"/>
  <c r="G50" i="61"/>
  <c r="F50" i="61"/>
  <c r="E50" i="61"/>
  <c r="D50" i="61"/>
  <c r="Q49" i="61"/>
  <c r="P49" i="61"/>
  <c r="O49" i="61"/>
  <c r="N49" i="61"/>
  <c r="M49" i="61"/>
  <c r="L49" i="61"/>
  <c r="K49" i="61"/>
  <c r="J49" i="61"/>
  <c r="I49" i="61"/>
  <c r="H49" i="61"/>
  <c r="G49" i="61"/>
  <c r="F49" i="61"/>
  <c r="E49" i="61"/>
  <c r="D49" i="61"/>
  <c r="Q48" i="61"/>
  <c r="P48" i="61"/>
  <c r="O48" i="61"/>
  <c r="N48" i="61"/>
  <c r="M48" i="61"/>
  <c r="L48" i="61"/>
  <c r="K48" i="61"/>
  <c r="J48" i="61"/>
  <c r="I48" i="61"/>
  <c r="H48" i="61"/>
  <c r="G48" i="61"/>
  <c r="F48" i="61"/>
  <c r="E48" i="61"/>
  <c r="D48" i="61"/>
  <c r="Q47" i="61"/>
  <c r="P47" i="61"/>
  <c r="O47" i="61"/>
  <c r="N47" i="61"/>
  <c r="M47" i="61"/>
  <c r="L47" i="61"/>
  <c r="K47" i="61"/>
  <c r="J47" i="61"/>
  <c r="I47" i="61"/>
  <c r="H47" i="61"/>
  <c r="G47" i="61"/>
  <c r="F47" i="61"/>
  <c r="E47" i="61"/>
  <c r="D47" i="61"/>
  <c r="Q46" i="61"/>
  <c r="P46" i="61"/>
  <c r="O46" i="61"/>
  <c r="N46" i="61"/>
  <c r="M46" i="61"/>
  <c r="L46" i="61"/>
  <c r="K46" i="61"/>
  <c r="J46" i="61"/>
  <c r="I46" i="61"/>
  <c r="H46" i="61"/>
  <c r="G46" i="61"/>
  <c r="F46" i="61"/>
  <c r="E46" i="61"/>
  <c r="D46" i="61"/>
  <c r="Q45" i="61"/>
  <c r="P45" i="61"/>
  <c r="O45" i="61"/>
  <c r="N45" i="61"/>
  <c r="M45" i="61"/>
  <c r="L45" i="61"/>
  <c r="K45" i="61"/>
  <c r="J45" i="61"/>
  <c r="I45" i="61"/>
  <c r="H45" i="61"/>
  <c r="G45" i="61"/>
  <c r="F45" i="61"/>
  <c r="E45" i="61"/>
  <c r="D45" i="61"/>
  <c r="Q44" i="61"/>
  <c r="P44" i="61"/>
  <c r="O44" i="61"/>
  <c r="N44" i="61"/>
  <c r="M44" i="61"/>
  <c r="L44" i="61"/>
  <c r="K44" i="61"/>
  <c r="J44" i="61"/>
  <c r="I44" i="61"/>
  <c r="H44" i="61"/>
  <c r="G44" i="61"/>
  <c r="F44" i="61"/>
  <c r="E44" i="61"/>
  <c r="D44" i="61"/>
  <c r="Q43" i="61"/>
  <c r="P43" i="61"/>
  <c r="O43" i="61"/>
  <c r="N43" i="61"/>
  <c r="M43" i="61"/>
  <c r="L43" i="61"/>
  <c r="K43" i="61"/>
  <c r="J43" i="61"/>
  <c r="I43" i="61"/>
  <c r="H43" i="61"/>
  <c r="G43" i="61"/>
  <c r="F43" i="61"/>
  <c r="E43" i="61"/>
  <c r="D43" i="61"/>
  <c r="Q42" i="61"/>
  <c r="P42" i="61"/>
  <c r="O42" i="61"/>
  <c r="N42" i="61"/>
  <c r="M42" i="61"/>
  <c r="L42" i="61"/>
  <c r="K42" i="61"/>
  <c r="J42" i="61"/>
  <c r="I42" i="61"/>
  <c r="H42" i="61"/>
  <c r="G42" i="61"/>
  <c r="F42" i="61"/>
  <c r="E42" i="61"/>
  <c r="D42" i="61"/>
  <c r="Q41" i="61"/>
  <c r="P41" i="61"/>
  <c r="O41" i="61"/>
  <c r="N41" i="61"/>
  <c r="M41" i="61"/>
  <c r="L41" i="61"/>
  <c r="K41" i="61"/>
  <c r="J41" i="61"/>
  <c r="I41" i="61"/>
  <c r="H41" i="61"/>
  <c r="G41" i="61"/>
  <c r="F41" i="61"/>
  <c r="E41" i="61"/>
  <c r="D41" i="61"/>
  <c r="Q40" i="61"/>
  <c r="P40" i="61"/>
  <c r="O40" i="61"/>
  <c r="N40" i="61"/>
  <c r="M40" i="61"/>
  <c r="L40" i="61"/>
  <c r="K40" i="61"/>
  <c r="J40" i="61"/>
  <c r="I40" i="61"/>
  <c r="H40" i="61"/>
  <c r="G40" i="61"/>
  <c r="F40" i="61"/>
  <c r="E40" i="61"/>
  <c r="D40" i="61"/>
  <c r="Q39" i="61"/>
  <c r="P39" i="61"/>
  <c r="O39" i="61"/>
  <c r="N39" i="61"/>
  <c r="M39" i="61"/>
  <c r="L39" i="61"/>
  <c r="K39" i="61"/>
  <c r="J39" i="61"/>
  <c r="I39" i="61"/>
  <c r="H39" i="61"/>
  <c r="G39" i="61"/>
  <c r="F39" i="61"/>
  <c r="E39" i="61"/>
  <c r="D39" i="61"/>
  <c r="Q38" i="61"/>
  <c r="P38" i="61"/>
  <c r="O38" i="61"/>
  <c r="N38" i="61"/>
  <c r="M38" i="61"/>
  <c r="L38" i="61"/>
  <c r="K38" i="61"/>
  <c r="J38" i="61"/>
  <c r="I38" i="61"/>
  <c r="H38" i="61"/>
  <c r="G38" i="61"/>
  <c r="F38" i="61"/>
  <c r="E38" i="61"/>
  <c r="D38" i="61"/>
  <c r="Q37" i="61"/>
  <c r="P37" i="61"/>
  <c r="O37" i="61"/>
  <c r="N37" i="61"/>
  <c r="M37" i="61"/>
  <c r="L37" i="61"/>
  <c r="K37" i="61"/>
  <c r="J37" i="61"/>
  <c r="I37" i="61"/>
  <c r="H37" i="61"/>
  <c r="G37" i="61"/>
  <c r="F37" i="61"/>
  <c r="E37" i="61"/>
  <c r="D37" i="61"/>
  <c r="Q36" i="61"/>
  <c r="P36" i="61"/>
  <c r="O36" i="61"/>
  <c r="N36" i="61"/>
  <c r="M36" i="61"/>
  <c r="L36" i="61"/>
  <c r="K36" i="61"/>
  <c r="J36" i="61"/>
  <c r="I36" i="61"/>
  <c r="H36" i="61"/>
  <c r="G36" i="61"/>
  <c r="F36" i="61"/>
  <c r="E36" i="61"/>
  <c r="D36" i="61"/>
  <c r="Q35" i="61"/>
  <c r="P35" i="61"/>
  <c r="O35" i="61"/>
  <c r="N35" i="61"/>
  <c r="M35" i="61"/>
  <c r="L35" i="61"/>
  <c r="K35" i="61"/>
  <c r="J35" i="61"/>
  <c r="I35" i="61"/>
  <c r="H35" i="61"/>
  <c r="G35" i="61"/>
  <c r="F35" i="61"/>
  <c r="E35" i="61"/>
  <c r="D35" i="61"/>
  <c r="Q34" i="61"/>
  <c r="P34" i="61"/>
  <c r="O34" i="61"/>
  <c r="N34" i="61"/>
  <c r="M34" i="61"/>
  <c r="L34" i="61"/>
  <c r="K34" i="61"/>
  <c r="J34" i="61"/>
  <c r="I34" i="61"/>
  <c r="H34" i="61"/>
  <c r="G34" i="61"/>
  <c r="F34" i="61"/>
  <c r="E34" i="61"/>
  <c r="D34" i="61"/>
  <c r="Q33" i="61"/>
  <c r="P33" i="61"/>
  <c r="O33" i="61"/>
  <c r="N33" i="61"/>
  <c r="M33" i="61"/>
  <c r="L33" i="61"/>
  <c r="K33" i="61"/>
  <c r="J33" i="61"/>
  <c r="I33" i="61"/>
  <c r="H33" i="61"/>
  <c r="G33" i="61"/>
  <c r="F33" i="61"/>
  <c r="E33" i="61"/>
  <c r="D33" i="61"/>
  <c r="Q32" i="61"/>
  <c r="P32" i="61"/>
  <c r="O32" i="61"/>
  <c r="N32" i="61"/>
  <c r="M32" i="61"/>
  <c r="L32" i="61"/>
  <c r="K32" i="61"/>
  <c r="J32" i="61"/>
  <c r="I32" i="61"/>
  <c r="H32" i="61"/>
  <c r="G32" i="61"/>
  <c r="F32" i="61"/>
  <c r="E32" i="61"/>
  <c r="D32" i="61"/>
  <c r="Q31" i="61"/>
  <c r="P31" i="61"/>
  <c r="O31" i="61"/>
  <c r="N31" i="61"/>
  <c r="M31" i="61"/>
  <c r="L31" i="61"/>
  <c r="K31" i="61"/>
  <c r="J31" i="61"/>
  <c r="I31" i="61"/>
  <c r="H31" i="61"/>
  <c r="G31" i="61"/>
  <c r="F31" i="61"/>
  <c r="E31" i="61"/>
  <c r="D31" i="61"/>
  <c r="Q30" i="61"/>
  <c r="P30" i="61"/>
  <c r="O30" i="61"/>
  <c r="N30" i="61"/>
  <c r="M30" i="61"/>
  <c r="L30" i="61"/>
  <c r="K30" i="61"/>
  <c r="J30" i="61"/>
  <c r="I30" i="61"/>
  <c r="H30" i="61"/>
  <c r="G30" i="61"/>
  <c r="F30" i="61"/>
  <c r="E30" i="61"/>
  <c r="D30" i="61"/>
  <c r="Q29" i="61"/>
  <c r="P29" i="61"/>
  <c r="O29" i="61"/>
  <c r="N29" i="61"/>
  <c r="M29" i="61"/>
  <c r="L29" i="61"/>
  <c r="K29" i="61"/>
  <c r="J29" i="61"/>
  <c r="I29" i="61"/>
  <c r="H29" i="61"/>
  <c r="G29" i="61"/>
  <c r="F29" i="61"/>
  <c r="E29" i="61"/>
  <c r="D29" i="61"/>
  <c r="Q28" i="61"/>
  <c r="P28" i="61"/>
  <c r="O28" i="61"/>
  <c r="N28" i="61"/>
  <c r="M28" i="61"/>
  <c r="L28" i="61"/>
  <c r="K28" i="61"/>
  <c r="J28" i="61"/>
  <c r="I28" i="61"/>
  <c r="H28" i="61"/>
  <c r="G28" i="61"/>
  <c r="F28" i="61"/>
  <c r="E28" i="61"/>
  <c r="D28" i="61"/>
  <c r="Q27" i="61"/>
  <c r="P27" i="61"/>
  <c r="O27" i="61"/>
  <c r="N27" i="61"/>
  <c r="M27" i="61"/>
  <c r="L27" i="61"/>
  <c r="K27" i="61"/>
  <c r="J27" i="61"/>
  <c r="I27" i="61"/>
  <c r="H27" i="61"/>
  <c r="G27" i="61"/>
  <c r="F27" i="61"/>
  <c r="E27" i="61"/>
  <c r="D27" i="61"/>
  <c r="Q26" i="61"/>
  <c r="P26" i="61"/>
  <c r="O26" i="61"/>
  <c r="N26" i="61"/>
  <c r="M26" i="61"/>
  <c r="L26" i="61"/>
  <c r="K26" i="61"/>
  <c r="J26" i="61"/>
  <c r="I26" i="61"/>
  <c r="H26" i="61"/>
  <c r="G26" i="61"/>
  <c r="F26" i="61"/>
  <c r="E26" i="61"/>
  <c r="D26" i="61"/>
  <c r="Q25" i="61"/>
  <c r="P25" i="61"/>
  <c r="O25" i="61"/>
  <c r="N25" i="61"/>
  <c r="M25" i="61"/>
  <c r="L25" i="61"/>
  <c r="K25" i="61"/>
  <c r="J25" i="61"/>
  <c r="I25" i="61"/>
  <c r="H25" i="61"/>
  <c r="G25" i="61"/>
  <c r="F25" i="61"/>
  <c r="E25" i="61"/>
  <c r="D25" i="61"/>
  <c r="Q23" i="61"/>
  <c r="P23" i="61"/>
  <c r="O23" i="61"/>
  <c r="N23" i="61"/>
  <c r="M23" i="61"/>
  <c r="L23" i="61"/>
  <c r="K23" i="61"/>
  <c r="J23" i="61"/>
  <c r="I23" i="61"/>
  <c r="H23" i="61"/>
  <c r="G23" i="61"/>
  <c r="F23" i="61"/>
  <c r="E23" i="61"/>
  <c r="D23" i="61"/>
  <c r="Q22" i="61"/>
  <c r="P22" i="61"/>
  <c r="O22" i="61"/>
  <c r="N22" i="61"/>
  <c r="M22" i="61"/>
  <c r="L22" i="61"/>
  <c r="K22" i="61"/>
  <c r="J22" i="61"/>
  <c r="I22" i="61"/>
  <c r="H22" i="61"/>
  <c r="G22" i="61"/>
  <c r="F22" i="61"/>
  <c r="E22" i="61"/>
  <c r="D22" i="61"/>
  <c r="Q21" i="61"/>
  <c r="P21" i="61"/>
  <c r="O21" i="61"/>
  <c r="N21" i="61"/>
  <c r="M21" i="61"/>
  <c r="L21" i="61"/>
  <c r="K21" i="61"/>
  <c r="J21" i="61"/>
  <c r="I21" i="61"/>
  <c r="H21" i="61"/>
  <c r="G21" i="61"/>
  <c r="F21" i="61"/>
  <c r="E21" i="61"/>
  <c r="D21" i="61"/>
  <c r="Q20" i="61"/>
  <c r="P20" i="61"/>
  <c r="O20" i="61"/>
  <c r="N20" i="61"/>
  <c r="M20" i="61"/>
  <c r="L20" i="61"/>
  <c r="K20" i="61"/>
  <c r="J20" i="61"/>
  <c r="I20" i="61"/>
  <c r="H20" i="61"/>
  <c r="G20" i="61"/>
  <c r="F20" i="61"/>
  <c r="E20" i="61"/>
  <c r="D20" i="61"/>
  <c r="Q19" i="61"/>
  <c r="P19" i="61"/>
  <c r="O19" i="61"/>
  <c r="N19" i="61"/>
  <c r="M19" i="61"/>
  <c r="L19" i="61"/>
  <c r="K19" i="61"/>
  <c r="J19" i="61"/>
  <c r="I19" i="61"/>
  <c r="H19" i="61"/>
  <c r="G19" i="61"/>
  <c r="F19" i="61"/>
  <c r="E19" i="61"/>
  <c r="D19" i="61"/>
  <c r="Q18" i="61"/>
  <c r="P18" i="61"/>
  <c r="O18" i="61"/>
  <c r="N18" i="61"/>
  <c r="M18" i="61"/>
  <c r="L18" i="61"/>
  <c r="K18" i="61"/>
  <c r="J18" i="61"/>
  <c r="I18" i="61"/>
  <c r="H18" i="61"/>
  <c r="G18" i="61"/>
  <c r="F18" i="61"/>
  <c r="E18" i="61"/>
  <c r="D18" i="61"/>
  <c r="Q16" i="61"/>
  <c r="P16" i="61"/>
  <c r="O16" i="61"/>
  <c r="N16" i="61"/>
  <c r="M16" i="61"/>
  <c r="L16" i="61"/>
  <c r="K16" i="61"/>
  <c r="J16" i="61"/>
  <c r="I16" i="61"/>
  <c r="H16" i="61"/>
  <c r="G16" i="61"/>
  <c r="F16" i="61"/>
  <c r="E16" i="61"/>
  <c r="D16" i="61"/>
  <c r="Q15" i="61"/>
  <c r="P15" i="61"/>
  <c r="O15" i="61"/>
  <c r="N15" i="61"/>
  <c r="M15" i="61"/>
  <c r="L15" i="61"/>
  <c r="K15" i="61"/>
  <c r="J15" i="61"/>
  <c r="I15" i="61"/>
  <c r="H15" i="61"/>
  <c r="G15" i="61"/>
  <c r="F15" i="61"/>
  <c r="E15" i="61"/>
  <c r="D15" i="61"/>
  <c r="Q14" i="61"/>
  <c r="P14" i="61"/>
  <c r="O14" i="61"/>
  <c r="N14" i="61"/>
  <c r="M14" i="61"/>
  <c r="L14" i="61"/>
  <c r="K14" i="61"/>
  <c r="J14" i="61"/>
  <c r="I14" i="61"/>
  <c r="H14" i="61"/>
  <c r="G14" i="61"/>
  <c r="F14" i="61"/>
  <c r="E14" i="61"/>
  <c r="D14" i="61"/>
  <c r="Q13" i="61"/>
  <c r="P13" i="61"/>
  <c r="O13" i="61"/>
  <c r="N13" i="61"/>
  <c r="M13" i="61"/>
  <c r="L13" i="61"/>
  <c r="K13" i="61"/>
  <c r="J13" i="61"/>
  <c r="I13" i="61"/>
  <c r="H13" i="61"/>
  <c r="G13" i="61"/>
  <c r="F13" i="61"/>
  <c r="E13" i="61"/>
  <c r="D13" i="61"/>
  <c r="Q12" i="61"/>
  <c r="P12" i="61"/>
  <c r="O12" i="61"/>
  <c r="N12" i="61"/>
  <c r="M12" i="61"/>
  <c r="L12" i="61"/>
  <c r="K12" i="61"/>
  <c r="J12" i="61"/>
  <c r="I12" i="61"/>
  <c r="H12" i="61"/>
  <c r="G12" i="61"/>
  <c r="F12" i="61"/>
  <c r="E12" i="61"/>
  <c r="D12" i="61"/>
  <c r="Q11" i="61"/>
  <c r="P11" i="61"/>
  <c r="O11" i="61"/>
  <c r="N11" i="61"/>
  <c r="M11" i="61"/>
  <c r="L11" i="61"/>
  <c r="K11" i="61"/>
  <c r="J11" i="61"/>
  <c r="I11" i="61"/>
  <c r="H11" i="61"/>
  <c r="G11" i="61"/>
  <c r="F11" i="61"/>
  <c r="E11" i="61"/>
  <c r="D11" i="61"/>
  <c r="Q10" i="61"/>
  <c r="P10" i="61"/>
  <c r="O10" i="61"/>
  <c r="N10" i="61"/>
  <c r="M10" i="61"/>
  <c r="L10" i="61"/>
  <c r="K10" i="61"/>
  <c r="J10" i="61"/>
  <c r="I10" i="61"/>
  <c r="H10" i="61"/>
  <c r="G10" i="61"/>
  <c r="F10" i="61"/>
  <c r="E10" i="61"/>
  <c r="D10" i="61"/>
  <c r="Q9" i="61"/>
  <c r="P9" i="61"/>
  <c r="O9" i="61"/>
  <c r="N9" i="61"/>
  <c r="M9" i="61"/>
  <c r="L9" i="61"/>
  <c r="K9" i="61"/>
  <c r="J9" i="61"/>
  <c r="I9" i="61"/>
  <c r="H9" i="61"/>
  <c r="G9" i="61"/>
  <c r="F9" i="61"/>
  <c r="E9" i="61"/>
  <c r="D9" i="61"/>
  <c r="A3" i="61"/>
  <c r="P32" i="60"/>
  <c r="O32" i="60"/>
  <c r="N32" i="60"/>
  <c r="M32" i="60"/>
  <c r="L32" i="60"/>
  <c r="K32" i="60"/>
  <c r="J32" i="60"/>
  <c r="I32" i="60"/>
  <c r="H32" i="60"/>
  <c r="G32" i="60"/>
  <c r="F32" i="60"/>
  <c r="E32" i="60"/>
  <c r="D32" i="60"/>
  <c r="C32" i="60"/>
  <c r="B32" i="60"/>
  <c r="P30" i="60"/>
  <c r="O30" i="60"/>
  <c r="N30" i="60"/>
  <c r="M30" i="60"/>
  <c r="L30" i="60"/>
  <c r="K30" i="60"/>
  <c r="J30" i="60"/>
  <c r="I30" i="60"/>
  <c r="H30" i="60"/>
  <c r="G30" i="60"/>
  <c r="F30" i="60"/>
  <c r="E30" i="60"/>
  <c r="D30" i="60"/>
  <c r="C30" i="60"/>
  <c r="B30" i="60"/>
  <c r="P29" i="60"/>
  <c r="O29" i="60"/>
  <c r="N29" i="60"/>
  <c r="M29" i="60"/>
  <c r="L29" i="60"/>
  <c r="K29" i="60"/>
  <c r="J29" i="60"/>
  <c r="I29" i="60"/>
  <c r="H29" i="60"/>
  <c r="G29" i="60"/>
  <c r="F29" i="60"/>
  <c r="E29" i="60"/>
  <c r="D29" i="60"/>
  <c r="C29" i="60"/>
  <c r="B29" i="60"/>
  <c r="P28" i="60"/>
  <c r="O28" i="60"/>
  <c r="N28" i="60"/>
  <c r="M28" i="60"/>
  <c r="L28" i="60"/>
  <c r="K28" i="60"/>
  <c r="J28" i="60"/>
  <c r="I28" i="60"/>
  <c r="H28" i="60"/>
  <c r="G28" i="60"/>
  <c r="F28" i="60"/>
  <c r="E28" i="60"/>
  <c r="D28" i="60"/>
  <c r="C28" i="60"/>
  <c r="B28" i="60"/>
  <c r="P27" i="60"/>
  <c r="O27" i="60"/>
  <c r="N27" i="60"/>
  <c r="M27" i="60"/>
  <c r="L27" i="60"/>
  <c r="K27" i="60"/>
  <c r="J27" i="60"/>
  <c r="I27" i="60"/>
  <c r="H27" i="60"/>
  <c r="G27" i="60"/>
  <c r="F27" i="60"/>
  <c r="E27" i="60"/>
  <c r="D27" i="60"/>
  <c r="C27" i="60"/>
  <c r="B27" i="60"/>
  <c r="P26" i="60"/>
  <c r="O26" i="60"/>
  <c r="N26" i="60"/>
  <c r="M26" i="60"/>
  <c r="L26" i="60"/>
  <c r="K26" i="60"/>
  <c r="J26" i="60"/>
  <c r="I26" i="60"/>
  <c r="H26" i="60"/>
  <c r="G26" i="60"/>
  <c r="F26" i="60"/>
  <c r="E26" i="60"/>
  <c r="D26" i="60"/>
  <c r="C26" i="60"/>
  <c r="B26" i="60"/>
  <c r="P25" i="60"/>
  <c r="O25" i="60"/>
  <c r="N25" i="60"/>
  <c r="M25" i="60"/>
  <c r="L25" i="60"/>
  <c r="K25" i="60"/>
  <c r="J25" i="60"/>
  <c r="I25" i="60"/>
  <c r="H25" i="60"/>
  <c r="G25" i="60"/>
  <c r="F25" i="60"/>
  <c r="E25" i="60"/>
  <c r="D25" i="60"/>
  <c r="C25" i="60"/>
  <c r="B25" i="60"/>
  <c r="P24" i="60"/>
  <c r="O24" i="60"/>
  <c r="N24" i="60"/>
  <c r="M24" i="60"/>
  <c r="L24" i="60"/>
  <c r="K24" i="60"/>
  <c r="J24" i="60"/>
  <c r="I24" i="60"/>
  <c r="H24" i="60"/>
  <c r="G24" i="60"/>
  <c r="F24" i="60"/>
  <c r="E24" i="60"/>
  <c r="D24" i="60"/>
  <c r="C24" i="60"/>
  <c r="B24" i="60"/>
  <c r="P21" i="60"/>
  <c r="O21" i="60"/>
  <c r="N21" i="60"/>
  <c r="M21" i="60"/>
  <c r="L21" i="60"/>
  <c r="K21" i="60"/>
  <c r="J21" i="60"/>
  <c r="I21" i="60"/>
  <c r="H21" i="60"/>
  <c r="G21" i="60"/>
  <c r="F21" i="60"/>
  <c r="E21" i="60"/>
  <c r="D21" i="60"/>
  <c r="C21" i="60"/>
  <c r="B21" i="60"/>
  <c r="P20" i="60"/>
  <c r="O20" i="60"/>
  <c r="N20" i="60"/>
  <c r="M20" i="60"/>
  <c r="L20" i="60"/>
  <c r="K20" i="60"/>
  <c r="J20" i="60"/>
  <c r="I20" i="60"/>
  <c r="H20" i="60"/>
  <c r="G20" i="60"/>
  <c r="F20" i="60"/>
  <c r="E20" i="60"/>
  <c r="D20" i="60"/>
  <c r="C20" i="60"/>
  <c r="B20" i="60"/>
  <c r="P19" i="60"/>
  <c r="O19" i="60"/>
  <c r="N19" i="60"/>
  <c r="M19" i="60"/>
  <c r="L19" i="60"/>
  <c r="K19" i="60"/>
  <c r="J19" i="60"/>
  <c r="I19" i="60"/>
  <c r="H19" i="60"/>
  <c r="G19" i="60"/>
  <c r="F19" i="60"/>
  <c r="E19" i="60"/>
  <c r="D19" i="60"/>
  <c r="C19" i="60"/>
  <c r="B19" i="60"/>
  <c r="P17" i="60"/>
  <c r="O17" i="60"/>
  <c r="N17" i="60"/>
  <c r="M17" i="60"/>
  <c r="L17" i="60"/>
  <c r="K17" i="60"/>
  <c r="J17" i="60"/>
  <c r="I17" i="60"/>
  <c r="H17" i="60"/>
  <c r="G17" i="60"/>
  <c r="F17" i="60"/>
  <c r="E17" i="60"/>
  <c r="D17" i="60"/>
  <c r="C17" i="60"/>
  <c r="B17" i="60"/>
  <c r="P16" i="60"/>
  <c r="O16" i="60"/>
  <c r="N16" i="60"/>
  <c r="M16" i="60"/>
  <c r="L16" i="60"/>
  <c r="K16" i="60"/>
  <c r="J16" i="60"/>
  <c r="I16" i="60"/>
  <c r="H16" i="60"/>
  <c r="G16" i="60"/>
  <c r="F16" i="60"/>
  <c r="E16" i="60"/>
  <c r="D16" i="60"/>
  <c r="C16" i="60"/>
  <c r="B16" i="60"/>
  <c r="P15" i="60"/>
  <c r="O15" i="60"/>
  <c r="N15" i="60"/>
  <c r="M15" i="60"/>
  <c r="L15" i="60"/>
  <c r="K15" i="60"/>
  <c r="J15" i="60"/>
  <c r="I15" i="60"/>
  <c r="H15" i="60"/>
  <c r="G15" i="60"/>
  <c r="F15" i="60"/>
  <c r="E15" i="60"/>
  <c r="D15" i="60"/>
  <c r="C15" i="60"/>
  <c r="B15" i="60"/>
  <c r="P14" i="60"/>
  <c r="O14" i="60"/>
  <c r="N14" i="60"/>
  <c r="M14" i="60"/>
  <c r="L14" i="60"/>
  <c r="K14" i="60"/>
  <c r="J14" i="60"/>
  <c r="I14" i="60"/>
  <c r="H14" i="60"/>
  <c r="G14" i="60"/>
  <c r="F14" i="60"/>
  <c r="E14" i="60"/>
  <c r="D14" i="60"/>
  <c r="C14" i="60"/>
  <c r="B14" i="60"/>
  <c r="P13" i="60"/>
  <c r="O13" i="60"/>
  <c r="N13" i="60"/>
  <c r="M13" i="60"/>
  <c r="L13" i="60"/>
  <c r="K13" i="60"/>
  <c r="J13" i="60"/>
  <c r="I13" i="60"/>
  <c r="H13" i="60"/>
  <c r="G13" i="60"/>
  <c r="F13" i="60"/>
  <c r="E13" i="60"/>
  <c r="D13" i="60"/>
  <c r="C13" i="60"/>
  <c r="B13" i="60"/>
  <c r="P12" i="60"/>
  <c r="O12" i="60"/>
  <c r="N12" i="60"/>
  <c r="M12" i="60"/>
  <c r="L12" i="60"/>
  <c r="K12" i="60"/>
  <c r="J12" i="60"/>
  <c r="I12" i="60"/>
  <c r="H12" i="60"/>
  <c r="G12" i="60"/>
  <c r="F12" i="60"/>
  <c r="E12" i="60"/>
  <c r="D12" i="60"/>
  <c r="C12" i="60"/>
  <c r="B12" i="60"/>
  <c r="P11" i="60"/>
  <c r="O11" i="60"/>
  <c r="N11" i="60"/>
  <c r="M11" i="60"/>
  <c r="L11" i="60"/>
  <c r="K11" i="60"/>
  <c r="J11" i="60"/>
  <c r="I11" i="60"/>
  <c r="H11" i="60"/>
  <c r="G11" i="60"/>
  <c r="F11" i="60"/>
  <c r="E11" i="60"/>
  <c r="D11" i="60"/>
  <c r="C11" i="60"/>
  <c r="B11" i="60"/>
  <c r="P10" i="60"/>
  <c r="O10" i="60"/>
  <c r="N10" i="60"/>
  <c r="M10" i="60"/>
  <c r="L10" i="60"/>
  <c r="K10" i="60"/>
  <c r="J10" i="60"/>
  <c r="I10" i="60"/>
  <c r="H10" i="60"/>
  <c r="G10" i="60"/>
  <c r="F10" i="60"/>
  <c r="D10" i="60"/>
  <c r="B10" i="60"/>
  <c r="P9" i="60"/>
  <c r="O9" i="60"/>
  <c r="N9" i="60"/>
  <c r="M9" i="60"/>
  <c r="L9" i="60"/>
  <c r="K9" i="60"/>
  <c r="J9" i="60"/>
  <c r="I9" i="60"/>
  <c r="H9" i="60"/>
  <c r="G9" i="60"/>
  <c r="F9" i="60"/>
  <c r="E9" i="60"/>
  <c r="D9" i="60"/>
  <c r="C9" i="60"/>
  <c r="B9" i="60"/>
  <c r="P8" i="60"/>
  <c r="O8" i="60"/>
  <c r="N8" i="60"/>
  <c r="M8" i="60"/>
  <c r="L8" i="60"/>
  <c r="K8" i="60"/>
  <c r="J8" i="60"/>
  <c r="I8" i="60"/>
  <c r="H8" i="60"/>
  <c r="G8" i="60"/>
  <c r="F8" i="60"/>
  <c r="E8" i="60"/>
  <c r="D8" i="60"/>
  <c r="C8" i="60"/>
  <c r="B8" i="60"/>
  <c r="A3" i="60"/>
  <c r="I49" i="58"/>
  <c r="H49" i="58"/>
  <c r="G49" i="58"/>
  <c r="F49" i="58"/>
  <c r="E49" i="58"/>
  <c r="D49" i="58"/>
  <c r="I48" i="58"/>
  <c r="H48" i="58"/>
  <c r="G48" i="58"/>
  <c r="F48" i="58"/>
  <c r="E48" i="58"/>
  <c r="D48" i="58"/>
  <c r="I47" i="58"/>
  <c r="H47" i="58"/>
  <c r="G47" i="58"/>
  <c r="F47" i="58"/>
  <c r="E47" i="58"/>
  <c r="D47" i="58"/>
  <c r="I46" i="58"/>
  <c r="H46" i="58"/>
  <c r="G46" i="58"/>
  <c r="F46" i="58"/>
  <c r="E46" i="58"/>
  <c r="D46" i="58"/>
  <c r="I45" i="58"/>
  <c r="H45" i="58"/>
  <c r="G45" i="58"/>
  <c r="F45" i="58"/>
  <c r="E45" i="58"/>
  <c r="D45" i="58"/>
  <c r="I44" i="58"/>
  <c r="H44" i="58"/>
  <c r="G44" i="58"/>
  <c r="F44" i="58"/>
  <c r="E44" i="58"/>
  <c r="D44" i="58"/>
  <c r="I43" i="58"/>
  <c r="H43" i="58"/>
  <c r="G43" i="58"/>
  <c r="F43" i="58"/>
  <c r="E43" i="58"/>
  <c r="D43" i="58"/>
  <c r="I42" i="58"/>
  <c r="H42" i="58"/>
  <c r="G42" i="58"/>
  <c r="F42" i="58"/>
  <c r="E42" i="58"/>
  <c r="D42" i="58"/>
  <c r="I41" i="58"/>
  <c r="H41" i="58"/>
  <c r="G41" i="58"/>
  <c r="F41" i="58"/>
  <c r="E41" i="58"/>
  <c r="D41" i="58"/>
  <c r="I40" i="58"/>
  <c r="H40" i="58"/>
  <c r="G40" i="58"/>
  <c r="F40" i="58"/>
  <c r="E40" i="58"/>
  <c r="D40" i="58"/>
  <c r="H39" i="58"/>
  <c r="G39" i="58"/>
  <c r="F39" i="58"/>
  <c r="E39" i="58"/>
  <c r="D39" i="58"/>
  <c r="H38" i="58"/>
  <c r="G38" i="58"/>
  <c r="F38" i="58"/>
  <c r="E38" i="58"/>
  <c r="D38" i="58"/>
  <c r="H37" i="58"/>
  <c r="G37" i="58"/>
  <c r="F37" i="58"/>
  <c r="E37" i="58"/>
  <c r="D37" i="58"/>
  <c r="I36" i="58"/>
  <c r="H36" i="58"/>
  <c r="G36" i="58"/>
  <c r="F36" i="58"/>
  <c r="E36" i="58"/>
  <c r="D36" i="58"/>
  <c r="I35" i="58"/>
  <c r="H35" i="58"/>
  <c r="G35" i="58"/>
  <c r="F35" i="58"/>
  <c r="E35" i="58"/>
  <c r="D35" i="58"/>
  <c r="I34" i="58"/>
  <c r="H34" i="58"/>
  <c r="G34" i="58"/>
  <c r="F34" i="58"/>
  <c r="E34" i="58"/>
  <c r="D34" i="58"/>
  <c r="I33" i="58"/>
  <c r="H33" i="58"/>
  <c r="G33" i="58"/>
  <c r="F33" i="58"/>
  <c r="E33" i="58"/>
  <c r="D33" i="58"/>
  <c r="I32" i="58"/>
  <c r="H32" i="58"/>
  <c r="G32" i="58"/>
  <c r="F32" i="58"/>
  <c r="E32" i="58"/>
  <c r="D32" i="58"/>
  <c r="I31" i="58"/>
  <c r="H31" i="58"/>
  <c r="G31" i="58"/>
  <c r="F31" i="58"/>
  <c r="E31" i="58"/>
  <c r="D31" i="58"/>
  <c r="I30" i="58"/>
  <c r="H30" i="58"/>
  <c r="G30" i="58"/>
  <c r="F30" i="58"/>
  <c r="E30" i="58"/>
  <c r="D30" i="58"/>
  <c r="I29" i="58"/>
  <c r="H29" i="58"/>
  <c r="G29" i="58"/>
  <c r="F29" i="58"/>
  <c r="E29" i="58"/>
  <c r="D29" i="58"/>
  <c r="H28" i="58"/>
  <c r="G28" i="58"/>
  <c r="F28" i="58"/>
  <c r="E28" i="58"/>
  <c r="D28" i="58"/>
  <c r="I27" i="58"/>
  <c r="H27" i="58"/>
  <c r="G27" i="58"/>
  <c r="F27" i="58"/>
  <c r="E27" i="58"/>
  <c r="D27" i="58"/>
  <c r="I26" i="58"/>
  <c r="H26" i="58"/>
  <c r="G26" i="58"/>
  <c r="F26" i="58"/>
  <c r="E26" i="58"/>
  <c r="D26" i="58"/>
  <c r="I25" i="58"/>
  <c r="H25" i="58"/>
  <c r="G25" i="58"/>
  <c r="F25" i="58"/>
  <c r="E25" i="58"/>
  <c r="D25" i="58"/>
  <c r="I24" i="58"/>
  <c r="H24" i="58"/>
  <c r="G24" i="58"/>
  <c r="F24" i="58"/>
  <c r="E24" i="58"/>
  <c r="D24" i="58"/>
  <c r="H22" i="58"/>
  <c r="G22" i="58"/>
  <c r="F22" i="58"/>
  <c r="E22" i="58"/>
  <c r="D22" i="58"/>
  <c r="I21" i="58"/>
  <c r="H21" i="58"/>
  <c r="G21" i="58"/>
  <c r="F21" i="58"/>
  <c r="E21" i="58"/>
  <c r="D21" i="58"/>
  <c r="I20" i="58"/>
  <c r="H20" i="58"/>
  <c r="G20" i="58"/>
  <c r="F20" i="58"/>
  <c r="E20" i="58"/>
  <c r="D20" i="58"/>
  <c r="I19" i="58"/>
  <c r="H19" i="58"/>
  <c r="G19" i="58"/>
  <c r="F19" i="58"/>
  <c r="E19" i="58"/>
  <c r="D19" i="58"/>
  <c r="I18" i="58"/>
  <c r="H18" i="58"/>
  <c r="G18" i="58"/>
  <c r="F18" i="58"/>
  <c r="E18" i="58"/>
  <c r="D18" i="58"/>
  <c r="I17" i="58"/>
  <c r="H17" i="58"/>
  <c r="G17" i="58"/>
  <c r="F17" i="58"/>
  <c r="E17" i="58"/>
  <c r="D17" i="58"/>
  <c r="I15" i="58"/>
  <c r="H15" i="58"/>
  <c r="G15" i="58"/>
  <c r="F15" i="58"/>
  <c r="E15" i="58"/>
  <c r="D15" i="58"/>
  <c r="I14" i="58"/>
  <c r="H14" i="58"/>
  <c r="G14" i="58"/>
  <c r="F14" i="58"/>
  <c r="E14" i="58"/>
  <c r="D14" i="58"/>
  <c r="I13" i="58"/>
  <c r="H13" i="58"/>
  <c r="G13" i="58"/>
  <c r="F13" i="58"/>
  <c r="E13" i="58"/>
  <c r="D13" i="58"/>
  <c r="H12" i="58"/>
  <c r="G12" i="58"/>
  <c r="F12" i="58"/>
  <c r="E12" i="58"/>
  <c r="D12" i="58"/>
  <c r="H11" i="58"/>
  <c r="G11" i="58"/>
  <c r="F11" i="58"/>
  <c r="E11" i="58"/>
  <c r="D11" i="58"/>
  <c r="I10" i="58"/>
  <c r="H10" i="58"/>
  <c r="G10" i="58"/>
  <c r="F10" i="58"/>
  <c r="E10" i="58"/>
  <c r="D10" i="58"/>
  <c r="I9" i="58"/>
  <c r="H9" i="58"/>
  <c r="G9" i="58"/>
  <c r="F9" i="58"/>
  <c r="E9" i="58"/>
  <c r="D9" i="58"/>
  <c r="A3" i="58"/>
  <c r="F22" i="60" l="1"/>
  <c r="N22" i="60"/>
  <c r="O22" i="60"/>
  <c r="H22" i="60"/>
  <c r="P22" i="60"/>
  <c r="L22" i="60"/>
  <c r="B22" i="60"/>
  <c r="J22" i="60"/>
  <c r="D22" i="60"/>
  <c r="H38" i="57"/>
  <c r="G38" i="57"/>
  <c r="F38" i="57"/>
  <c r="E38" i="57"/>
  <c r="D38" i="57"/>
  <c r="C38" i="57"/>
  <c r="A38" i="57"/>
  <c r="H37" i="57"/>
  <c r="G37" i="57"/>
  <c r="F37" i="57"/>
  <c r="E37" i="57"/>
  <c r="D37" i="57"/>
  <c r="C37" i="57"/>
  <c r="H36" i="57"/>
  <c r="G36" i="57"/>
  <c r="F36" i="57"/>
  <c r="E36" i="57"/>
  <c r="D36" i="57"/>
  <c r="C36" i="57"/>
  <c r="A36" i="57"/>
  <c r="H35" i="57"/>
  <c r="G35" i="57"/>
  <c r="F35" i="57"/>
  <c r="E35" i="57"/>
  <c r="D35" i="57"/>
  <c r="C35" i="57"/>
  <c r="A35" i="57"/>
  <c r="H34" i="57"/>
  <c r="G34" i="57"/>
  <c r="F34" i="57"/>
  <c r="E34" i="57"/>
  <c r="D34" i="57"/>
  <c r="C34" i="57"/>
  <c r="A34" i="57"/>
  <c r="H33" i="57"/>
  <c r="G33" i="57"/>
  <c r="F33" i="57"/>
  <c r="E33" i="57"/>
  <c r="D33" i="57"/>
  <c r="C33" i="57"/>
  <c r="H32" i="57"/>
  <c r="G32" i="57"/>
  <c r="F32" i="57"/>
  <c r="E32" i="57"/>
  <c r="D32" i="57"/>
  <c r="C32" i="57"/>
  <c r="A32" i="57"/>
  <c r="A28" i="57"/>
  <c r="A24" i="57"/>
  <c r="A22" i="57"/>
  <c r="A21" i="57"/>
  <c r="A20" i="57"/>
  <c r="A19" i="57"/>
  <c r="A18" i="57"/>
  <c r="A17" i="57"/>
  <c r="A16" i="57"/>
  <c r="A15" i="57"/>
  <c r="A14" i="57"/>
  <c r="A13" i="57"/>
  <c r="A12" i="57"/>
  <c r="A11" i="57"/>
  <c r="A10" i="57"/>
  <c r="A9" i="57"/>
  <c r="A8" i="57"/>
  <c r="A7" i="57"/>
  <c r="A6" i="57"/>
  <c r="A3" i="57"/>
  <c r="Q51" i="56"/>
  <c r="P51" i="56"/>
  <c r="O51" i="56"/>
  <c r="N51" i="56"/>
  <c r="M51" i="56"/>
  <c r="L51" i="56"/>
  <c r="K51" i="56"/>
  <c r="J51" i="56"/>
  <c r="I51" i="56"/>
  <c r="H51" i="56"/>
  <c r="G51" i="56"/>
  <c r="F51" i="56"/>
  <c r="E51" i="56"/>
  <c r="D51" i="56"/>
  <c r="Q50" i="56"/>
  <c r="P50" i="56"/>
  <c r="O50" i="56"/>
  <c r="N50" i="56"/>
  <c r="M50" i="56"/>
  <c r="L50" i="56"/>
  <c r="K50" i="56"/>
  <c r="J50" i="56"/>
  <c r="I50" i="56"/>
  <c r="H50" i="56"/>
  <c r="G50" i="56"/>
  <c r="F50" i="56"/>
  <c r="E50" i="56"/>
  <c r="D50" i="56"/>
  <c r="Q49" i="56"/>
  <c r="P49" i="56"/>
  <c r="O49" i="56"/>
  <c r="N49" i="56"/>
  <c r="M49" i="56"/>
  <c r="L49" i="56"/>
  <c r="K49" i="56"/>
  <c r="J49" i="56"/>
  <c r="I49" i="56"/>
  <c r="H49" i="56"/>
  <c r="G49" i="56"/>
  <c r="F49" i="56"/>
  <c r="E49" i="56"/>
  <c r="D49" i="56"/>
  <c r="Q48" i="56"/>
  <c r="P48" i="56"/>
  <c r="O48" i="56"/>
  <c r="N48" i="56"/>
  <c r="M48" i="56"/>
  <c r="L48" i="56"/>
  <c r="K48" i="56"/>
  <c r="J48" i="56"/>
  <c r="I48" i="56"/>
  <c r="H48" i="56"/>
  <c r="G48" i="56"/>
  <c r="F48" i="56"/>
  <c r="E48" i="56"/>
  <c r="D48" i="56"/>
  <c r="Q47" i="56"/>
  <c r="P47" i="56"/>
  <c r="O47" i="56"/>
  <c r="N47" i="56"/>
  <c r="M47" i="56"/>
  <c r="L47" i="56"/>
  <c r="K47" i="56"/>
  <c r="J47" i="56"/>
  <c r="I47" i="56"/>
  <c r="H47" i="56"/>
  <c r="G47" i="56"/>
  <c r="F47" i="56"/>
  <c r="E47" i="56"/>
  <c r="D47" i="56"/>
  <c r="Q46" i="56"/>
  <c r="P46" i="56"/>
  <c r="O46" i="56"/>
  <c r="N46" i="56"/>
  <c r="M46" i="56"/>
  <c r="L46" i="56"/>
  <c r="K46" i="56"/>
  <c r="J46" i="56"/>
  <c r="I46" i="56"/>
  <c r="H46" i="56"/>
  <c r="G46" i="56"/>
  <c r="F46" i="56"/>
  <c r="E46" i="56"/>
  <c r="D46" i="56"/>
  <c r="Q45" i="56"/>
  <c r="P45" i="56"/>
  <c r="O45" i="56"/>
  <c r="N45" i="56"/>
  <c r="M45" i="56"/>
  <c r="L45" i="56"/>
  <c r="K45" i="56"/>
  <c r="J45" i="56"/>
  <c r="I45" i="56"/>
  <c r="H45" i="56"/>
  <c r="G45" i="56"/>
  <c r="F45" i="56"/>
  <c r="E45" i="56"/>
  <c r="D45" i="56"/>
  <c r="Q44" i="56"/>
  <c r="P44" i="56"/>
  <c r="O44" i="56"/>
  <c r="N44" i="56"/>
  <c r="M44" i="56"/>
  <c r="L44" i="56"/>
  <c r="K44" i="56"/>
  <c r="J44" i="56"/>
  <c r="I44" i="56"/>
  <c r="H44" i="56"/>
  <c r="G44" i="56"/>
  <c r="F44" i="56"/>
  <c r="E44" i="56"/>
  <c r="D44" i="56"/>
  <c r="Q43" i="56"/>
  <c r="P43" i="56"/>
  <c r="O43" i="56"/>
  <c r="N43" i="56"/>
  <c r="M43" i="56"/>
  <c r="L43" i="56"/>
  <c r="K43" i="56"/>
  <c r="J43" i="56"/>
  <c r="I43" i="56"/>
  <c r="H43" i="56"/>
  <c r="G43" i="56"/>
  <c r="F43" i="56"/>
  <c r="E43" i="56"/>
  <c r="D43" i="56"/>
  <c r="Q42" i="56"/>
  <c r="P42" i="56"/>
  <c r="O42" i="56"/>
  <c r="N42" i="56"/>
  <c r="M42" i="56"/>
  <c r="L42" i="56"/>
  <c r="K42" i="56"/>
  <c r="J42" i="56"/>
  <c r="I42" i="56"/>
  <c r="H42" i="56"/>
  <c r="G42" i="56"/>
  <c r="F42" i="56"/>
  <c r="E42" i="56"/>
  <c r="D42" i="56"/>
  <c r="Q41" i="56"/>
  <c r="P41" i="56"/>
  <c r="O41" i="56"/>
  <c r="N41" i="56"/>
  <c r="M41" i="56"/>
  <c r="L41" i="56"/>
  <c r="K41" i="56"/>
  <c r="J41" i="56"/>
  <c r="I41" i="56"/>
  <c r="H41" i="56"/>
  <c r="G41" i="56"/>
  <c r="F41" i="56"/>
  <c r="E41" i="56"/>
  <c r="D41" i="56"/>
  <c r="Q40" i="56"/>
  <c r="P40" i="56"/>
  <c r="O40" i="56"/>
  <c r="N40" i="56"/>
  <c r="M40" i="56"/>
  <c r="L40" i="56"/>
  <c r="K40" i="56"/>
  <c r="J40" i="56"/>
  <c r="I40" i="56"/>
  <c r="H40" i="56"/>
  <c r="G40" i="56"/>
  <c r="F40" i="56"/>
  <c r="E40" i="56"/>
  <c r="D40" i="56"/>
  <c r="Q39" i="56"/>
  <c r="P39" i="56"/>
  <c r="O39" i="56"/>
  <c r="N39" i="56"/>
  <c r="M39" i="56"/>
  <c r="L39" i="56"/>
  <c r="K39" i="56"/>
  <c r="J39" i="56"/>
  <c r="I39" i="56"/>
  <c r="H39" i="56"/>
  <c r="G39" i="56"/>
  <c r="F39" i="56"/>
  <c r="E39" i="56"/>
  <c r="D39" i="56"/>
  <c r="Q38" i="56"/>
  <c r="P38" i="56"/>
  <c r="O38" i="56"/>
  <c r="N38" i="56"/>
  <c r="M38" i="56"/>
  <c r="L38" i="56"/>
  <c r="K38" i="56"/>
  <c r="J38" i="56"/>
  <c r="I38" i="56"/>
  <c r="H38" i="56"/>
  <c r="G38" i="56"/>
  <c r="F38" i="56"/>
  <c r="E38" i="56"/>
  <c r="D38" i="56"/>
  <c r="Q37" i="56"/>
  <c r="P37" i="56"/>
  <c r="O37" i="56"/>
  <c r="N37" i="56"/>
  <c r="M37" i="56"/>
  <c r="L37" i="56"/>
  <c r="K37" i="56"/>
  <c r="J37" i="56"/>
  <c r="I37" i="56"/>
  <c r="H37" i="56"/>
  <c r="G37" i="56"/>
  <c r="F37" i="56"/>
  <c r="E37" i="56"/>
  <c r="D37" i="56"/>
  <c r="Q36" i="56"/>
  <c r="P36" i="56"/>
  <c r="O36" i="56"/>
  <c r="N36" i="56"/>
  <c r="M36" i="56"/>
  <c r="L36" i="56"/>
  <c r="K36" i="56"/>
  <c r="J36" i="56"/>
  <c r="I36" i="56"/>
  <c r="H36" i="56"/>
  <c r="G36" i="56"/>
  <c r="F36" i="56"/>
  <c r="E36" i="56"/>
  <c r="D36" i="56"/>
  <c r="Q35" i="56"/>
  <c r="P35" i="56"/>
  <c r="O35" i="56"/>
  <c r="N35" i="56"/>
  <c r="M35" i="56"/>
  <c r="L35" i="56"/>
  <c r="K35" i="56"/>
  <c r="J35" i="56"/>
  <c r="I35" i="56"/>
  <c r="H35" i="56"/>
  <c r="G35" i="56"/>
  <c r="F35" i="56"/>
  <c r="E35" i="56"/>
  <c r="D35" i="56"/>
  <c r="Q34" i="56"/>
  <c r="P34" i="56"/>
  <c r="O34" i="56"/>
  <c r="N34" i="56"/>
  <c r="M34" i="56"/>
  <c r="L34" i="56"/>
  <c r="K34" i="56"/>
  <c r="J34" i="56"/>
  <c r="I34" i="56"/>
  <c r="H34" i="56"/>
  <c r="G34" i="56"/>
  <c r="F34" i="56"/>
  <c r="E34" i="56"/>
  <c r="D34" i="56"/>
  <c r="Q33" i="56"/>
  <c r="P33" i="56"/>
  <c r="O33" i="56"/>
  <c r="N33" i="56"/>
  <c r="M33" i="56"/>
  <c r="L33" i="56"/>
  <c r="K33" i="56"/>
  <c r="J33" i="56"/>
  <c r="I33" i="56"/>
  <c r="H33" i="56"/>
  <c r="G33" i="56"/>
  <c r="F33" i="56"/>
  <c r="E33" i="56"/>
  <c r="D33" i="56"/>
  <c r="Q32" i="56"/>
  <c r="P32" i="56"/>
  <c r="O32" i="56"/>
  <c r="N32" i="56"/>
  <c r="M32" i="56"/>
  <c r="L32" i="56"/>
  <c r="K32" i="56"/>
  <c r="J32" i="56"/>
  <c r="I32" i="56"/>
  <c r="H32" i="56"/>
  <c r="G32" i="56"/>
  <c r="F32" i="56"/>
  <c r="E32" i="56"/>
  <c r="D32" i="56"/>
  <c r="Q31" i="56"/>
  <c r="P31" i="56"/>
  <c r="O31" i="56"/>
  <c r="N31" i="56"/>
  <c r="M31" i="56"/>
  <c r="L31" i="56"/>
  <c r="K31" i="56"/>
  <c r="J31" i="56"/>
  <c r="I31" i="56"/>
  <c r="H31" i="56"/>
  <c r="G31" i="56"/>
  <c r="F31" i="56"/>
  <c r="E31" i="56"/>
  <c r="D31" i="56"/>
  <c r="Q30" i="56"/>
  <c r="P30" i="56"/>
  <c r="O30" i="56"/>
  <c r="N30" i="56"/>
  <c r="M30" i="56"/>
  <c r="L30" i="56"/>
  <c r="K30" i="56"/>
  <c r="J30" i="56"/>
  <c r="I30" i="56"/>
  <c r="H30" i="56"/>
  <c r="G30" i="56"/>
  <c r="F30" i="56"/>
  <c r="E30" i="56"/>
  <c r="D30" i="56"/>
  <c r="Q29" i="56"/>
  <c r="P29" i="56"/>
  <c r="O29" i="56"/>
  <c r="N29" i="56"/>
  <c r="M29" i="56"/>
  <c r="L29" i="56"/>
  <c r="K29" i="56"/>
  <c r="J29" i="56"/>
  <c r="I29" i="56"/>
  <c r="H29" i="56"/>
  <c r="G29" i="56"/>
  <c r="F29" i="56"/>
  <c r="E29" i="56"/>
  <c r="D29" i="56"/>
  <c r="Q28" i="56"/>
  <c r="P28" i="56"/>
  <c r="O28" i="56"/>
  <c r="N28" i="56"/>
  <c r="M28" i="56"/>
  <c r="L28" i="56"/>
  <c r="K28" i="56"/>
  <c r="J28" i="56"/>
  <c r="I28" i="56"/>
  <c r="H28" i="56"/>
  <c r="G28" i="56"/>
  <c r="F28" i="56"/>
  <c r="E28" i="56"/>
  <c r="D28" i="56"/>
  <c r="Q27" i="56"/>
  <c r="P27" i="56"/>
  <c r="O27" i="56"/>
  <c r="N27" i="56"/>
  <c r="M27" i="56"/>
  <c r="L27" i="56"/>
  <c r="K27" i="56"/>
  <c r="J27" i="56"/>
  <c r="I27" i="56"/>
  <c r="H27" i="56"/>
  <c r="G27" i="56"/>
  <c r="F27" i="56"/>
  <c r="E27" i="56"/>
  <c r="D27" i="56"/>
  <c r="Q26" i="56"/>
  <c r="P26" i="56"/>
  <c r="O26" i="56"/>
  <c r="N26" i="56"/>
  <c r="M26" i="56"/>
  <c r="L26" i="56"/>
  <c r="K26" i="56"/>
  <c r="J26" i="56"/>
  <c r="I26" i="56"/>
  <c r="H26" i="56"/>
  <c r="G26" i="56"/>
  <c r="F26" i="56"/>
  <c r="E26" i="56"/>
  <c r="D26" i="56"/>
  <c r="Q25" i="56"/>
  <c r="P25" i="56"/>
  <c r="O25" i="56"/>
  <c r="N25" i="56"/>
  <c r="M25" i="56"/>
  <c r="L25" i="56"/>
  <c r="K25" i="56"/>
  <c r="J25" i="56"/>
  <c r="I25" i="56"/>
  <c r="H25" i="56"/>
  <c r="G25" i="56"/>
  <c r="F25" i="56"/>
  <c r="E25" i="56"/>
  <c r="D25" i="56"/>
  <c r="Q23" i="56"/>
  <c r="P23" i="56"/>
  <c r="O23" i="56"/>
  <c r="N23" i="56"/>
  <c r="M23" i="56"/>
  <c r="L23" i="56"/>
  <c r="K23" i="56"/>
  <c r="J23" i="56"/>
  <c r="I23" i="56"/>
  <c r="H23" i="56"/>
  <c r="G23" i="56"/>
  <c r="F23" i="56"/>
  <c r="E23" i="56"/>
  <c r="D23" i="56"/>
  <c r="Q22" i="56"/>
  <c r="P22" i="56"/>
  <c r="O22" i="56"/>
  <c r="N22" i="56"/>
  <c r="M22" i="56"/>
  <c r="L22" i="56"/>
  <c r="K22" i="56"/>
  <c r="J22" i="56"/>
  <c r="I22" i="56"/>
  <c r="H22" i="56"/>
  <c r="G22" i="56"/>
  <c r="F22" i="56"/>
  <c r="E22" i="56"/>
  <c r="D22" i="56"/>
  <c r="Q21" i="56"/>
  <c r="P21" i="56"/>
  <c r="O21" i="56"/>
  <c r="N21" i="56"/>
  <c r="M21" i="56"/>
  <c r="L21" i="56"/>
  <c r="K21" i="56"/>
  <c r="J21" i="56"/>
  <c r="I21" i="56"/>
  <c r="H21" i="56"/>
  <c r="G21" i="56"/>
  <c r="F21" i="56"/>
  <c r="E21" i="56"/>
  <c r="D21" i="56"/>
  <c r="Q20" i="56"/>
  <c r="P20" i="56"/>
  <c r="O20" i="56"/>
  <c r="N20" i="56"/>
  <c r="M20" i="56"/>
  <c r="L20" i="56"/>
  <c r="K20" i="56"/>
  <c r="J20" i="56"/>
  <c r="I20" i="56"/>
  <c r="H20" i="56"/>
  <c r="G20" i="56"/>
  <c r="F20" i="56"/>
  <c r="E20" i="56"/>
  <c r="D20" i="56"/>
  <c r="Q19" i="56"/>
  <c r="P19" i="56"/>
  <c r="O19" i="56"/>
  <c r="N19" i="56"/>
  <c r="M19" i="56"/>
  <c r="L19" i="56"/>
  <c r="K19" i="56"/>
  <c r="J19" i="56"/>
  <c r="I19" i="56"/>
  <c r="H19" i="56"/>
  <c r="G19" i="56"/>
  <c r="F19" i="56"/>
  <c r="E19" i="56"/>
  <c r="D19" i="56"/>
  <c r="Q18" i="56"/>
  <c r="P18" i="56"/>
  <c r="O18" i="56"/>
  <c r="N18" i="56"/>
  <c r="M18" i="56"/>
  <c r="L18" i="56"/>
  <c r="K18" i="56"/>
  <c r="J18" i="56"/>
  <c r="I18" i="56"/>
  <c r="H18" i="56"/>
  <c r="G18" i="56"/>
  <c r="F18" i="56"/>
  <c r="E18" i="56"/>
  <c r="D18" i="56"/>
  <c r="Q16" i="56"/>
  <c r="P16" i="56"/>
  <c r="O16" i="56"/>
  <c r="N16" i="56"/>
  <c r="M16" i="56"/>
  <c r="L16" i="56"/>
  <c r="K16" i="56"/>
  <c r="J16" i="56"/>
  <c r="I16" i="56"/>
  <c r="H16" i="56"/>
  <c r="G16" i="56"/>
  <c r="F16" i="56"/>
  <c r="E16" i="56"/>
  <c r="D16" i="56"/>
  <c r="Q15" i="56"/>
  <c r="P15" i="56"/>
  <c r="O15" i="56"/>
  <c r="N15" i="56"/>
  <c r="M15" i="56"/>
  <c r="L15" i="56"/>
  <c r="K15" i="56"/>
  <c r="J15" i="56"/>
  <c r="I15" i="56"/>
  <c r="H15" i="56"/>
  <c r="G15" i="56"/>
  <c r="F15" i="56"/>
  <c r="E15" i="56"/>
  <c r="D15" i="56"/>
  <c r="Q14" i="56"/>
  <c r="P14" i="56"/>
  <c r="O14" i="56"/>
  <c r="N14" i="56"/>
  <c r="M14" i="56"/>
  <c r="L14" i="56"/>
  <c r="K14" i="56"/>
  <c r="J14" i="56"/>
  <c r="I14" i="56"/>
  <c r="H14" i="56"/>
  <c r="G14" i="56"/>
  <c r="F14" i="56"/>
  <c r="E14" i="56"/>
  <c r="D14" i="56"/>
  <c r="Q13" i="56"/>
  <c r="P13" i="56"/>
  <c r="O13" i="56"/>
  <c r="N13" i="56"/>
  <c r="M13" i="56"/>
  <c r="L13" i="56"/>
  <c r="K13" i="56"/>
  <c r="J13" i="56"/>
  <c r="I13" i="56"/>
  <c r="H13" i="56"/>
  <c r="G13" i="56"/>
  <c r="F13" i="56"/>
  <c r="E13" i="56"/>
  <c r="D13" i="56"/>
  <c r="Q12" i="56"/>
  <c r="P12" i="56"/>
  <c r="O12" i="56"/>
  <c r="N12" i="56"/>
  <c r="M12" i="56"/>
  <c r="L12" i="56"/>
  <c r="K12" i="56"/>
  <c r="J12" i="56"/>
  <c r="I12" i="56"/>
  <c r="H12" i="56"/>
  <c r="G12" i="56"/>
  <c r="F12" i="56"/>
  <c r="E12" i="56"/>
  <c r="D12" i="56"/>
  <c r="Q11" i="56"/>
  <c r="P11" i="56"/>
  <c r="O11" i="56"/>
  <c r="N11" i="56"/>
  <c r="M11" i="56"/>
  <c r="L11" i="56"/>
  <c r="K11" i="56"/>
  <c r="J11" i="56"/>
  <c r="I11" i="56"/>
  <c r="H11" i="56"/>
  <c r="G11" i="56"/>
  <c r="F11" i="56"/>
  <c r="E11" i="56"/>
  <c r="D11" i="56"/>
  <c r="Q10" i="56"/>
  <c r="P10" i="56"/>
  <c r="O10" i="56"/>
  <c r="N10" i="56"/>
  <c r="M10" i="56"/>
  <c r="L10" i="56"/>
  <c r="K10" i="56"/>
  <c r="J10" i="56"/>
  <c r="I10" i="56"/>
  <c r="H10" i="56"/>
  <c r="G10" i="56"/>
  <c r="F10" i="56"/>
  <c r="E10" i="56"/>
  <c r="D10" i="56"/>
  <c r="Q9" i="56"/>
  <c r="P9" i="56"/>
  <c r="O9" i="56"/>
  <c r="N9" i="56"/>
  <c r="M9" i="56"/>
  <c r="L9" i="56"/>
  <c r="K9" i="56"/>
  <c r="J9" i="56"/>
  <c r="I9" i="56"/>
  <c r="H9" i="56"/>
  <c r="G9" i="56"/>
  <c r="F9" i="56"/>
  <c r="E9" i="56"/>
  <c r="D9" i="56"/>
  <c r="P32" i="55"/>
  <c r="O32" i="55"/>
  <c r="N32" i="55"/>
  <c r="M32" i="55"/>
  <c r="L32" i="55"/>
  <c r="K32" i="55"/>
  <c r="J32" i="55"/>
  <c r="I32" i="55"/>
  <c r="H32" i="55"/>
  <c r="G32" i="55"/>
  <c r="F32" i="55"/>
  <c r="E32" i="55"/>
  <c r="D32" i="55"/>
  <c r="C32" i="55"/>
  <c r="B32" i="55"/>
  <c r="P30" i="55"/>
  <c r="O30" i="55"/>
  <c r="N30" i="55"/>
  <c r="M30" i="55"/>
  <c r="L30" i="55"/>
  <c r="K30" i="55"/>
  <c r="J30" i="55"/>
  <c r="I30" i="55"/>
  <c r="H30" i="55"/>
  <c r="G30" i="55"/>
  <c r="F30" i="55"/>
  <c r="E30" i="55"/>
  <c r="D30" i="55"/>
  <c r="C30" i="55"/>
  <c r="B30" i="55"/>
  <c r="P29" i="55"/>
  <c r="O29" i="55"/>
  <c r="N29" i="55"/>
  <c r="M29" i="55"/>
  <c r="L29" i="55"/>
  <c r="K29" i="55"/>
  <c r="J29" i="55"/>
  <c r="I29" i="55"/>
  <c r="H29" i="55"/>
  <c r="G29" i="55"/>
  <c r="F29" i="55"/>
  <c r="E29" i="55"/>
  <c r="D29" i="55"/>
  <c r="C29" i="55"/>
  <c r="B29" i="55"/>
  <c r="P28" i="55"/>
  <c r="O28" i="55"/>
  <c r="N28" i="55"/>
  <c r="M28" i="55"/>
  <c r="L28" i="55"/>
  <c r="K28" i="55"/>
  <c r="J28" i="55"/>
  <c r="I28" i="55"/>
  <c r="H28" i="55"/>
  <c r="G28" i="55"/>
  <c r="F28" i="55"/>
  <c r="E28" i="55"/>
  <c r="D28" i="55"/>
  <c r="C28" i="55"/>
  <c r="B28" i="55"/>
  <c r="P27" i="55"/>
  <c r="O27" i="55"/>
  <c r="N27" i="55"/>
  <c r="M27" i="55"/>
  <c r="L27" i="55"/>
  <c r="K27" i="55"/>
  <c r="J27" i="55"/>
  <c r="I27" i="55"/>
  <c r="H27" i="55"/>
  <c r="G27" i="55"/>
  <c r="F27" i="55"/>
  <c r="E27" i="55"/>
  <c r="D27" i="55"/>
  <c r="C27" i="55"/>
  <c r="B27" i="55"/>
  <c r="P26" i="55"/>
  <c r="O26" i="55"/>
  <c r="N26" i="55"/>
  <c r="M26" i="55"/>
  <c r="L26" i="55"/>
  <c r="K26" i="55"/>
  <c r="J26" i="55"/>
  <c r="I26" i="55"/>
  <c r="H26" i="55"/>
  <c r="G26" i="55"/>
  <c r="F26" i="55"/>
  <c r="E26" i="55"/>
  <c r="D26" i="55"/>
  <c r="C26" i="55"/>
  <c r="B26" i="55"/>
  <c r="P25" i="55"/>
  <c r="O25" i="55"/>
  <c r="N25" i="55"/>
  <c r="M25" i="55"/>
  <c r="L25" i="55"/>
  <c r="K25" i="55"/>
  <c r="J25" i="55"/>
  <c r="I25" i="55"/>
  <c r="H25" i="55"/>
  <c r="G25" i="55"/>
  <c r="F25" i="55"/>
  <c r="E25" i="55"/>
  <c r="D25" i="55"/>
  <c r="C25" i="55"/>
  <c r="B25" i="55"/>
  <c r="P24" i="55"/>
  <c r="O24" i="55"/>
  <c r="N24" i="55"/>
  <c r="M24" i="55"/>
  <c r="L24" i="55"/>
  <c r="K24" i="55"/>
  <c r="J24" i="55"/>
  <c r="I24" i="55"/>
  <c r="H24" i="55"/>
  <c r="G24" i="55"/>
  <c r="F24" i="55"/>
  <c r="E24" i="55"/>
  <c r="D24" i="55"/>
  <c r="C24" i="55"/>
  <c r="B24" i="55"/>
  <c r="P21" i="55"/>
  <c r="O21" i="55"/>
  <c r="N21" i="55"/>
  <c r="M21" i="55"/>
  <c r="L21" i="55"/>
  <c r="K21" i="55"/>
  <c r="J21" i="55"/>
  <c r="I21" i="55"/>
  <c r="H21" i="55"/>
  <c r="G21" i="55"/>
  <c r="F21" i="55"/>
  <c r="E21" i="55"/>
  <c r="D21" i="55"/>
  <c r="C21" i="55"/>
  <c r="B21" i="55"/>
  <c r="P20" i="55"/>
  <c r="O20" i="55"/>
  <c r="N20" i="55"/>
  <c r="M20" i="55"/>
  <c r="L20" i="55"/>
  <c r="K20" i="55"/>
  <c r="J20" i="55"/>
  <c r="I20" i="55"/>
  <c r="H20" i="55"/>
  <c r="G20" i="55"/>
  <c r="F20" i="55"/>
  <c r="E20" i="55"/>
  <c r="D20" i="55"/>
  <c r="C20" i="55"/>
  <c r="B20" i="55"/>
  <c r="P19" i="55"/>
  <c r="O19" i="55"/>
  <c r="N19" i="55"/>
  <c r="M19" i="55"/>
  <c r="L19" i="55"/>
  <c r="K19" i="55"/>
  <c r="J19" i="55"/>
  <c r="I19" i="55"/>
  <c r="H19" i="55"/>
  <c r="G19" i="55"/>
  <c r="F19" i="55"/>
  <c r="E19" i="55"/>
  <c r="D19" i="55"/>
  <c r="C19" i="55"/>
  <c r="B19" i="55"/>
  <c r="P17" i="55"/>
  <c r="O17" i="55"/>
  <c r="N17" i="55"/>
  <c r="M17" i="55"/>
  <c r="L17" i="55"/>
  <c r="K17" i="55"/>
  <c r="J17" i="55"/>
  <c r="I17" i="55"/>
  <c r="H17" i="55"/>
  <c r="G17" i="55"/>
  <c r="F17" i="55"/>
  <c r="E17" i="55"/>
  <c r="D17" i="55"/>
  <c r="C17" i="55"/>
  <c r="B17" i="55"/>
  <c r="P16" i="55"/>
  <c r="O16" i="55"/>
  <c r="N16" i="55"/>
  <c r="M16" i="55"/>
  <c r="L16" i="55"/>
  <c r="K16" i="55"/>
  <c r="J16" i="55"/>
  <c r="I16" i="55"/>
  <c r="H16" i="55"/>
  <c r="G16" i="55"/>
  <c r="F16" i="55"/>
  <c r="E16" i="55"/>
  <c r="D16" i="55"/>
  <c r="C16" i="55"/>
  <c r="B16" i="55"/>
  <c r="P15" i="55"/>
  <c r="O15" i="55"/>
  <c r="N15" i="55"/>
  <c r="M15" i="55"/>
  <c r="L15" i="55"/>
  <c r="K15" i="55"/>
  <c r="J15" i="55"/>
  <c r="I15" i="55"/>
  <c r="H15" i="55"/>
  <c r="G15" i="55"/>
  <c r="F15" i="55"/>
  <c r="E15" i="55"/>
  <c r="D15" i="55"/>
  <c r="C15" i="55"/>
  <c r="B15" i="55"/>
  <c r="P14" i="55"/>
  <c r="O14" i="55"/>
  <c r="N14" i="55"/>
  <c r="M14" i="55"/>
  <c r="L14" i="55"/>
  <c r="K14" i="55"/>
  <c r="J14" i="55"/>
  <c r="I14" i="55"/>
  <c r="H14" i="55"/>
  <c r="G14" i="55"/>
  <c r="F14" i="55"/>
  <c r="E14" i="55"/>
  <c r="D14" i="55"/>
  <c r="C14" i="55"/>
  <c r="B14" i="55"/>
  <c r="P13" i="55"/>
  <c r="O13" i="55"/>
  <c r="N13" i="55"/>
  <c r="M13" i="55"/>
  <c r="L13" i="55"/>
  <c r="K13" i="55"/>
  <c r="J13" i="55"/>
  <c r="I13" i="55"/>
  <c r="H13" i="55"/>
  <c r="G13" i="55"/>
  <c r="F13" i="55"/>
  <c r="E13" i="55"/>
  <c r="D13" i="55"/>
  <c r="C13" i="55"/>
  <c r="B13" i="55"/>
  <c r="P12" i="55"/>
  <c r="O12" i="55"/>
  <c r="N12" i="55"/>
  <c r="M12" i="55"/>
  <c r="L12" i="55"/>
  <c r="K12" i="55"/>
  <c r="J12" i="55"/>
  <c r="I12" i="55"/>
  <c r="H12" i="55"/>
  <c r="G12" i="55"/>
  <c r="F12" i="55"/>
  <c r="E12" i="55"/>
  <c r="D12" i="55"/>
  <c r="C12" i="55"/>
  <c r="B12" i="55"/>
  <c r="P11" i="55"/>
  <c r="O11" i="55"/>
  <c r="N11" i="55"/>
  <c r="M11" i="55"/>
  <c r="L11" i="55"/>
  <c r="K11" i="55"/>
  <c r="J11" i="55"/>
  <c r="I11" i="55"/>
  <c r="H11" i="55"/>
  <c r="G11" i="55"/>
  <c r="F11" i="55"/>
  <c r="E11" i="55"/>
  <c r="D11" i="55"/>
  <c r="C11" i="55"/>
  <c r="B11" i="55"/>
  <c r="P10" i="55"/>
  <c r="O10" i="55"/>
  <c r="N10" i="55"/>
  <c r="M10" i="55"/>
  <c r="L10" i="55"/>
  <c r="K10" i="55"/>
  <c r="J10" i="55"/>
  <c r="I10" i="55"/>
  <c r="H10" i="55"/>
  <c r="G10" i="55"/>
  <c r="F10" i="55"/>
  <c r="D10" i="55"/>
  <c r="B10" i="55"/>
  <c r="P9" i="55"/>
  <c r="O9" i="55"/>
  <c r="N9" i="55"/>
  <c r="M9" i="55"/>
  <c r="L9" i="55"/>
  <c r="K9" i="55"/>
  <c r="J9" i="55"/>
  <c r="I9" i="55"/>
  <c r="H9" i="55"/>
  <c r="G9" i="55"/>
  <c r="F9" i="55"/>
  <c r="E9" i="55"/>
  <c r="D9" i="55"/>
  <c r="C9" i="55"/>
  <c r="B9" i="55"/>
  <c r="P8" i="55"/>
  <c r="O8" i="55"/>
  <c r="N8" i="55"/>
  <c r="M8" i="55"/>
  <c r="L8" i="55"/>
  <c r="K8" i="55"/>
  <c r="J8" i="55"/>
  <c r="I8" i="55"/>
  <c r="H8" i="55"/>
  <c r="G8" i="55"/>
  <c r="F8" i="55"/>
  <c r="E8" i="55"/>
  <c r="D8" i="55"/>
  <c r="C8" i="55"/>
  <c r="A3" i="55"/>
  <c r="B8" i="55"/>
  <c r="F22" i="55" l="1"/>
  <c r="N22" i="55"/>
  <c r="B22" i="55"/>
  <c r="L22" i="55"/>
  <c r="O22" i="55"/>
  <c r="D22" i="55"/>
  <c r="H22" i="55"/>
  <c r="P22" i="55"/>
  <c r="J22" i="55"/>
  <c r="A24" i="52"/>
  <c r="A7" i="52"/>
  <c r="A8" i="52"/>
  <c r="A9" i="52"/>
  <c r="A10" i="52"/>
  <c r="A11" i="52"/>
  <c r="A12" i="52"/>
  <c r="A13" i="52"/>
  <c r="A14" i="52"/>
  <c r="A15" i="52"/>
  <c r="A16" i="52"/>
  <c r="A17" i="52"/>
  <c r="A18" i="52"/>
  <c r="A19" i="52"/>
  <c r="A20" i="52"/>
  <c r="A21" i="52"/>
  <c r="A22" i="52"/>
  <c r="A6" i="52"/>
  <c r="H39" i="52" l="1"/>
  <c r="G39" i="52"/>
  <c r="F39" i="52"/>
  <c r="E39" i="52"/>
  <c r="D39" i="52"/>
  <c r="C39" i="52"/>
  <c r="A39" i="52"/>
  <c r="H38" i="52"/>
  <c r="G38" i="52"/>
  <c r="F38" i="52"/>
  <c r="E38" i="52"/>
  <c r="D38" i="52"/>
  <c r="C38" i="52"/>
  <c r="H37" i="52"/>
  <c r="G37" i="52"/>
  <c r="F37" i="52"/>
  <c r="E37" i="52"/>
  <c r="D37" i="52"/>
  <c r="C37" i="52"/>
  <c r="A37" i="52"/>
  <c r="H36" i="52"/>
  <c r="G36" i="52"/>
  <c r="F36" i="52"/>
  <c r="E36" i="52"/>
  <c r="D36" i="52"/>
  <c r="C36" i="52"/>
  <c r="A36" i="52"/>
  <c r="H35" i="52"/>
  <c r="G35" i="52"/>
  <c r="F35" i="52"/>
  <c r="E35" i="52"/>
  <c r="D35" i="52"/>
  <c r="C35" i="52"/>
  <c r="A35" i="52"/>
  <c r="H34" i="52"/>
  <c r="G34" i="52"/>
  <c r="F34" i="52"/>
  <c r="E34" i="52"/>
  <c r="D34" i="52"/>
  <c r="C34" i="52"/>
  <c r="H33" i="52"/>
  <c r="G33" i="52"/>
  <c r="F33" i="52"/>
  <c r="E33" i="52"/>
  <c r="D33" i="52"/>
  <c r="C33" i="52"/>
  <c r="A33" i="52"/>
  <c r="E24" i="52"/>
  <c r="D24" i="52"/>
  <c r="C24" i="52"/>
  <c r="E23" i="52"/>
  <c r="D23" i="52"/>
  <c r="C23" i="52"/>
  <c r="E22" i="52"/>
  <c r="D22" i="52"/>
  <c r="C22" i="52"/>
  <c r="E21" i="52"/>
  <c r="D21" i="52"/>
  <c r="C21" i="52"/>
  <c r="E20" i="52"/>
  <c r="D20" i="52"/>
  <c r="C20" i="52"/>
  <c r="E19" i="52"/>
  <c r="D19" i="52"/>
  <c r="C19" i="52"/>
  <c r="E18" i="52"/>
  <c r="D18" i="52"/>
  <c r="C18" i="52"/>
  <c r="E17" i="52"/>
  <c r="D17" i="52"/>
  <c r="C17" i="52"/>
  <c r="E16" i="52"/>
  <c r="D16" i="52"/>
  <c r="C16" i="52"/>
  <c r="E15" i="52"/>
  <c r="D15" i="52"/>
  <c r="C15" i="52"/>
  <c r="E14" i="52"/>
  <c r="D14" i="52"/>
  <c r="C14" i="52"/>
  <c r="E13" i="52"/>
  <c r="D13" i="52"/>
  <c r="C13" i="52"/>
  <c r="E12" i="52"/>
  <c r="D12" i="52"/>
  <c r="C12" i="52"/>
  <c r="E11" i="52"/>
  <c r="D11" i="52"/>
  <c r="C11" i="52"/>
  <c r="E10" i="52"/>
  <c r="D10" i="52"/>
  <c r="C10" i="52"/>
  <c r="E9" i="52"/>
  <c r="D9" i="52"/>
  <c r="C9" i="52"/>
  <c r="E8" i="52"/>
  <c r="D8" i="52"/>
  <c r="C8" i="52"/>
  <c r="E7" i="52"/>
  <c r="D7" i="52"/>
  <c r="C7" i="52"/>
  <c r="E6" i="52"/>
  <c r="D6" i="52"/>
  <c r="C6" i="52"/>
  <c r="A3" i="52"/>
  <c r="Q51" i="49"/>
  <c r="P51" i="49"/>
  <c r="O51" i="49"/>
  <c r="N51" i="49"/>
  <c r="M51" i="49"/>
  <c r="L51" i="49"/>
  <c r="K51" i="49"/>
  <c r="J51" i="49"/>
  <c r="I51" i="49"/>
  <c r="H51" i="49"/>
  <c r="G51" i="49"/>
  <c r="F51" i="49"/>
  <c r="E51" i="49"/>
  <c r="D51" i="49"/>
  <c r="Q50" i="49"/>
  <c r="P50" i="49"/>
  <c r="O50" i="49"/>
  <c r="N50" i="49"/>
  <c r="M50" i="49"/>
  <c r="L50" i="49"/>
  <c r="K50" i="49"/>
  <c r="J50" i="49"/>
  <c r="I50" i="49"/>
  <c r="H50" i="49"/>
  <c r="G50" i="49"/>
  <c r="F50" i="49"/>
  <c r="E50" i="49"/>
  <c r="D50" i="49"/>
  <c r="Q49" i="49"/>
  <c r="P49" i="49"/>
  <c r="O49" i="49"/>
  <c r="N49" i="49"/>
  <c r="M49" i="49"/>
  <c r="L49" i="49"/>
  <c r="K49" i="49"/>
  <c r="J49" i="49"/>
  <c r="I49" i="49"/>
  <c r="H49" i="49"/>
  <c r="G49" i="49"/>
  <c r="F49" i="49"/>
  <c r="E49" i="49"/>
  <c r="D49" i="49"/>
  <c r="Q48" i="49"/>
  <c r="P48" i="49"/>
  <c r="O48" i="49"/>
  <c r="N48" i="49"/>
  <c r="M48" i="49"/>
  <c r="L48" i="49"/>
  <c r="K48" i="49"/>
  <c r="J48" i="49"/>
  <c r="I48" i="49"/>
  <c r="H48" i="49"/>
  <c r="G48" i="49"/>
  <c r="F48" i="49"/>
  <c r="E48" i="49"/>
  <c r="D48" i="49"/>
  <c r="Q47" i="49"/>
  <c r="P47" i="49"/>
  <c r="O47" i="49"/>
  <c r="N47" i="49"/>
  <c r="M47" i="49"/>
  <c r="L47" i="49"/>
  <c r="K47" i="49"/>
  <c r="J47" i="49"/>
  <c r="I47" i="49"/>
  <c r="H47" i="49"/>
  <c r="G47" i="49"/>
  <c r="F47" i="49"/>
  <c r="E47" i="49"/>
  <c r="D47" i="49"/>
  <c r="Q46" i="49"/>
  <c r="P46" i="49"/>
  <c r="O46" i="49"/>
  <c r="N46" i="49"/>
  <c r="M46" i="49"/>
  <c r="L46" i="49"/>
  <c r="K46" i="49"/>
  <c r="J46" i="49"/>
  <c r="I46" i="49"/>
  <c r="H46" i="49"/>
  <c r="G46" i="49"/>
  <c r="F46" i="49"/>
  <c r="E46" i="49"/>
  <c r="D46" i="49"/>
  <c r="Q45" i="49"/>
  <c r="P45" i="49"/>
  <c r="O45" i="49"/>
  <c r="N45" i="49"/>
  <c r="M45" i="49"/>
  <c r="L45" i="49"/>
  <c r="K45" i="49"/>
  <c r="J45" i="49"/>
  <c r="I45" i="49"/>
  <c r="H45" i="49"/>
  <c r="G45" i="49"/>
  <c r="F45" i="49"/>
  <c r="E45" i="49"/>
  <c r="D45" i="49"/>
  <c r="Q44" i="49"/>
  <c r="P44" i="49"/>
  <c r="O44" i="49"/>
  <c r="N44" i="49"/>
  <c r="M44" i="49"/>
  <c r="L44" i="49"/>
  <c r="K44" i="49"/>
  <c r="J44" i="49"/>
  <c r="I44" i="49"/>
  <c r="H44" i="49"/>
  <c r="G44" i="49"/>
  <c r="F44" i="49"/>
  <c r="E44" i="49"/>
  <c r="D44" i="49"/>
  <c r="Q43" i="49"/>
  <c r="P43" i="49"/>
  <c r="O43" i="49"/>
  <c r="N43" i="49"/>
  <c r="M43" i="49"/>
  <c r="L43" i="49"/>
  <c r="K43" i="49"/>
  <c r="J43" i="49"/>
  <c r="I43" i="49"/>
  <c r="H43" i="49"/>
  <c r="G43" i="49"/>
  <c r="F43" i="49"/>
  <c r="E43" i="49"/>
  <c r="D43" i="49"/>
  <c r="Q42" i="49"/>
  <c r="P42" i="49"/>
  <c r="O42" i="49"/>
  <c r="N42" i="49"/>
  <c r="M42" i="49"/>
  <c r="L42" i="49"/>
  <c r="K42" i="49"/>
  <c r="J42" i="49"/>
  <c r="I42" i="49"/>
  <c r="H42" i="49"/>
  <c r="G42" i="49"/>
  <c r="F42" i="49"/>
  <c r="E42" i="49"/>
  <c r="D42" i="49"/>
  <c r="Q41" i="49"/>
  <c r="P41" i="49"/>
  <c r="O41" i="49"/>
  <c r="N41" i="49"/>
  <c r="M41" i="49"/>
  <c r="L41" i="49"/>
  <c r="K41" i="49"/>
  <c r="J41" i="49"/>
  <c r="I41" i="49"/>
  <c r="H41" i="49"/>
  <c r="G41" i="49"/>
  <c r="F41" i="49"/>
  <c r="E41" i="49"/>
  <c r="D41" i="49"/>
  <c r="Q40" i="49"/>
  <c r="P40" i="49"/>
  <c r="O40" i="49"/>
  <c r="N40" i="49"/>
  <c r="M40" i="49"/>
  <c r="L40" i="49"/>
  <c r="K40" i="49"/>
  <c r="J40" i="49"/>
  <c r="I40" i="49"/>
  <c r="H40" i="49"/>
  <c r="G40" i="49"/>
  <c r="F40" i="49"/>
  <c r="E40" i="49"/>
  <c r="D40" i="49"/>
  <c r="Q39" i="49"/>
  <c r="P39" i="49"/>
  <c r="O39" i="49"/>
  <c r="N39" i="49"/>
  <c r="M39" i="49"/>
  <c r="L39" i="49"/>
  <c r="K39" i="49"/>
  <c r="J39" i="49"/>
  <c r="I39" i="49"/>
  <c r="H39" i="49"/>
  <c r="G39" i="49"/>
  <c r="F39" i="49"/>
  <c r="E39" i="49"/>
  <c r="D39" i="49"/>
  <c r="Q38" i="49"/>
  <c r="P38" i="49"/>
  <c r="O38" i="49"/>
  <c r="N38" i="49"/>
  <c r="M38" i="49"/>
  <c r="L38" i="49"/>
  <c r="K38" i="49"/>
  <c r="J38" i="49"/>
  <c r="I38" i="49"/>
  <c r="H38" i="49"/>
  <c r="G38" i="49"/>
  <c r="F38" i="49"/>
  <c r="E38" i="49"/>
  <c r="D38" i="49"/>
  <c r="Q37" i="49"/>
  <c r="P37" i="49"/>
  <c r="O37" i="49"/>
  <c r="N37" i="49"/>
  <c r="M37" i="49"/>
  <c r="L37" i="49"/>
  <c r="K37" i="49"/>
  <c r="J37" i="49"/>
  <c r="I37" i="49"/>
  <c r="H37" i="49"/>
  <c r="G37" i="49"/>
  <c r="F37" i="49"/>
  <c r="E37" i="49"/>
  <c r="D37" i="49"/>
  <c r="Q36" i="49"/>
  <c r="P36" i="49"/>
  <c r="O36" i="49"/>
  <c r="N36" i="49"/>
  <c r="M36" i="49"/>
  <c r="L36" i="49"/>
  <c r="K36" i="49"/>
  <c r="J36" i="49"/>
  <c r="I36" i="49"/>
  <c r="H36" i="49"/>
  <c r="G36" i="49"/>
  <c r="F36" i="49"/>
  <c r="E36" i="49"/>
  <c r="D36" i="49"/>
  <c r="Q35" i="49"/>
  <c r="P35" i="49"/>
  <c r="O35" i="49"/>
  <c r="N35" i="49"/>
  <c r="M35" i="49"/>
  <c r="L35" i="49"/>
  <c r="K35" i="49"/>
  <c r="J35" i="49"/>
  <c r="I35" i="49"/>
  <c r="H35" i="49"/>
  <c r="G35" i="49"/>
  <c r="F35" i="49"/>
  <c r="E35" i="49"/>
  <c r="D35" i="49"/>
  <c r="Q34" i="49"/>
  <c r="P34" i="49"/>
  <c r="O34" i="49"/>
  <c r="N34" i="49"/>
  <c r="M34" i="49"/>
  <c r="L34" i="49"/>
  <c r="K34" i="49"/>
  <c r="J34" i="49"/>
  <c r="I34" i="49"/>
  <c r="H34" i="49"/>
  <c r="G34" i="49"/>
  <c r="F34" i="49"/>
  <c r="E34" i="49"/>
  <c r="D34" i="49"/>
  <c r="Q33" i="49"/>
  <c r="P33" i="49"/>
  <c r="O33" i="49"/>
  <c r="N33" i="49"/>
  <c r="M33" i="49"/>
  <c r="L33" i="49"/>
  <c r="K33" i="49"/>
  <c r="J33" i="49"/>
  <c r="I33" i="49"/>
  <c r="H33" i="49"/>
  <c r="G33" i="49"/>
  <c r="F33" i="49"/>
  <c r="E33" i="49"/>
  <c r="D33" i="49"/>
  <c r="Q32" i="49"/>
  <c r="P32" i="49"/>
  <c r="O32" i="49"/>
  <c r="N32" i="49"/>
  <c r="M32" i="49"/>
  <c r="L32" i="49"/>
  <c r="K32" i="49"/>
  <c r="J32" i="49"/>
  <c r="I32" i="49"/>
  <c r="H32" i="49"/>
  <c r="G32" i="49"/>
  <c r="F32" i="49"/>
  <c r="E32" i="49"/>
  <c r="D32" i="49"/>
  <c r="Q31" i="49"/>
  <c r="P31" i="49"/>
  <c r="O31" i="49"/>
  <c r="N31" i="49"/>
  <c r="M31" i="49"/>
  <c r="L31" i="49"/>
  <c r="K31" i="49"/>
  <c r="J31" i="49"/>
  <c r="I31" i="49"/>
  <c r="H31" i="49"/>
  <c r="G31" i="49"/>
  <c r="F31" i="49"/>
  <c r="E31" i="49"/>
  <c r="D31" i="49"/>
  <c r="Q30" i="49"/>
  <c r="P30" i="49"/>
  <c r="O30" i="49"/>
  <c r="N30" i="49"/>
  <c r="M30" i="49"/>
  <c r="L30" i="49"/>
  <c r="K30" i="49"/>
  <c r="J30" i="49"/>
  <c r="I30" i="49"/>
  <c r="H30" i="49"/>
  <c r="G30" i="49"/>
  <c r="F30" i="49"/>
  <c r="E30" i="49"/>
  <c r="D30" i="49"/>
  <c r="Q29" i="49"/>
  <c r="P29" i="49"/>
  <c r="O29" i="49"/>
  <c r="N29" i="49"/>
  <c r="M29" i="49"/>
  <c r="L29" i="49"/>
  <c r="K29" i="49"/>
  <c r="J29" i="49"/>
  <c r="I29" i="49"/>
  <c r="H29" i="49"/>
  <c r="G29" i="49"/>
  <c r="F29" i="49"/>
  <c r="E29" i="49"/>
  <c r="D29" i="49"/>
  <c r="Q28" i="49"/>
  <c r="P28" i="49"/>
  <c r="O28" i="49"/>
  <c r="N28" i="49"/>
  <c r="M28" i="49"/>
  <c r="L28" i="49"/>
  <c r="K28" i="49"/>
  <c r="J28" i="49"/>
  <c r="I28" i="49"/>
  <c r="H28" i="49"/>
  <c r="G28" i="49"/>
  <c r="F28" i="49"/>
  <c r="E28" i="49"/>
  <c r="D28" i="49"/>
  <c r="Q27" i="49"/>
  <c r="P27" i="49"/>
  <c r="O27" i="49"/>
  <c r="N27" i="49"/>
  <c r="M27" i="49"/>
  <c r="L27" i="49"/>
  <c r="K27" i="49"/>
  <c r="J27" i="49"/>
  <c r="I27" i="49"/>
  <c r="H27" i="49"/>
  <c r="G27" i="49"/>
  <c r="F27" i="49"/>
  <c r="E27" i="49"/>
  <c r="D27" i="49"/>
  <c r="Q26" i="49"/>
  <c r="P26" i="49"/>
  <c r="O26" i="49"/>
  <c r="N26" i="49"/>
  <c r="M26" i="49"/>
  <c r="L26" i="49"/>
  <c r="K26" i="49"/>
  <c r="J26" i="49"/>
  <c r="I26" i="49"/>
  <c r="H26" i="49"/>
  <c r="G26" i="49"/>
  <c r="F26" i="49"/>
  <c r="E26" i="49"/>
  <c r="D26" i="49"/>
  <c r="Q25" i="49"/>
  <c r="P25" i="49"/>
  <c r="O25" i="49"/>
  <c r="N25" i="49"/>
  <c r="M25" i="49"/>
  <c r="L25" i="49"/>
  <c r="K25" i="49"/>
  <c r="J25" i="49"/>
  <c r="I25" i="49"/>
  <c r="H25" i="49"/>
  <c r="G25" i="49"/>
  <c r="F25" i="49"/>
  <c r="E25" i="49"/>
  <c r="D25" i="49"/>
  <c r="Q23" i="49"/>
  <c r="P23" i="49"/>
  <c r="O23" i="49"/>
  <c r="N23" i="49"/>
  <c r="M23" i="49"/>
  <c r="L23" i="49"/>
  <c r="K23" i="49"/>
  <c r="J23" i="49"/>
  <c r="I23" i="49"/>
  <c r="H23" i="49"/>
  <c r="G23" i="49"/>
  <c r="F23" i="49"/>
  <c r="E23" i="49"/>
  <c r="D23" i="49"/>
  <c r="Q22" i="49"/>
  <c r="P22" i="49"/>
  <c r="O22" i="49"/>
  <c r="N22" i="49"/>
  <c r="M22" i="49"/>
  <c r="L22" i="49"/>
  <c r="K22" i="49"/>
  <c r="J22" i="49"/>
  <c r="I22" i="49"/>
  <c r="H22" i="49"/>
  <c r="G22" i="49"/>
  <c r="F22" i="49"/>
  <c r="E22" i="49"/>
  <c r="D22" i="49"/>
  <c r="Q21" i="49"/>
  <c r="P21" i="49"/>
  <c r="O21" i="49"/>
  <c r="N21" i="49"/>
  <c r="M21" i="49"/>
  <c r="L21" i="49"/>
  <c r="K21" i="49"/>
  <c r="J21" i="49"/>
  <c r="I21" i="49"/>
  <c r="H21" i="49"/>
  <c r="G21" i="49"/>
  <c r="F21" i="49"/>
  <c r="E21" i="49"/>
  <c r="D21" i="49"/>
  <c r="Q20" i="49"/>
  <c r="P20" i="49"/>
  <c r="O20" i="49"/>
  <c r="N20" i="49"/>
  <c r="M20" i="49"/>
  <c r="L20" i="49"/>
  <c r="K20" i="49"/>
  <c r="J20" i="49"/>
  <c r="I20" i="49"/>
  <c r="H20" i="49"/>
  <c r="G20" i="49"/>
  <c r="F20" i="49"/>
  <c r="E20" i="49"/>
  <c r="D20" i="49"/>
  <c r="Q19" i="49"/>
  <c r="P19" i="49"/>
  <c r="O19" i="49"/>
  <c r="N19" i="49"/>
  <c r="M19" i="49"/>
  <c r="L19" i="49"/>
  <c r="K19" i="49"/>
  <c r="J19" i="49"/>
  <c r="I19" i="49"/>
  <c r="H19" i="49"/>
  <c r="G19" i="49"/>
  <c r="F19" i="49"/>
  <c r="E19" i="49"/>
  <c r="D19" i="49"/>
  <c r="Q18" i="49"/>
  <c r="P18" i="49"/>
  <c r="O18" i="49"/>
  <c r="N18" i="49"/>
  <c r="M18" i="49"/>
  <c r="L18" i="49"/>
  <c r="K18" i="49"/>
  <c r="J18" i="49"/>
  <c r="I18" i="49"/>
  <c r="H18" i="49"/>
  <c r="G18" i="49"/>
  <c r="F18" i="49"/>
  <c r="E18" i="49"/>
  <c r="D18" i="49"/>
  <c r="Q16" i="49"/>
  <c r="P16" i="49"/>
  <c r="O16" i="49"/>
  <c r="N16" i="49"/>
  <c r="M16" i="49"/>
  <c r="L16" i="49"/>
  <c r="K16" i="49"/>
  <c r="J16" i="49"/>
  <c r="I16" i="49"/>
  <c r="H16" i="49"/>
  <c r="G16" i="49"/>
  <c r="F16" i="49"/>
  <c r="E16" i="49"/>
  <c r="D16" i="49"/>
  <c r="Q15" i="49"/>
  <c r="P15" i="49"/>
  <c r="O15" i="49"/>
  <c r="N15" i="49"/>
  <c r="M15" i="49"/>
  <c r="L15" i="49"/>
  <c r="K15" i="49"/>
  <c r="J15" i="49"/>
  <c r="I15" i="49"/>
  <c r="H15" i="49"/>
  <c r="G15" i="49"/>
  <c r="F15" i="49"/>
  <c r="E15" i="49"/>
  <c r="D15" i="49"/>
  <c r="Q14" i="49"/>
  <c r="P14" i="49"/>
  <c r="O14" i="49"/>
  <c r="N14" i="49"/>
  <c r="M14" i="49"/>
  <c r="L14" i="49"/>
  <c r="K14" i="49"/>
  <c r="J14" i="49"/>
  <c r="I14" i="49"/>
  <c r="H14" i="49"/>
  <c r="G14" i="49"/>
  <c r="F14" i="49"/>
  <c r="E14" i="49"/>
  <c r="D14" i="49"/>
  <c r="Q13" i="49"/>
  <c r="P13" i="49"/>
  <c r="O13" i="49"/>
  <c r="N13" i="49"/>
  <c r="M13" i="49"/>
  <c r="L13" i="49"/>
  <c r="K13" i="49"/>
  <c r="J13" i="49"/>
  <c r="I13" i="49"/>
  <c r="H13" i="49"/>
  <c r="G13" i="49"/>
  <c r="F13" i="49"/>
  <c r="E13" i="49"/>
  <c r="D13" i="49"/>
  <c r="Q12" i="49"/>
  <c r="P12" i="49"/>
  <c r="O12" i="49"/>
  <c r="N12" i="49"/>
  <c r="M12" i="49"/>
  <c r="L12" i="49"/>
  <c r="K12" i="49"/>
  <c r="J12" i="49"/>
  <c r="I12" i="49"/>
  <c r="H12" i="49"/>
  <c r="G12" i="49"/>
  <c r="F12" i="49"/>
  <c r="E12" i="49"/>
  <c r="D12" i="49"/>
  <c r="Q11" i="49"/>
  <c r="P11" i="49"/>
  <c r="O11" i="49"/>
  <c r="N11" i="49"/>
  <c r="M11" i="49"/>
  <c r="L11" i="49"/>
  <c r="K11" i="49"/>
  <c r="J11" i="49"/>
  <c r="I11" i="49"/>
  <c r="H11" i="49"/>
  <c r="G11" i="49"/>
  <c r="F11" i="49"/>
  <c r="E11" i="49"/>
  <c r="D11" i="49"/>
  <c r="Q10" i="49"/>
  <c r="P10" i="49"/>
  <c r="O10" i="49"/>
  <c r="N10" i="49"/>
  <c r="M10" i="49"/>
  <c r="L10" i="49"/>
  <c r="K10" i="49"/>
  <c r="J10" i="49"/>
  <c r="I10" i="49"/>
  <c r="H10" i="49"/>
  <c r="G10" i="49"/>
  <c r="F10" i="49"/>
  <c r="E10" i="49"/>
  <c r="D10" i="49"/>
  <c r="Q9" i="49"/>
  <c r="P9" i="49"/>
  <c r="O9" i="49"/>
  <c r="N9" i="49"/>
  <c r="M9" i="49"/>
  <c r="L9" i="49"/>
  <c r="K9" i="49"/>
  <c r="J9" i="49"/>
  <c r="I9" i="49"/>
  <c r="H9" i="49"/>
  <c r="G9" i="49"/>
  <c r="F9" i="49"/>
  <c r="E9" i="49"/>
  <c r="D9" i="49"/>
  <c r="A3" i="49"/>
  <c r="P32" i="47"/>
  <c r="O32" i="47"/>
  <c r="N32" i="47"/>
  <c r="M32" i="47"/>
  <c r="L32" i="47"/>
  <c r="K32" i="47"/>
  <c r="J32" i="47"/>
  <c r="I32" i="47"/>
  <c r="H32" i="47"/>
  <c r="G32" i="47"/>
  <c r="F32" i="47"/>
  <c r="E32" i="47"/>
  <c r="D32" i="47"/>
  <c r="C32" i="47"/>
  <c r="B32" i="47"/>
  <c r="P30" i="47"/>
  <c r="O30" i="47"/>
  <c r="N30" i="47"/>
  <c r="M30" i="47"/>
  <c r="L30" i="47"/>
  <c r="K30" i="47"/>
  <c r="J30" i="47"/>
  <c r="I30" i="47"/>
  <c r="H30" i="47"/>
  <c r="G30" i="47"/>
  <c r="F30" i="47"/>
  <c r="E30" i="47"/>
  <c r="D30" i="47"/>
  <c r="C30" i="47"/>
  <c r="B30" i="47"/>
  <c r="P29" i="47"/>
  <c r="O29" i="47"/>
  <c r="N29" i="47"/>
  <c r="M29" i="47"/>
  <c r="L29" i="47"/>
  <c r="K29" i="47"/>
  <c r="J29" i="47"/>
  <c r="I29" i="47"/>
  <c r="H29" i="47"/>
  <c r="G29" i="47"/>
  <c r="F29" i="47"/>
  <c r="E29" i="47"/>
  <c r="D29" i="47"/>
  <c r="C29" i="47"/>
  <c r="B29" i="47"/>
  <c r="P28" i="47"/>
  <c r="O28" i="47"/>
  <c r="N28" i="47"/>
  <c r="M28" i="47"/>
  <c r="L28" i="47"/>
  <c r="K28" i="47"/>
  <c r="J28" i="47"/>
  <c r="I28" i="47"/>
  <c r="H28" i="47"/>
  <c r="G28" i="47"/>
  <c r="F28" i="47"/>
  <c r="E28" i="47"/>
  <c r="D28" i="47"/>
  <c r="C28" i="47"/>
  <c r="B28" i="47"/>
  <c r="P27" i="47"/>
  <c r="O27" i="47"/>
  <c r="N27" i="47"/>
  <c r="M27" i="47"/>
  <c r="L27" i="47"/>
  <c r="K27" i="47"/>
  <c r="J27" i="47"/>
  <c r="I27" i="47"/>
  <c r="H27" i="47"/>
  <c r="G27" i="47"/>
  <c r="F27" i="47"/>
  <c r="E27" i="47"/>
  <c r="D27" i="47"/>
  <c r="C27" i="47"/>
  <c r="B27" i="47"/>
  <c r="P26" i="47"/>
  <c r="O26" i="47"/>
  <c r="N26" i="47"/>
  <c r="M26" i="47"/>
  <c r="L26" i="47"/>
  <c r="K26" i="47"/>
  <c r="J26" i="47"/>
  <c r="I26" i="47"/>
  <c r="H26" i="47"/>
  <c r="G26" i="47"/>
  <c r="F26" i="47"/>
  <c r="E26" i="47"/>
  <c r="D26" i="47"/>
  <c r="C26" i="47"/>
  <c r="B26" i="47"/>
  <c r="P25" i="47"/>
  <c r="O25" i="47"/>
  <c r="N25" i="47"/>
  <c r="M25" i="47"/>
  <c r="L25" i="47"/>
  <c r="K25" i="47"/>
  <c r="J25" i="47"/>
  <c r="I25" i="47"/>
  <c r="H25" i="47"/>
  <c r="G25" i="47"/>
  <c r="F25" i="47"/>
  <c r="E25" i="47"/>
  <c r="D25" i="47"/>
  <c r="C25" i="47"/>
  <c r="B25" i="47"/>
  <c r="P24" i="47"/>
  <c r="O24" i="47"/>
  <c r="N24" i="47"/>
  <c r="M24" i="47"/>
  <c r="L24" i="47"/>
  <c r="K24" i="47"/>
  <c r="J24" i="47"/>
  <c r="I24" i="47"/>
  <c r="H24" i="47"/>
  <c r="G24" i="47"/>
  <c r="F24" i="47"/>
  <c r="E24" i="47"/>
  <c r="D24" i="47"/>
  <c r="C24" i="47"/>
  <c r="B24" i="47"/>
  <c r="P21" i="47"/>
  <c r="O21" i="47"/>
  <c r="N21" i="47"/>
  <c r="M21" i="47"/>
  <c r="L21" i="47"/>
  <c r="K21" i="47"/>
  <c r="J21" i="47"/>
  <c r="I21" i="47"/>
  <c r="H21" i="47"/>
  <c r="G21" i="47"/>
  <c r="F21" i="47"/>
  <c r="E21" i="47"/>
  <c r="D21" i="47"/>
  <c r="C21" i="47"/>
  <c r="B21" i="47"/>
  <c r="P20" i="47"/>
  <c r="O20" i="47"/>
  <c r="N20" i="47"/>
  <c r="M20" i="47"/>
  <c r="L20" i="47"/>
  <c r="K20" i="47"/>
  <c r="J20" i="47"/>
  <c r="I20" i="47"/>
  <c r="H20" i="47"/>
  <c r="G20" i="47"/>
  <c r="F20" i="47"/>
  <c r="E20" i="47"/>
  <c r="D20" i="47"/>
  <c r="C20" i="47"/>
  <c r="B20" i="47"/>
  <c r="P19" i="47"/>
  <c r="O19" i="47"/>
  <c r="N19" i="47"/>
  <c r="M19" i="47"/>
  <c r="L19" i="47"/>
  <c r="K19" i="47"/>
  <c r="J19" i="47"/>
  <c r="I19" i="47"/>
  <c r="H19" i="47"/>
  <c r="G19" i="47"/>
  <c r="F19" i="47"/>
  <c r="E19" i="47"/>
  <c r="D19" i="47"/>
  <c r="C19" i="47"/>
  <c r="B19" i="47"/>
  <c r="P17" i="47"/>
  <c r="O17" i="47"/>
  <c r="N17" i="47"/>
  <c r="M17" i="47"/>
  <c r="L17" i="47"/>
  <c r="K17" i="47"/>
  <c r="J17" i="47"/>
  <c r="I17" i="47"/>
  <c r="H17" i="47"/>
  <c r="G17" i="47"/>
  <c r="F17" i="47"/>
  <c r="E17" i="47"/>
  <c r="D17" i="47"/>
  <c r="C17" i="47"/>
  <c r="B17" i="47"/>
  <c r="P16" i="47"/>
  <c r="O16" i="47"/>
  <c r="N16" i="47"/>
  <c r="M16" i="47"/>
  <c r="L16" i="47"/>
  <c r="K16" i="47"/>
  <c r="J16" i="47"/>
  <c r="I16" i="47"/>
  <c r="H16" i="47"/>
  <c r="G16" i="47"/>
  <c r="F16" i="47"/>
  <c r="E16" i="47"/>
  <c r="D16" i="47"/>
  <c r="C16" i="47"/>
  <c r="B16" i="47"/>
  <c r="P15" i="47"/>
  <c r="O15" i="47"/>
  <c r="N15" i="47"/>
  <c r="M15" i="47"/>
  <c r="L15" i="47"/>
  <c r="K15" i="47"/>
  <c r="J15" i="47"/>
  <c r="I15" i="47"/>
  <c r="H15" i="47"/>
  <c r="G15" i="47"/>
  <c r="F15" i="47"/>
  <c r="E15" i="47"/>
  <c r="D15" i="47"/>
  <c r="C15" i="47"/>
  <c r="B15" i="47"/>
  <c r="P14" i="47"/>
  <c r="O14" i="47"/>
  <c r="N14" i="47"/>
  <c r="M14" i="47"/>
  <c r="L14" i="47"/>
  <c r="K14" i="47"/>
  <c r="J14" i="47"/>
  <c r="I14" i="47"/>
  <c r="H14" i="47"/>
  <c r="G14" i="47"/>
  <c r="F14" i="47"/>
  <c r="E14" i="47"/>
  <c r="D14" i="47"/>
  <c r="C14" i="47"/>
  <c r="B14" i="47"/>
  <c r="P13" i="47"/>
  <c r="O13" i="47"/>
  <c r="N13" i="47"/>
  <c r="M13" i="47"/>
  <c r="L13" i="47"/>
  <c r="K13" i="47"/>
  <c r="J13" i="47"/>
  <c r="I13" i="47"/>
  <c r="H13" i="47"/>
  <c r="G13" i="47"/>
  <c r="F13" i="47"/>
  <c r="E13" i="47"/>
  <c r="D13" i="47"/>
  <c r="C13" i="47"/>
  <c r="B13" i="47"/>
  <c r="P12" i="47"/>
  <c r="O12" i="47"/>
  <c r="N12" i="47"/>
  <c r="M12" i="47"/>
  <c r="L12" i="47"/>
  <c r="K12" i="47"/>
  <c r="J12" i="47"/>
  <c r="I12" i="47"/>
  <c r="H12" i="47"/>
  <c r="G12" i="47"/>
  <c r="F12" i="47"/>
  <c r="E12" i="47"/>
  <c r="D12" i="47"/>
  <c r="C12" i="47"/>
  <c r="B12" i="47"/>
  <c r="P11" i="47"/>
  <c r="O11" i="47"/>
  <c r="N11" i="47"/>
  <c r="M11" i="47"/>
  <c r="L11" i="47"/>
  <c r="K11" i="47"/>
  <c r="J11" i="47"/>
  <c r="I11" i="47"/>
  <c r="H11" i="47"/>
  <c r="G11" i="47"/>
  <c r="F11" i="47"/>
  <c r="E11" i="47"/>
  <c r="D11" i="47"/>
  <c r="C11" i="47"/>
  <c r="B11" i="47"/>
  <c r="P10" i="47"/>
  <c r="O10" i="47"/>
  <c r="N10" i="47"/>
  <c r="M10" i="47"/>
  <c r="L10" i="47"/>
  <c r="K10" i="47"/>
  <c r="J10" i="47"/>
  <c r="I10" i="47"/>
  <c r="H10" i="47"/>
  <c r="G10" i="47"/>
  <c r="F10" i="47"/>
  <c r="D10" i="47"/>
  <c r="B10" i="47"/>
  <c r="P9" i="47"/>
  <c r="O9" i="47"/>
  <c r="N9" i="47"/>
  <c r="M9" i="47"/>
  <c r="L9" i="47"/>
  <c r="K9" i="47"/>
  <c r="J9" i="47"/>
  <c r="I9" i="47"/>
  <c r="H9" i="47"/>
  <c r="G9" i="47"/>
  <c r="F9" i="47"/>
  <c r="E9" i="47"/>
  <c r="D9" i="47"/>
  <c r="C9" i="47"/>
  <c r="B9" i="47"/>
  <c r="P8" i="47"/>
  <c r="O8" i="47"/>
  <c r="N8" i="47"/>
  <c r="M8" i="47"/>
  <c r="L8" i="47"/>
  <c r="K8" i="47"/>
  <c r="J8" i="47"/>
  <c r="I8" i="47"/>
  <c r="H8" i="47"/>
  <c r="G8" i="47"/>
  <c r="F8" i="47"/>
  <c r="E8" i="47"/>
  <c r="D8" i="47"/>
  <c r="C8" i="47"/>
  <c r="B8" i="47"/>
  <c r="A3" i="47"/>
  <c r="H49" i="45"/>
  <c r="G49" i="45"/>
  <c r="F49" i="45"/>
  <c r="E49" i="45"/>
  <c r="D49" i="45"/>
  <c r="H48" i="45"/>
  <c r="G48" i="45"/>
  <c r="F48" i="45"/>
  <c r="E48" i="45"/>
  <c r="D48" i="45"/>
  <c r="H47" i="45"/>
  <c r="G47" i="45"/>
  <c r="F47" i="45"/>
  <c r="E47" i="45"/>
  <c r="D47" i="45"/>
  <c r="H46" i="45"/>
  <c r="G46" i="45"/>
  <c r="F46" i="45"/>
  <c r="E46" i="45"/>
  <c r="D46" i="45"/>
  <c r="H45" i="45"/>
  <c r="G45" i="45"/>
  <c r="F45" i="45"/>
  <c r="E45" i="45"/>
  <c r="D45" i="45"/>
  <c r="H44" i="45"/>
  <c r="G44" i="45"/>
  <c r="F44" i="45"/>
  <c r="E44" i="45"/>
  <c r="D44" i="45"/>
  <c r="H43" i="45"/>
  <c r="G43" i="45"/>
  <c r="F43" i="45"/>
  <c r="E43" i="45"/>
  <c r="D43" i="45"/>
  <c r="H42" i="45"/>
  <c r="G42" i="45"/>
  <c r="F42" i="45"/>
  <c r="E42" i="45"/>
  <c r="D42" i="45"/>
  <c r="H41" i="45"/>
  <c r="G41" i="45"/>
  <c r="F41" i="45"/>
  <c r="E41" i="45"/>
  <c r="D41" i="45"/>
  <c r="H40" i="45"/>
  <c r="G40" i="45"/>
  <c r="F40" i="45"/>
  <c r="E40" i="45"/>
  <c r="D40" i="45"/>
  <c r="H39" i="45"/>
  <c r="G39" i="45"/>
  <c r="F39" i="45"/>
  <c r="E39" i="45"/>
  <c r="D39" i="45"/>
  <c r="H38" i="45"/>
  <c r="G38" i="45"/>
  <c r="F38" i="45"/>
  <c r="E38" i="45"/>
  <c r="D38" i="45"/>
  <c r="H37" i="45"/>
  <c r="G37" i="45"/>
  <c r="F37" i="45"/>
  <c r="E37" i="45"/>
  <c r="D37" i="45"/>
  <c r="H36" i="45"/>
  <c r="G36" i="45"/>
  <c r="F36" i="45"/>
  <c r="E36" i="45"/>
  <c r="D36" i="45"/>
  <c r="H35" i="45"/>
  <c r="G35" i="45"/>
  <c r="F35" i="45"/>
  <c r="E35" i="45"/>
  <c r="D35" i="45"/>
  <c r="H34" i="45"/>
  <c r="G34" i="45"/>
  <c r="F34" i="45"/>
  <c r="E34" i="45"/>
  <c r="D34" i="45"/>
  <c r="H33" i="45"/>
  <c r="G33" i="45"/>
  <c r="F33" i="45"/>
  <c r="E33" i="45"/>
  <c r="D33" i="45"/>
  <c r="H32" i="45"/>
  <c r="G32" i="45"/>
  <c r="F32" i="45"/>
  <c r="E32" i="45"/>
  <c r="D32" i="45"/>
  <c r="H31" i="45"/>
  <c r="G31" i="45"/>
  <c r="F31" i="45"/>
  <c r="E31" i="45"/>
  <c r="D31" i="45"/>
  <c r="H30" i="45"/>
  <c r="G30" i="45"/>
  <c r="F30" i="45"/>
  <c r="E30" i="45"/>
  <c r="D30" i="45"/>
  <c r="H29" i="45"/>
  <c r="G29" i="45"/>
  <c r="F29" i="45"/>
  <c r="E29" i="45"/>
  <c r="D29" i="45"/>
  <c r="H28" i="45"/>
  <c r="G28" i="45"/>
  <c r="F28" i="45"/>
  <c r="E28" i="45"/>
  <c r="D28" i="45"/>
  <c r="H27" i="45"/>
  <c r="G27" i="45"/>
  <c r="F27" i="45"/>
  <c r="E27" i="45"/>
  <c r="D27" i="45"/>
  <c r="H26" i="45"/>
  <c r="G26" i="45"/>
  <c r="F26" i="45"/>
  <c r="E26" i="45"/>
  <c r="D26" i="45"/>
  <c r="H25" i="45"/>
  <c r="G25" i="45"/>
  <c r="F25" i="45"/>
  <c r="E25" i="45"/>
  <c r="D25" i="45"/>
  <c r="H24" i="45"/>
  <c r="G24" i="45"/>
  <c r="F24" i="45"/>
  <c r="E24" i="45"/>
  <c r="D24" i="45"/>
  <c r="H22" i="45"/>
  <c r="G22" i="45"/>
  <c r="F22" i="45"/>
  <c r="E22" i="45"/>
  <c r="D22" i="45"/>
  <c r="H21" i="45"/>
  <c r="G21" i="45"/>
  <c r="F21" i="45"/>
  <c r="E21" i="45"/>
  <c r="D21" i="45"/>
  <c r="H20" i="45"/>
  <c r="G20" i="45"/>
  <c r="F20" i="45"/>
  <c r="E20" i="45"/>
  <c r="D20" i="45"/>
  <c r="H19" i="45"/>
  <c r="G19" i="45"/>
  <c r="F19" i="45"/>
  <c r="E19" i="45"/>
  <c r="D19" i="45"/>
  <c r="H18" i="45"/>
  <c r="G18" i="45"/>
  <c r="F18" i="45"/>
  <c r="E18" i="45"/>
  <c r="D18" i="45"/>
  <c r="H17" i="45"/>
  <c r="G17" i="45"/>
  <c r="F17" i="45"/>
  <c r="E17" i="45"/>
  <c r="D17" i="45"/>
  <c r="H15" i="45"/>
  <c r="G15" i="45"/>
  <c r="F15" i="45"/>
  <c r="E15" i="45"/>
  <c r="D15" i="45"/>
  <c r="H14" i="45"/>
  <c r="G14" i="45"/>
  <c r="F14" i="45"/>
  <c r="E14" i="45"/>
  <c r="D14" i="45"/>
  <c r="H13" i="45"/>
  <c r="G13" i="45"/>
  <c r="F13" i="45"/>
  <c r="E13" i="45"/>
  <c r="D13" i="45"/>
  <c r="H12" i="45"/>
  <c r="G12" i="45"/>
  <c r="F12" i="45"/>
  <c r="E12" i="45"/>
  <c r="D12" i="45"/>
  <c r="H11" i="45"/>
  <c r="G11" i="45"/>
  <c r="F11" i="45"/>
  <c r="E11" i="45"/>
  <c r="D11" i="45"/>
  <c r="H10" i="45"/>
  <c r="G10" i="45"/>
  <c r="F10" i="45"/>
  <c r="E10" i="45"/>
  <c r="D10" i="45"/>
  <c r="H9" i="45"/>
  <c r="G9" i="45"/>
  <c r="F9" i="45"/>
  <c r="E9" i="45"/>
  <c r="D9" i="45"/>
  <c r="A3" i="45"/>
  <c r="F22" i="47" l="1"/>
  <c r="B22" i="47"/>
  <c r="P22" i="47"/>
  <c r="L22" i="47"/>
  <c r="N22" i="47"/>
  <c r="O22" i="47"/>
  <c r="H22" i="47"/>
  <c r="D22" i="47"/>
  <c r="J22" i="47"/>
</calcChain>
</file>

<file path=xl/sharedStrings.xml><?xml version="1.0" encoding="utf-8"?>
<sst xmlns="http://schemas.openxmlformats.org/spreadsheetml/2006/main" count="1280" uniqueCount="260">
  <si>
    <t>Portafoglio italiano - Lavoro diretto</t>
  </si>
  <si>
    <t>Importi in migliaia di EURO</t>
  </si>
  <si>
    <t>Infortuni</t>
  </si>
  <si>
    <t>Malattia</t>
  </si>
  <si>
    <t>Credito</t>
  </si>
  <si>
    <t>Cauzione</t>
  </si>
  <si>
    <t>Totale rami danni</t>
  </si>
  <si>
    <t>Agenzie con mandato</t>
  </si>
  <si>
    <t>Agenzie in economia e gerenze</t>
  </si>
  <si>
    <t>Sportelli bancari e postali</t>
  </si>
  <si>
    <t>Brokers</t>
  </si>
  <si>
    <t>TOTALE</t>
  </si>
  <si>
    <t>CATEGORIE</t>
  </si>
  <si>
    <t>Assicurazioni di capitali</t>
  </si>
  <si>
    <t>Assicurazioni di rendite</t>
  </si>
  <si>
    <t xml:space="preserve">Premi di tariffa </t>
  </si>
  <si>
    <t>Annui</t>
  </si>
  <si>
    <t>Unici</t>
  </si>
  <si>
    <t>Ricorrenti</t>
  </si>
  <si>
    <t>Totale</t>
  </si>
  <si>
    <t xml:space="preserve"> </t>
  </si>
  <si>
    <t>RAMO I:</t>
  </si>
  <si>
    <t>ASSICURAZIONI INDIVIDUALI</t>
  </si>
  <si>
    <t>rivalutabili</t>
  </si>
  <si>
    <t>ex art. 13, co.1, lett. b), d.lgs. 252/05</t>
  </si>
  <si>
    <t>temporanee di puro rischio</t>
  </si>
  <si>
    <t>altre</t>
  </si>
  <si>
    <t>TOTALE INDIVIDUALI</t>
  </si>
  <si>
    <t>deriv. da trasf. di posiz. previd. a contr. ex art. 13, co. 1, lett. b), d.lgs. 252/05</t>
  </si>
  <si>
    <t>ASSICURAZIONI COLLETTIVE</t>
  </si>
  <si>
    <t>T.F.R. di legge</t>
  </si>
  <si>
    <t>temporanee di gruppo e altre di rischio</t>
  </si>
  <si>
    <t>previdenziali</t>
  </si>
  <si>
    <t>TOTALE COLLETTIVE</t>
  </si>
  <si>
    <t xml:space="preserve">TOTALE RAMO I </t>
  </si>
  <si>
    <t xml:space="preserve">TOTALE RAMO II </t>
  </si>
  <si>
    <t>RAMO III:</t>
  </si>
  <si>
    <t>connesse con fondi interni</t>
  </si>
  <si>
    <t>connesse con fondi esterni</t>
  </si>
  <si>
    <t>connesse con indice azionario</t>
  </si>
  <si>
    <t>connesse con altro valore di riferimento</t>
  </si>
  <si>
    <t>TOTALE RAMO III</t>
  </si>
  <si>
    <t>TOTALE RAMO IV</t>
  </si>
  <si>
    <t>RAMO V:</t>
  </si>
  <si>
    <t>OPER. DI CAPITALIZZ. INDIVIDUALI</t>
  </si>
  <si>
    <t>connessi con fondi interni</t>
  </si>
  <si>
    <t>connessi con fondi esterni</t>
  </si>
  <si>
    <t>connessi con indice azionario</t>
  </si>
  <si>
    <t>connessi con altro valore di riferimento</t>
  </si>
  <si>
    <t>OPER. DI CAPITALIZZ. COLLETTIVE</t>
  </si>
  <si>
    <t>TOTALE RAMO V</t>
  </si>
  <si>
    <t>TOTALE RAMO VI</t>
  </si>
  <si>
    <t>ASSICURAZIONI COMPLEMENTARI</t>
  </si>
  <si>
    <t>ramo III</t>
  </si>
  <si>
    <t>ramo V</t>
  </si>
  <si>
    <t>ramo VI</t>
  </si>
  <si>
    <t>SETTORE INDIVIDUALI</t>
  </si>
  <si>
    <t xml:space="preserve"> RAMO I</t>
  </si>
  <si>
    <t>di cui art. 13, c. 1, lett. b) d.lgs. 252/05</t>
  </si>
  <si>
    <t xml:space="preserve"> RAMO II</t>
  </si>
  <si>
    <t xml:space="preserve"> RAMO III</t>
  </si>
  <si>
    <t xml:space="preserve"> RAMO IV</t>
  </si>
  <si>
    <t xml:space="preserve"> RAMO V</t>
  </si>
  <si>
    <t>di cui art. 41 d.lgs. 209/05</t>
  </si>
  <si>
    <t xml:space="preserve"> RAMO VI</t>
  </si>
  <si>
    <t xml:space="preserve"> TOTALE INDIVIDUALI   </t>
  </si>
  <si>
    <t>di cui:</t>
  </si>
  <si>
    <t>premi annui</t>
  </si>
  <si>
    <t>premi unici</t>
  </si>
  <si>
    <t>premi ricorrenti</t>
  </si>
  <si>
    <t>SETTORE COLLETTIVE</t>
  </si>
  <si>
    <t xml:space="preserve"> TOTALE COLLETTIVE   </t>
  </si>
  <si>
    <t>NOTA:  sono esclusi i premi relativi alle assicurazioni complementari.</t>
  </si>
  <si>
    <t>Premi e rate di premi</t>
  </si>
  <si>
    <t xml:space="preserve">Annui </t>
  </si>
  <si>
    <t>popolari, adeguabili e indicizzate</t>
  </si>
  <si>
    <t>TOTALE RAMO II</t>
  </si>
  <si>
    <t>Lavoro diretto</t>
  </si>
  <si>
    <t>(b) Il concetto di nuova produzione emessa comporta che, per le polizze che prevedono una rateazione del premio, venga indicato l'intero importo di tariffa su base annua, comprensivo di eventuali sovrappremi e garanzie accessorie.</t>
  </si>
  <si>
    <t>ASSICURAZIONI VITA</t>
  </si>
  <si>
    <t>ASSICURAZIONI DANNI</t>
  </si>
  <si>
    <t>art. 13, co. 1, lett. b), d.lgs. 252/05</t>
  </si>
  <si>
    <t>ramo I</t>
  </si>
  <si>
    <t xml:space="preserve">Nuove teste assicurate su convenzioni in corso al 1° gennaio per polizze collettive </t>
  </si>
  <si>
    <t>di cui</t>
  </si>
  <si>
    <t>contratti ex art. 41 d.lgs. 209/05</t>
  </si>
  <si>
    <t>polizze in valuta</t>
  </si>
  <si>
    <t>derivanti da trasformazione</t>
  </si>
  <si>
    <t>ex art. 13, co. 1, lett. b), d. lgs. 252/05</t>
  </si>
  <si>
    <t>contratti art. 41 d.lgs. 209/05</t>
  </si>
  <si>
    <t>RAPPRESENTANZE SEE (B)**</t>
  </si>
  <si>
    <t>Consulenti finanziari</t>
  </si>
  <si>
    <t>ASSICURAZIONI VITA: RAPPRESENTANZE DI IMPRESE SEE (a)</t>
  </si>
  <si>
    <t>(b) I premi di prima annualità sono riferiti ai soli premi annui e ricorrenti (col. 1 e 3).</t>
  </si>
  <si>
    <t>ASSICURAZIONI DANNI: RAPPRESENTANZE DI IMPRESE S.E.E. (a)</t>
  </si>
  <si>
    <t>POSIZ</t>
  </si>
  <si>
    <t>NOME</t>
  </si>
  <si>
    <t>RAMO I - ASSICURAZIONI INDIVIDUALI - popolari, adeguabili e indicizzate</t>
  </si>
  <si>
    <t>RAMO I - ASSICURAZIONI INDIVIDUALI - rivalutabili</t>
  </si>
  <si>
    <t>RAMO I - ASSICURAZIONI INDIVIDUALI - rivalutabili - di cui: polizze in valuta</t>
  </si>
  <si>
    <t>RAMO I - ASSICURAZIONI INDIVIDUALI - rivalutabili - di cui: contratti ex art. 13, comma 1, lett. b) d.lgs. 252/05</t>
  </si>
  <si>
    <t>RAMO I - ASSICURAZIONI INDIVIDUALI - temporanee di puro rischio</t>
  </si>
  <si>
    <t>RAMO I - ASSICURAZIONI INDIVIDUALI - altre</t>
  </si>
  <si>
    <t>RAMO I - ASSICURAZIONI INDIVIDUALI - TOTALE INDIVIDUALI</t>
  </si>
  <si>
    <t>RAMO I - ASSICURAZIONI COLLETTIVE - T.F.R. di legge</t>
  </si>
  <si>
    <t>RAMO I - ASSICURAZIONI COLLETTIVE - tempor. di gruppo e altre di rischio</t>
  </si>
  <si>
    <t>RAMO I - ASSICURAZIONI COLLETTIVE - previdenziali</t>
  </si>
  <si>
    <t>RAMO I - TOTALE COLLETTIVE</t>
  </si>
  <si>
    <t>TOTALE RAMO I</t>
  </si>
  <si>
    <t>RAMO III - ASSICURAZIONI INDIVIDUALI - connesse con fondi interni</t>
  </si>
  <si>
    <t>RAMO III - ASSICURAZIONI INDIVIDUALI - connesse con fondi interni - di cui: contratti ex art. 13, comma 1, lett. b) d.lgs. 252/05</t>
  </si>
  <si>
    <t>RAMO III - ASSICURAZIONI INDIVIDUALI - connesse con quote di OICR</t>
  </si>
  <si>
    <t>RAMO III - ASSICURAZIONI INDIVIDUALI - connesse con quote di OICR - di cui: contratti ex art. 13, comma 1, lett. b) d.lgs. 252/05</t>
  </si>
  <si>
    <t>RAMO III - ASSICURAZIONI INDIVIDUALI - connesse con indice azionario</t>
  </si>
  <si>
    <t>RAMO III - ASSICURAZIONI INDIVIDUALI - connesse con altro valore di riferimento</t>
  </si>
  <si>
    <t>RAMO III - ASSICURAZIONI INDIVIDUALI - TOTALE INDIVIDUALI</t>
  </si>
  <si>
    <t>RAMO III - ASSICURAZIONI COLLETTIVE</t>
  </si>
  <si>
    <t>RAMO V - OPER.DI CAPITALIZZAZIONE INDIVIDUALI</t>
  </si>
  <si>
    <t>RAMO V - OPER.DI CAPITALIZZAZIONE INDIVIDUALI - di cui: contratti ex art. 41 d.lgs. 209/05</t>
  </si>
  <si>
    <t>RAMO V - OPER.DI CAPITALIZZAZIONE INDIVIDUALI - di cui: connessi con fondi interni</t>
  </si>
  <si>
    <t>RAMO V - OPER.DI CAPITALIZZAZIONE COLLETTIVE</t>
  </si>
  <si>
    <t>RAMO V - OPER.DI CAPITALIZZAZIONE COLLETTIVE - di cui: T.F.R. di legge</t>
  </si>
  <si>
    <t>ASSICURAZIONI COMPLEMENTARI - di cui: ramo I</t>
  </si>
  <si>
    <t>ASSICURAZIONI COMPLEMENTARI - di cui: ramo III</t>
  </si>
  <si>
    <t>ASSICURAZIONI COMPLEMENTARI - di cui: ramo V</t>
  </si>
  <si>
    <t>ASSICURAZIONI COMPLEMENTARI - di cui: ramo VI</t>
  </si>
  <si>
    <t>Corpi di Veicoli Terrestri</t>
  </si>
  <si>
    <t>Corpi di veicoli Ferroviari</t>
  </si>
  <si>
    <t>Corpi di Veicoli Aerei</t>
  </si>
  <si>
    <t>Corpi di Veicoli Marittimi,Lacustri e Fluviali</t>
  </si>
  <si>
    <t>Merci Trasportate</t>
  </si>
  <si>
    <t>Incendio Ed Elementi Naturali</t>
  </si>
  <si>
    <t>Altri Danni Ai Beni</t>
  </si>
  <si>
    <t>R.C. Autoveicoli Terrestri</t>
  </si>
  <si>
    <t>R.C. Aeromobili</t>
  </si>
  <si>
    <t>R.C. Veicoli Marittimi, Lacustri E Fluviali</t>
  </si>
  <si>
    <t>R.C. Generale</t>
  </si>
  <si>
    <t>Perdite Pecuniarie Di Vario Genere</t>
  </si>
  <si>
    <t>Tutela Legale</t>
  </si>
  <si>
    <t>ASSISTENZA</t>
  </si>
  <si>
    <t>Altre forme di vendita diretta</t>
  </si>
  <si>
    <t>RAMO I - ASSICURAZIONI INDIVIDUALI - rivalutabili - di cui: Polizze in valuta </t>
  </si>
  <si>
    <t>RAMO I - ASSICURAZIONI INDIVIDUALI - altre</t>
  </si>
  <si>
    <t>RAMO I - ASSICURAZIONI INDIVIDUALI - TOTALE INDIVIDUALI - di cui: deriv. da trasformazione</t>
  </si>
  <si>
    <t>RAMO I - ASSICURAZIONI INDIVIDUALI - TOTALE INDIVIDUALI - di cui: deriv. da trasferimenti di posiz. previd. a contratti ex art. 13, co. 1, lett. b), d.lgs. 252/05</t>
  </si>
  <si>
    <t>RAMO I - ASSICURAZIONI COLLETTIVE - TOTALE COLLETTIVE</t>
  </si>
  <si>
    <t>RAMO III - ASSICURAZIONI INDIVIDUALI - connesse con fondi interni - di cui: art. 13, comma 1, lett. b) d.lgs. 252/05</t>
  </si>
  <si>
    <t>RAMO III - ASSICURAZIONI INDIVIDUALI - connesse con quote di OICR - di cui: art. 13, comma 1, lett. b) d.lgs. 252/05</t>
  </si>
  <si>
    <t>RAMO III - TOTALE INDIVIDUALI</t>
  </si>
  <si>
    <t>RAMO III - TOTALE INDIVIDUALI - ASSICURAZIONI INDIVIDUALI - di cui: deriv. da trasferimenti di posiz. previd. a contratti ex art. 9-ter d.lgs. 124/93</t>
  </si>
  <si>
    <t>RAMO V - OPER.DI CAPITALIZZAZIONE COLLETTIVE - di cui: T.F.R. di legge</t>
  </si>
  <si>
    <t>ASSICURAZIONI ED OPERAZIONI DI CAPITALIZZAZIONE COLLETTIVE - a tutto il trimestre:</t>
  </si>
  <si>
    <t>ASSICURAZIONI ED OPERAZIONI DI CAPITALIZZAZIONE COLLETTIVE - 1° gennaio (valori complessivi):</t>
  </si>
  <si>
    <t>SETTORE INDIVIDUALI - RAMO I</t>
  </si>
  <si>
    <t>SETTORE INDIVIDUALI - RAMO I - di cui contratti ex art. 13, comma 1, lett. b) d.lgs. 252/05</t>
  </si>
  <si>
    <t>SETTORE INDIVIDUALI - RAMO III</t>
  </si>
  <si>
    <t>SETTORE INDIVIDUALI - RAMO III - di cui contratti ex art. 13, comma 1, lett. b) d.lgs. 252/05</t>
  </si>
  <si>
    <t>SETTORE INDIVIDUALI - RAMO IV</t>
  </si>
  <si>
    <t>SETTORE INDIVIDUALI - RAMO V</t>
  </si>
  <si>
    <t>SETTORE INDIVIDUALI - RAMO V - di cui contratti ex art. 41 d.lgs. 209/05</t>
  </si>
  <si>
    <t>SETTORE INDIVIDUALI - RAMO VI</t>
  </si>
  <si>
    <t>TOTALE INDIVIDUALI - di cui : premi annui</t>
  </si>
  <si>
    <t>TOTALE INDIVIDUALI - di cui : premi unici</t>
  </si>
  <si>
    <t>TOTALE INDIVIDUALI - di cui : premi ricorrenti</t>
  </si>
  <si>
    <t>SETTORE COLLETTIVE - RAMO I</t>
  </si>
  <si>
    <t>SETTORE COLLETTIVE - RAMO III</t>
  </si>
  <si>
    <t>SETTORE COLLETTIVE - RAMO IV</t>
  </si>
  <si>
    <t>SETTORE COLLETTIVE - RAMO V</t>
  </si>
  <si>
    <t>SETTORE COLLETTIVE - RAMO VI</t>
  </si>
  <si>
    <t>T O T A L E</t>
  </si>
  <si>
    <t>varAnnua01</t>
  </si>
  <si>
    <t>incidenza01</t>
  </si>
  <si>
    <t>varAnnua02</t>
  </si>
  <si>
    <t>incidenza02</t>
  </si>
  <si>
    <t>varAnnua03</t>
  </si>
  <si>
    <t>varAnnua04</t>
  </si>
  <si>
    <t>varAnnua08</t>
  </si>
  <si>
    <t>incidenza08</t>
  </si>
  <si>
    <t>incidenza04</t>
  </si>
  <si>
    <t>varAnnua05</t>
  </si>
  <si>
    <t>varAnnua06</t>
  </si>
  <si>
    <t>varAnnua07</t>
  </si>
  <si>
    <t>incidenza07</t>
  </si>
  <si>
    <t>ASSICURAZIONI VITA: TOTALE IMPRESE VIGILATE IVASS e RAPPRESENTANZE SEE (a)</t>
  </si>
  <si>
    <t xml:space="preserve">Di cui  di prima annualità (b) </t>
  </si>
  <si>
    <t xml:space="preserve">
variazione - anno precedente</t>
  </si>
  <si>
    <t>incidenza</t>
  </si>
  <si>
    <t xml:space="preserve">-   </t>
  </si>
  <si>
    <t>ASSICURAZIONI VITA:  TOTALE IMPRESE VIGILATE IVASS e RAPPRESENTANZE SEE (a)</t>
  </si>
  <si>
    <t>raccolta</t>
  </si>
  <si>
    <t>variazione - anno prec.</t>
  </si>
  <si>
    <t>variazione - anno precedente</t>
  </si>
  <si>
    <t>TOTALE IMPRESE NAZIONALI E RAPPR. DI IMPRESE EXTRA S.E.E. E S.E.E. (a)</t>
  </si>
  <si>
    <t xml:space="preserve"> Lavoro diretto</t>
  </si>
  <si>
    <t>Numero polizze/teste</t>
  </si>
  <si>
    <t>Somme assicurate</t>
  </si>
  <si>
    <t xml:space="preserve">di cui: </t>
  </si>
  <si>
    <t>ASSICURAZIONI DANNI: TOTALE IMPRESE VIGILATE IVASS e RAPPRESENTANZE SEE (a)</t>
  </si>
  <si>
    <t>variazione - anno precendente</t>
  </si>
  <si>
    <t xml:space="preserve">incidenza </t>
  </si>
  <si>
    <t>R.c.autoveicoli terrestri</t>
  </si>
  <si>
    <t>ASSICURAZIONI VITA: IMPRESE VIGILATE IVASS</t>
  </si>
  <si>
    <t>ASSICURAZIONI DANNI: IMPRESE VIGILATE IVASS</t>
  </si>
  <si>
    <t>(a) I premi di prima annualità sono riferiti ai soli premi annui e ricorrenti (col. 1 e 3).</t>
  </si>
  <si>
    <t xml:space="preserve">Di cui  di prima annualità (a) </t>
  </si>
  <si>
    <t>(a) Il concetto di nuova produzione emessa comporta che, per le polizze che prevedono una rateazione del premio, venga indicato l'intero importo di tariffa su base annua, comprensivo di eventuali sovrappremi e garanzie accessorie.</t>
  </si>
  <si>
    <t>(a) Il dato comprende anche i premi acquisiti attraverso il canale telefonico e il canale internet</t>
  </si>
  <si>
    <t>(b) Il dato comprende anche i premi acquisiti attraverso il canale telefonico e il canale internet</t>
  </si>
  <si>
    <t>ASSICURAZIONI VITA: TOTALE IMPRESE VIGILATE IVASS</t>
  </si>
  <si>
    <t>varAnnuaOmog01</t>
  </si>
  <si>
    <t>variazione a perim. omogeneo - anno precedente</t>
  </si>
  <si>
    <t>varAnnuaOmog04</t>
  </si>
  <si>
    <t>numero</t>
  </si>
  <si>
    <t>importo</t>
  </si>
  <si>
    <t>RAMO V - OPER.DI CAPITALIZZAZIONE INDIVIDUALI - di cui: connessi con quote di OICR</t>
  </si>
  <si>
    <t>RAMO V - OPER.DI CAPITALIZZAZIONE INDIVIDUALI - di cui: connessi con indice azionario</t>
  </si>
  <si>
    <t>RAMO V - OPER.DI CAPITALIZZAZIONE INDIVIDUALI - di cui: connessi con altro valore di riferimento</t>
  </si>
  <si>
    <t>SETTORE INDIVIDUALI - RAMO II</t>
  </si>
  <si>
    <t>SETTORE COLLETTIVE - RAMO II</t>
  </si>
  <si>
    <t>RAMO V - OPER.DI CAPITALIZZAZIONE INDIVIDUALI - di cui: connessi con quote di OICR</t>
  </si>
  <si>
    <t>RAMO V - OPER.DI CAPITALIZZAZIONE INDIVIDUALI - di cui: connessi con indice azionario</t>
  </si>
  <si>
    <t>RAMO V - OPER.DI CAPITALIZZAZIONE INDIVIDUALI - di cui: connessi con altro valore di riferimento</t>
  </si>
  <si>
    <t>Promotori finanziari</t>
  </si>
  <si>
    <t>Assistenza</t>
  </si>
  <si>
    <t xml:space="preserve">(a) Il totale contiene anche i premi raccolti in Italia da rappresentanze di imprese dello Spazio Economico Europeo (il cui controllo è esercitato dalle Autorità di Vigilanza dei Paesi di origine) che hanno partecipato alla rilevazione. </t>
  </si>
  <si>
    <t>(a) Il totale comprende quindi anche i premi raccolti in Italia dalle rappresentanze di imprese dello Spazio Economico Europeo (il cui controllo è esercitato dalle Autorità di vigilanza dei Paesi di origine) che hanno partecipato alla rilevazione.</t>
  </si>
  <si>
    <t>(a) Il totale comprende quindi anche i dati relativi alle rappresentanze di imprese dello Spazio Economico Europeo (il cui controllo è esercitato dalle Autorità di vigilanza dei Paesi di origine) operanti in Italia, che hanno partecipato alla rilevazione.</t>
  </si>
  <si>
    <t>(a) Il totale comprende quindi anche i premi raccolti in Italia da rappresentanze di imprese dello Spazio Economico Europeo (il cui controllo  è esercitato dalle Autorità di Vigilanza dei Paesi di origine) che hanno partecipato alla rilevazione.</t>
  </si>
  <si>
    <t>(a) Premi raccolti in Italia da rappresentanze di imprese dello Spazio Economico Europeo (il cui controllo è esercitato dalle Autorità di Vigilanza dei Paesi di origine) che hanno partecipato alla rilevazione.</t>
  </si>
  <si>
    <t>TOTALE IMPRESE VIGILATE IVASS e RAPPRESENTANZE SEE (TOT)</t>
  </si>
  <si>
    <t>IMPRESE VIGILATE IVASS (A)*</t>
  </si>
  <si>
    <t>20250630_01 - Premi lordi contabilizzati - Annui</t>
  </si>
  <si>
    <t>20250630_02 - Premi lordi contabilizzati - Unici</t>
  </si>
  <si>
    <t>20250630_03 - Premi lordi contabilizzati - Ricorrenti</t>
  </si>
  <si>
    <t>20250630_04 - Premi lordi contabilizzati - Totale</t>
  </si>
  <si>
    <t>20250630_05 - Premi lordi contabilizzati - Di cui(**) di prima annualità</t>
  </si>
  <si>
    <t>20250630_01 - Agenzie con mandato</t>
  </si>
  <si>
    <t>20250630_02 - Promotori finanziari</t>
  </si>
  <si>
    <t>20250630_03 - Sportelli bancari e postali</t>
  </si>
  <si>
    <t>20250630_04 - Brokers</t>
  </si>
  <si>
    <t>20250630_05 - Agenzie in economia e gerenze</t>
  </si>
  <si>
    <t>20250630_06 - Altre forme di vendita diretta</t>
  </si>
  <si>
    <t>20250630_07 - Totale</t>
  </si>
  <si>
    <t>20250630_01 - Assicurazioni di capitali - Numero polizze/teste</t>
  </si>
  <si>
    <t>20250630_02 - Assicurazioni di capitali - Somme assicurate</t>
  </si>
  <si>
    <t>20250630_03 - Assicurazioni di rendite - Numero polizze/teste</t>
  </si>
  <si>
    <t>20250630_04 - Assicurazioni di tendite - Somme assicurate</t>
  </si>
  <si>
    <t>20250630_05 - Premi di tariffa - Annui</t>
  </si>
  <si>
    <t>20250630_06 - Premi di tariffa - Unici</t>
  </si>
  <si>
    <t>20250630_07 - Premi di tariffa - Ricorrenti</t>
  </si>
  <si>
    <t>20250630_08 - Premi di tariffa - Totale</t>
  </si>
  <si>
    <t>20250630_01 - PREMI</t>
  </si>
  <si>
    <t>20250630_01 - Totale rami danni</t>
  </si>
  <si>
    <t>20250630_02 - di: R.C. Autoveicoli terrestri</t>
  </si>
  <si>
    <t>PRODUZIONE AL I° SEMESTRE 2025</t>
  </si>
  <si>
    <t>Premi lordi contabilizzati a tutto il I° semestre 2025</t>
  </si>
  <si>
    <t>Ripartizione per canale distributivo dei premi lordi contabilizzati a tutto il I° semestre 2025</t>
  </si>
  <si>
    <t>Nuova produzione emessa a tutto il I° semestre 2025</t>
  </si>
  <si>
    <t>* Imprese di assicurazione nazionali e dalle Rappresentanze per l’Italia delle imprese di assicurazione extra S.E.E. (partecipanti: tutte le 85 imprese autorizzate)</t>
  </si>
  <si>
    <t>** Rappresentanze per l’Italia delle imprese di assicurazione S.E.E. (partecipanti: 80 delle 85 imprese autorizzate)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</si>
</sst>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,##0\ \ "/>
    <numFmt numFmtId="165" formatCode="&quot;L.&quot;\ #,##0;[Red]\-&quot;L.&quot;\ #,##0"/>
    <numFmt numFmtId="166" formatCode="_-\ #,##0_-;\-\ #,##0_-;_-\ &quot;-&quot;??_-;_-@_-"/>
    <numFmt numFmtId="167" formatCode="0.0%"/>
    <numFmt numFmtId="168" formatCode="_-\ #,##0.0_-;\-\ #,##0.0_-;_-\ &quot;-&quot;??_-;_-@_-"/>
  </numFmts>
  <fonts count="38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.5"/>
      <name val="Arial"/>
      <family val="2"/>
    </font>
    <font>
      <b/>
      <sz val="8.5"/>
      <name val="Arial"/>
      <family val="2"/>
    </font>
    <font>
      <i/>
      <sz val="8.5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9"/>
      <color theme="0"/>
      <name val="Arial"/>
      <family val="2"/>
    </font>
    <font>
      <b/>
      <sz val="8.5"/>
      <color theme="0"/>
      <name val="Arial"/>
      <family val="2"/>
    </font>
    <font>
      <b/>
      <sz val="12"/>
      <color rgb="FF365F91"/>
      <name val="Arial"/>
      <family val="2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b/>
      <u/>
      <sz val="11"/>
      <color rgb="FF365F91"/>
      <name val="Arial"/>
      <family val="2"/>
    </font>
    <font>
      <sz val="11"/>
      <color rgb="FF365F91"/>
      <name val="Arial"/>
      <family val="2"/>
    </font>
    <font>
      <b/>
      <u/>
      <sz val="11"/>
      <color theme="0"/>
      <name val="Arial"/>
      <family val="2"/>
    </font>
    <font>
      <b/>
      <i/>
      <sz val="8.5"/>
      <name val="Arial"/>
      <family val="2"/>
    </font>
    <font>
      <sz val="11"/>
      <color rgb="FF0000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365F91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theme="5" tint="-0.24994659260841701"/>
      </right>
      <top style="thin">
        <color auto="1"/>
      </top>
      <bottom style="thin">
        <color auto="1"/>
      </bottom>
      <diagonal/>
    </border>
    <border>
      <left style="thin">
        <color theme="5" tint="-0.2499465926084170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/>
      <diagonal/>
    </border>
  </borders>
  <cellStyleXfs count="55">
    <xf numFmtId="0" fontId="0" fillId="0" borderId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1" fillId="22" borderId="16" applyNumberFormat="0" applyAlignment="0" applyProtection="0"/>
    <xf numFmtId="0" fontId="12" fillId="0" borderId="17" applyNumberFormat="0" applyFill="0" applyAlignment="0" applyProtection="0"/>
    <xf numFmtId="0" fontId="13" fillId="23" borderId="18" applyNumberFormat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4" fillId="30" borderId="16" applyNumberFormat="0" applyAlignment="0" applyProtection="0"/>
    <xf numFmtId="0" fontId="15" fillId="31" borderId="0" applyNumberFormat="0" applyBorder="0" applyAlignment="0" applyProtection="0"/>
    <xf numFmtId="0" fontId="9" fillId="0" borderId="0"/>
    <xf numFmtId="0" fontId="1" fillId="0" borderId="0"/>
    <xf numFmtId="0" fontId="1" fillId="0" borderId="0"/>
    <xf numFmtId="0" fontId="9" fillId="32" borderId="19" applyNumberFormat="0" applyFont="0" applyAlignment="0" applyProtection="0"/>
    <xf numFmtId="0" fontId="16" fillId="22" borderId="20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21" applyNumberFormat="0" applyFill="0" applyAlignment="0" applyProtection="0"/>
    <xf numFmtId="0" fontId="21" fillId="0" borderId="22" applyNumberFormat="0" applyFill="0" applyAlignment="0" applyProtection="0"/>
    <xf numFmtId="0" fontId="22" fillId="0" borderId="23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24" applyNumberFormat="0" applyFill="0" applyAlignment="0" applyProtection="0"/>
    <xf numFmtId="0" fontId="24" fillId="33" borderId="0" applyNumberFormat="0" applyBorder="0" applyAlignment="0" applyProtection="0"/>
    <xf numFmtId="0" fontId="25" fillId="34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  <xf numFmtId="0" fontId="4" fillId="0" borderId="0"/>
    <xf numFmtId="165" fontId="1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7" fillId="0" borderId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312">
    <xf numFmtId="0" fontId="0" fillId="0" borderId="0" xfId="0"/>
    <xf numFmtId="0" fontId="30" fillId="0" borderId="0" xfId="0" applyFont="1"/>
    <xf numFmtId="0" fontId="30" fillId="0" borderId="0" xfId="0" applyFont="1" applyBorder="1"/>
    <xf numFmtId="0" fontId="30" fillId="0" borderId="0" xfId="0" applyFont="1" applyAlignment="1">
      <alignment horizontal="right"/>
    </xf>
    <xf numFmtId="0" fontId="28" fillId="0" borderId="0" xfId="0" applyFont="1" applyBorder="1" applyAlignment="1">
      <alignment horizontal="center" vertical="center" wrapText="1"/>
    </xf>
    <xf numFmtId="0" fontId="34" fillId="0" borderId="0" xfId="0" applyFont="1"/>
    <xf numFmtId="0" fontId="28" fillId="0" borderId="0" xfId="0" applyFont="1" applyBorder="1" applyAlignment="1">
      <alignment vertical="center" wrapText="1"/>
    </xf>
    <xf numFmtId="0" fontId="33" fillId="0" borderId="0" xfId="0" applyFont="1" applyBorder="1" applyAlignment="1">
      <alignment vertical="center"/>
    </xf>
    <xf numFmtId="0" fontId="28" fillId="0" borderId="9" xfId="0" applyFont="1" applyBorder="1" applyAlignment="1">
      <alignment horizontal="center" vertical="center" wrapText="1"/>
    </xf>
    <xf numFmtId="0" fontId="5" fillId="0" borderId="0" xfId="32" applyFont="1" applyAlignment="1">
      <alignment vertical="center"/>
    </xf>
    <xf numFmtId="0" fontId="5" fillId="0" borderId="0" xfId="32" applyFont="1" applyBorder="1" applyAlignment="1">
      <alignment vertical="center"/>
    </xf>
    <xf numFmtId="0" fontId="6" fillId="0" borderId="0" xfId="32" applyFont="1" applyAlignment="1">
      <alignment horizontal="right" vertical="center"/>
    </xf>
    <xf numFmtId="0" fontId="5" fillId="0" borderId="3" xfId="32" applyFont="1" applyBorder="1" applyAlignment="1">
      <alignment vertical="center"/>
    </xf>
    <xf numFmtId="0" fontId="5" fillId="0" borderId="6" xfId="32" applyFont="1" applyBorder="1" applyAlignment="1">
      <alignment vertical="center"/>
    </xf>
    <xf numFmtId="0" fontId="7" fillId="0" borderId="1" xfId="32" applyFont="1" applyFill="1" applyBorder="1" applyAlignment="1">
      <alignment horizontal="centerContinuous" vertical="center"/>
    </xf>
    <xf numFmtId="166" fontId="5" fillId="0" borderId="5" xfId="32" applyNumberFormat="1" applyFont="1" applyFill="1" applyBorder="1" applyAlignment="1">
      <alignment vertical="center"/>
    </xf>
    <xf numFmtId="166" fontId="6" fillId="0" borderId="5" xfId="32" applyNumberFormat="1" applyFont="1" applyFill="1" applyBorder="1" applyAlignment="1">
      <alignment vertical="center"/>
    </xf>
    <xf numFmtId="166" fontId="6" fillId="0" borderId="8" xfId="32" applyNumberFormat="1" applyFont="1" applyFill="1" applyBorder="1" applyAlignment="1">
      <alignment vertical="center"/>
    </xf>
    <xf numFmtId="166" fontId="5" fillId="0" borderId="29" xfId="32" applyNumberFormat="1" applyFont="1" applyFill="1" applyBorder="1" applyAlignment="1">
      <alignment vertical="center"/>
    </xf>
    <xf numFmtId="166" fontId="5" fillId="0" borderId="0" xfId="32" applyNumberFormat="1" applyFont="1" applyFill="1" applyBorder="1" applyAlignment="1">
      <alignment vertical="center"/>
    </xf>
    <xf numFmtId="166" fontId="6" fillId="0" borderId="0" xfId="32" applyNumberFormat="1" applyFont="1" applyFill="1" applyBorder="1" applyAlignment="1">
      <alignment vertical="center"/>
    </xf>
    <xf numFmtId="166" fontId="5" fillId="0" borderId="1" xfId="32" applyNumberFormat="1" applyFont="1" applyFill="1" applyBorder="1" applyAlignment="1">
      <alignment vertical="center"/>
    </xf>
    <xf numFmtId="166" fontId="6" fillId="0" borderId="1" xfId="32" applyNumberFormat="1" applyFont="1" applyFill="1" applyBorder="1" applyAlignment="1">
      <alignment vertical="center"/>
    </xf>
    <xf numFmtId="0" fontId="3" fillId="0" borderId="0" xfId="32" applyFont="1" applyAlignment="1">
      <alignment vertical="center"/>
    </xf>
    <xf numFmtId="0" fontId="27" fillId="35" borderId="0" xfId="32" applyFont="1" applyFill="1" applyAlignment="1">
      <alignment horizontal="centerContinuous" vertical="center"/>
    </xf>
    <xf numFmtId="0" fontId="27" fillId="35" borderId="0" xfId="32" applyFont="1" applyFill="1" applyBorder="1" applyAlignment="1">
      <alignment horizontal="centerContinuous" vertical="center"/>
    </xf>
    <xf numFmtId="0" fontId="6" fillId="0" borderId="0" xfId="32" applyFont="1" applyAlignment="1">
      <alignment vertical="center"/>
    </xf>
    <xf numFmtId="0" fontId="5" fillId="0" borderId="12" xfId="32" applyFont="1" applyBorder="1" applyAlignment="1">
      <alignment horizontal="centerContinuous" vertical="center"/>
    </xf>
    <xf numFmtId="0" fontId="5" fillId="0" borderId="13" xfId="32" applyFont="1" applyBorder="1" applyAlignment="1">
      <alignment horizontal="centerContinuous" vertical="center"/>
    </xf>
    <xf numFmtId="0" fontId="5" fillId="0" borderId="2" xfId="32" applyFont="1" applyBorder="1" applyAlignment="1">
      <alignment vertical="center"/>
    </xf>
    <xf numFmtId="0" fontId="5" fillId="0" borderId="4" xfId="32" applyFont="1" applyBorder="1" applyAlignment="1">
      <alignment vertical="center"/>
    </xf>
    <xf numFmtId="0" fontId="6" fillId="0" borderId="4" xfId="32" applyFont="1" applyBorder="1" applyAlignment="1">
      <alignment vertical="center"/>
    </xf>
    <xf numFmtId="0" fontId="5" fillId="0" borderId="5" xfId="32" quotePrefix="1" applyFont="1" applyBorder="1" applyAlignment="1">
      <alignment horizontal="center" vertical="center"/>
    </xf>
    <xf numFmtId="0" fontId="5" fillId="0" borderId="0" xfId="32" applyFont="1" applyBorder="1" applyAlignment="1">
      <alignment horizontal="left" vertical="center"/>
    </xf>
    <xf numFmtId="0" fontId="6" fillId="0" borderId="9" xfId="32" applyFont="1" applyBorder="1" applyAlignment="1">
      <alignment vertical="center"/>
    </xf>
    <xf numFmtId="0" fontId="6" fillId="0" borderId="12" xfId="32" applyFont="1" applyBorder="1" applyAlignment="1">
      <alignment vertical="center"/>
    </xf>
    <xf numFmtId="0" fontId="6" fillId="0" borderId="13" xfId="32" applyFont="1" applyBorder="1" applyAlignment="1">
      <alignment horizontal="right" vertical="center"/>
    </xf>
    <xf numFmtId="0" fontId="6" fillId="0" borderId="14" xfId="32" applyFont="1" applyBorder="1" applyAlignment="1">
      <alignment vertical="center"/>
    </xf>
    <xf numFmtId="0" fontId="6" fillId="0" borderId="28" xfId="32" applyFont="1" applyBorder="1" applyAlignment="1">
      <alignment horizontal="right" vertical="center"/>
    </xf>
    <xf numFmtId="0" fontId="6" fillId="0" borderId="13" xfId="32" applyFont="1" applyBorder="1" applyAlignment="1">
      <alignment vertical="center"/>
    </xf>
    <xf numFmtId="0" fontId="5" fillId="0" borderId="28" xfId="32" applyFont="1" applyBorder="1" applyAlignment="1">
      <alignment horizontal="center" vertical="center"/>
    </xf>
    <xf numFmtId="0" fontId="5" fillId="0" borderId="28" xfId="32" applyFont="1" applyBorder="1" applyAlignment="1">
      <alignment vertical="center"/>
    </xf>
    <xf numFmtId="164" fontId="5" fillId="0" borderId="0" xfId="32" applyNumberFormat="1" applyFont="1" applyBorder="1" applyAlignment="1">
      <alignment vertical="center"/>
    </xf>
    <xf numFmtId="164" fontId="6" fillId="0" borderId="0" xfId="32" applyNumberFormat="1" applyFont="1" applyBorder="1" applyAlignment="1">
      <alignment vertical="center"/>
    </xf>
    <xf numFmtId="0" fontId="8" fillId="0" borderId="0" xfId="32" applyFont="1" applyAlignment="1">
      <alignment vertical="center"/>
    </xf>
    <xf numFmtId="166" fontId="7" fillId="0" borderId="5" xfId="32" applyNumberFormat="1" applyFont="1" applyFill="1" applyBorder="1" applyAlignment="1">
      <alignment vertical="center"/>
    </xf>
    <xf numFmtId="166" fontId="36" fillId="0" borderId="5" xfId="32" applyNumberFormat="1" applyFont="1" applyFill="1" applyBorder="1" applyAlignment="1">
      <alignment vertical="center"/>
    </xf>
    <xf numFmtId="0" fontId="7" fillId="0" borderId="0" xfId="32" applyFont="1" applyAlignment="1">
      <alignment vertical="center"/>
    </xf>
    <xf numFmtId="166" fontId="7" fillId="0" borderId="5" xfId="32" applyNumberFormat="1" applyFont="1" applyBorder="1" applyAlignment="1">
      <alignment vertical="center"/>
    </xf>
    <xf numFmtId="166" fontId="36" fillId="0" borderId="5" xfId="32" applyNumberFormat="1" applyFont="1" applyBorder="1" applyAlignment="1">
      <alignment vertical="center"/>
    </xf>
    <xf numFmtId="166" fontId="7" fillId="0" borderId="8" xfId="32" applyNumberFormat="1" applyFont="1" applyFill="1" applyBorder="1" applyAlignment="1">
      <alignment vertical="center"/>
    </xf>
    <xf numFmtId="166" fontId="36" fillId="0" borderId="8" xfId="32" applyNumberFormat="1" applyFont="1" applyFill="1" applyBorder="1" applyAlignment="1">
      <alignment vertical="center"/>
    </xf>
    <xf numFmtId="0" fontId="7" fillId="0" borderId="5" xfId="32" quotePrefix="1" applyFont="1" applyBorder="1" applyAlignment="1">
      <alignment horizontal="center" vertical="center"/>
    </xf>
    <xf numFmtId="0" fontId="7" fillId="0" borderId="0" xfId="32" applyFont="1" applyBorder="1" applyAlignment="1">
      <alignment horizontal="left" vertical="center"/>
    </xf>
    <xf numFmtId="0" fontId="7" fillId="0" borderId="5" xfId="32" applyFont="1" applyBorder="1" applyAlignment="1">
      <alignment horizontal="center" vertical="center"/>
    </xf>
    <xf numFmtId="0" fontId="7" fillId="0" borderId="0" xfId="32" applyFont="1" applyAlignment="1">
      <alignment horizontal="right" vertical="center"/>
    </xf>
    <xf numFmtId="0" fontId="7" fillId="0" borderId="8" xfId="32" applyFont="1" applyBorder="1" applyAlignment="1">
      <alignment horizontal="center" vertical="center"/>
    </xf>
    <xf numFmtId="0" fontId="5" fillId="0" borderId="25" xfId="32" applyFont="1" applyBorder="1" applyAlignment="1">
      <alignment horizontal="centerContinuous" vertical="center"/>
    </xf>
    <xf numFmtId="0" fontId="5" fillId="0" borderId="26" xfId="32" applyFont="1" applyBorder="1" applyAlignment="1">
      <alignment horizontal="centerContinuous" vertical="center"/>
    </xf>
    <xf numFmtId="166" fontId="5" fillId="0" borderId="7" xfId="32" applyNumberFormat="1" applyFont="1" applyBorder="1" applyAlignment="1">
      <alignment vertical="center"/>
    </xf>
    <xf numFmtId="166" fontId="6" fillId="0" borderId="7" xfId="32" applyNumberFormat="1" applyFont="1" applyBorder="1" applyAlignment="1">
      <alignment vertical="center"/>
    </xf>
    <xf numFmtId="166" fontId="5" fillId="0" borderId="7" xfId="32" applyNumberFormat="1" applyFont="1" applyFill="1" applyBorder="1" applyAlignment="1">
      <alignment vertical="center"/>
    </xf>
    <xf numFmtId="166" fontId="5" fillId="2" borderId="7" xfId="32" applyNumberFormat="1" applyFont="1" applyFill="1" applyBorder="1" applyAlignment="1">
      <alignment vertical="center"/>
    </xf>
    <xf numFmtId="0" fontId="6" fillId="0" borderId="0" xfId="32" applyFont="1" applyBorder="1" applyAlignment="1">
      <alignment vertical="center"/>
    </xf>
    <xf numFmtId="166" fontId="6" fillId="0" borderId="11" xfId="32" applyNumberFormat="1" applyFont="1" applyBorder="1" applyAlignment="1">
      <alignment vertical="center"/>
    </xf>
    <xf numFmtId="166" fontId="6" fillId="0" borderId="11" xfId="32" applyNumberFormat="1" applyFont="1" applyFill="1" applyBorder="1" applyAlignment="1">
      <alignment vertical="center"/>
    </xf>
    <xf numFmtId="0" fontId="5" fillId="0" borderId="13" xfId="32" applyFont="1" applyBorder="1" applyAlignment="1">
      <alignment horizontal="right" vertical="center"/>
    </xf>
    <xf numFmtId="0" fontId="6" fillId="0" borderId="14" xfId="32" applyFont="1" applyBorder="1" applyAlignment="1">
      <alignment horizontal="left" vertical="center"/>
    </xf>
    <xf numFmtId="166" fontId="5" fillId="0" borderId="15" xfId="32" applyNumberFormat="1" applyFont="1" applyBorder="1" applyAlignment="1">
      <alignment vertical="center"/>
    </xf>
    <xf numFmtId="166" fontId="5" fillId="0" borderId="15" xfId="32" applyNumberFormat="1" applyFont="1" applyFill="1" applyBorder="1" applyAlignment="1">
      <alignment vertical="center"/>
    </xf>
    <xf numFmtId="166" fontId="6" fillId="0" borderId="15" xfId="32" applyNumberFormat="1" applyFont="1" applyBorder="1" applyAlignment="1">
      <alignment vertical="center"/>
    </xf>
    <xf numFmtId="0" fontId="5" fillId="0" borderId="0" xfId="32" applyFont="1" applyBorder="1" applyAlignment="1">
      <alignment horizontal="centerContinuous" vertical="center"/>
    </xf>
    <xf numFmtId="166" fontId="5" fillId="0" borderId="4" xfId="32" applyNumberFormat="1" applyFont="1" applyBorder="1" applyAlignment="1">
      <alignment vertical="center"/>
    </xf>
    <xf numFmtId="166" fontId="5" fillId="0" borderId="4" xfId="32" applyNumberFormat="1" applyFont="1" applyFill="1" applyBorder="1" applyAlignment="1">
      <alignment vertical="center"/>
    </xf>
    <xf numFmtId="166" fontId="6" fillId="0" borderId="4" xfId="32" applyNumberFormat="1" applyFont="1" applyBorder="1" applyAlignment="1">
      <alignment vertical="center"/>
    </xf>
    <xf numFmtId="166" fontId="6" fillId="0" borderId="15" xfId="32" applyNumberFormat="1" applyFont="1" applyFill="1" applyBorder="1" applyAlignment="1">
      <alignment vertical="center"/>
    </xf>
    <xf numFmtId="166" fontId="7" fillId="0" borderId="7" xfId="32" applyNumberFormat="1" applyFont="1" applyBorder="1" applyAlignment="1">
      <alignment vertical="center"/>
    </xf>
    <xf numFmtId="166" fontId="36" fillId="0" borderId="7" xfId="32" applyNumberFormat="1" applyFont="1" applyBorder="1" applyAlignment="1">
      <alignment vertical="center"/>
    </xf>
    <xf numFmtId="166" fontId="5" fillId="3" borderId="7" xfId="32" applyNumberFormat="1" applyFont="1" applyFill="1" applyBorder="1" applyAlignment="1">
      <alignment vertical="center"/>
    </xf>
    <xf numFmtId="166" fontId="7" fillId="3" borderId="7" xfId="32" applyNumberFormat="1" applyFont="1" applyFill="1" applyBorder="1" applyAlignment="1">
      <alignment vertical="center"/>
    </xf>
    <xf numFmtId="0" fontId="5" fillId="0" borderId="13" xfId="32" applyFont="1" applyBorder="1" applyAlignment="1">
      <alignment vertical="center"/>
    </xf>
    <xf numFmtId="0" fontId="7" fillId="0" borderId="0" xfId="32" applyFont="1" applyBorder="1" applyAlignment="1">
      <alignment vertical="center"/>
    </xf>
    <xf numFmtId="0" fontId="7" fillId="0" borderId="0" xfId="32" applyFont="1" applyBorder="1" applyAlignment="1">
      <alignment horizontal="right" vertical="center"/>
    </xf>
    <xf numFmtId="166" fontId="5" fillId="0" borderId="11" xfId="32" applyNumberFormat="1" applyFont="1" applyBorder="1" applyAlignment="1">
      <alignment vertical="center"/>
    </xf>
    <xf numFmtId="166" fontId="5" fillId="3" borderId="11" xfId="32" applyNumberFormat="1" applyFont="1" applyFill="1" applyBorder="1" applyAlignment="1">
      <alignment vertical="center"/>
    </xf>
    <xf numFmtId="164" fontId="5" fillId="0" borderId="0" xfId="32" applyNumberFormat="1" applyFont="1" applyAlignment="1">
      <alignment vertical="center"/>
    </xf>
    <xf numFmtId="0" fontId="6" fillId="0" borderId="15" xfId="32" applyFont="1" applyBorder="1" applyAlignment="1">
      <alignment horizontal="left" vertical="center"/>
    </xf>
    <xf numFmtId="0" fontId="5" fillId="0" borderId="14" xfId="32" applyFont="1" applyBorder="1" applyAlignment="1">
      <alignment vertical="center"/>
    </xf>
    <xf numFmtId="0" fontId="26" fillId="35" borderId="0" xfId="32" applyFont="1" applyFill="1" applyAlignment="1">
      <alignment horizontal="centerContinuous" vertical="center"/>
    </xf>
    <xf numFmtId="0" fontId="7" fillId="0" borderId="9" xfId="32" applyFont="1" applyBorder="1" applyAlignment="1">
      <alignment horizontal="left" vertical="center"/>
    </xf>
    <xf numFmtId="0" fontId="6" fillId="0" borderId="11" xfId="32" applyFont="1" applyBorder="1" applyAlignment="1">
      <alignment vertical="center"/>
    </xf>
    <xf numFmtId="0" fontId="6" fillId="0" borderId="15" xfId="32" applyFont="1" applyBorder="1" applyAlignment="1">
      <alignment vertical="center"/>
    </xf>
    <xf numFmtId="0" fontId="6" fillId="0" borderId="27" xfId="32" applyFont="1" applyBorder="1" applyAlignment="1">
      <alignment vertical="center"/>
    </xf>
    <xf numFmtId="0" fontId="5" fillId="0" borderId="7" xfId="32" applyFont="1" applyFill="1" applyBorder="1" applyAlignment="1">
      <alignment vertical="center"/>
    </xf>
    <xf numFmtId="0" fontId="7" fillId="0" borderId="7" xfId="32" applyFont="1" applyFill="1" applyBorder="1" applyAlignment="1">
      <alignment horizontal="left" vertical="center" indent="2"/>
    </xf>
    <xf numFmtId="0" fontId="7" fillId="0" borderId="11" xfId="32" applyFont="1" applyFill="1" applyBorder="1" applyAlignment="1">
      <alignment horizontal="left" vertical="center" indent="2"/>
    </xf>
    <xf numFmtId="0" fontId="5" fillId="0" borderId="5" xfId="32" applyFont="1" applyFill="1" applyBorder="1" applyAlignment="1">
      <alignment vertical="center"/>
    </xf>
    <xf numFmtId="0" fontId="5" fillId="0" borderId="4" xfId="32" applyFont="1" applyFill="1" applyBorder="1" applyAlignment="1">
      <alignment vertical="center"/>
    </xf>
    <xf numFmtId="0" fontId="6" fillId="0" borderId="11" xfId="32" applyFont="1" applyFill="1" applyBorder="1" applyAlignment="1">
      <alignment horizontal="left" vertical="center"/>
    </xf>
    <xf numFmtId="0" fontId="6" fillId="0" borderId="5" xfId="32" applyFont="1" applyBorder="1" applyAlignment="1">
      <alignment vertical="center"/>
    </xf>
    <xf numFmtId="166" fontId="6" fillId="0" borderId="0" xfId="32" applyNumberFormat="1" applyFont="1" applyAlignment="1">
      <alignment vertical="center"/>
    </xf>
    <xf numFmtId="0" fontId="34" fillId="0" borderId="0" xfId="0" applyFont="1" applyFill="1"/>
    <xf numFmtId="0" fontId="2" fillId="0" borderId="0" xfId="32" applyFont="1" applyBorder="1"/>
    <xf numFmtId="0" fontId="2" fillId="0" borderId="0" xfId="32" applyFont="1" applyBorder="1" applyAlignment="1"/>
    <xf numFmtId="0" fontId="37" fillId="0" borderId="0" xfId="50"/>
    <xf numFmtId="0" fontId="5" fillId="0" borderId="1" xfId="32" applyFont="1" applyBorder="1" applyAlignment="1">
      <alignment horizontal="center" vertical="center"/>
    </xf>
    <xf numFmtId="0" fontId="5" fillId="0" borderId="2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9" xfId="32" applyFont="1" applyBorder="1" applyAlignment="1">
      <alignment horizontal="center" vertical="center"/>
    </xf>
    <xf numFmtId="0" fontId="5" fillId="0" borderId="7" xfId="32" applyFont="1" applyBorder="1" applyAlignment="1">
      <alignment horizontal="center" vertical="center"/>
    </xf>
    <xf numFmtId="0" fontId="5" fillId="0" borderId="11" xfId="32" applyFont="1" applyBorder="1" applyAlignment="1">
      <alignment horizontal="center" vertical="center"/>
    </xf>
    <xf numFmtId="0" fontId="5" fillId="0" borderId="0" xfId="32" applyFont="1" applyAlignment="1">
      <alignment horizontal="left" vertical="center" wrapText="1"/>
    </xf>
    <xf numFmtId="0" fontId="5" fillId="0" borderId="1" xfId="32" applyFont="1" applyBorder="1" applyAlignment="1">
      <alignment horizontal="center" vertical="center" wrapText="1"/>
    </xf>
    <xf numFmtId="0" fontId="7" fillId="0" borderId="0" xfId="32" applyFont="1" applyBorder="1" applyAlignment="1">
      <alignment horizontal="left" vertical="center" wrapText="1"/>
    </xf>
    <xf numFmtId="0" fontId="5" fillId="0" borderId="1" xfId="32" applyFont="1" applyBorder="1" applyAlignment="1">
      <alignment horizontal="left" vertical="center"/>
    </xf>
    <xf numFmtId="0" fontId="5" fillId="0" borderId="2" xfId="32" applyFont="1" applyBorder="1" applyAlignment="1">
      <alignment horizontal="left" vertical="center"/>
    </xf>
    <xf numFmtId="0" fontId="5" fillId="0" borderId="8" xfId="32" applyFont="1" applyBorder="1" applyAlignment="1">
      <alignment vertical="center"/>
    </xf>
    <xf numFmtId="0" fontId="5" fillId="0" borderId="10" xfId="32" applyFont="1" applyBorder="1" applyAlignment="1">
      <alignment vertical="center"/>
    </xf>
    <xf numFmtId="0" fontId="5" fillId="0" borderId="1" xfId="32" applyFont="1" applyBorder="1" applyAlignment="1">
      <alignment horizontal="left" vertical="center"/>
    </xf>
    <xf numFmtId="0" fontId="5" fillId="0" borderId="2" xfId="32" applyFont="1" applyBorder="1" applyAlignment="1">
      <alignment horizontal="left" vertical="center"/>
    </xf>
    <xf numFmtId="0" fontId="6" fillId="0" borderId="1" xfId="32" applyFont="1" applyBorder="1" applyAlignment="1">
      <alignment horizontal="center" vertical="center"/>
    </xf>
    <xf numFmtId="166" fontId="5" fillId="0" borderId="7" xfId="52" applyNumberFormat="1" applyFont="1" applyBorder="1" applyAlignment="1">
      <alignment vertical="center"/>
    </xf>
    <xf numFmtId="166" fontId="6" fillId="0" borderId="7" xfId="52" applyNumberFormat="1" applyFont="1" applyBorder="1" applyAlignment="1">
      <alignment vertical="center"/>
    </xf>
    <xf numFmtId="167" fontId="5" fillId="0" borderId="7" xfId="51" applyNumberFormat="1" applyFont="1" applyBorder="1" applyAlignment="1">
      <alignment vertical="center"/>
    </xf>
    <xf numFmtId="166" fontId="7" fillId="0" borderId="7" xfId="52" applyNumberFormat="1" applyFont="1" applyBorder="1" applyAlignment="1">
      <alignment vertical="center"/>
    </xf>
    <xf numFmtId="167" fontId="7" fillId="0" borderId="7" xfId="51" applyNumberFormat="1" applyFont="1" applyBorder="1" applyAlignment="1">
      <alignment vertical="center"/>
    </xf>
    <xf numFmtId="166" fontId="5" fillId="0" borderId="7" xfId="52" applyNumberFormat="1" applyFont="1" applyFill="1" applyBorder="1" applyAlignment="1">
      <alignment vertical="center"/>
    </xf>
    <xf numFmtId="166" fontId="6" fillId="0" borderId="7" xfId="52" applyNumberFormat="1" applyFont="1" applyFill="1" applyBorder="1" applyAlignment="1">
      <alignment vertical="center"/>
    </xf>
    <xf numFmtId="166" fontId="6" fillId="0" borderId="11" xfId="52" applyNumberFormat="1" applyFont="1" applyBorder="1" applyAlignment="1">
      <alignment vertical="center"/>
    </xf>
    <xf numFmtId="167" fontId="6" fillId="0" borderId="11" xfId="51" applyNumberFormat="1" applyFont="1" applyBorder="1" applyAlignment="1">
      <alignment vertical="center"/>
    </xf>
    <xf numFmtId="166" fontId="6" fillId="0" borderId="15" xfId="52" applyNumberFormat="1" applyFont="1" applyBorder="1" applyAlignment="1">
      <alignment vertical="center"/>
    </xf>
    <xf numFmtId="166" fontId="6" fillId="0" borderId="15" xfId="52" applyNumberFormat="1" applyFont="1" applyFill="1" applyBorder="1" applyAlignment="1">
      <alignment vertical="center"/>
    </xf>
    <xf numFmtId="167" fontId="6" fillId="0" borderId="15" xfId="51" quotePrefix="1" applyNumberFormat="1" applyFont="1" applyBorder="1" applyAlignment="1">
      <alignment horizontal="right" vertical="center"/>
    </xf>
    <xf numFmtId="166" fontId="5" fillId="0" borderId="4" xfId="52" applyNumberFormat="1" applyFont="1" applyBorder="1" applyAlignment="1">
      <alignment vertical="center"/>
    </xf>
    <xf numFmtId="166" fontId="6" fillId="0" borderId="4" xfId="52" applyNumberFormat="1" applyFont="1" applyBorder="1" applyAlignment="1">
      <alignment vertical="center"/>
    </xf>
    <xf numFmtId="167" fontId="5" fillId="0" borderId="4" xfId="51" applyNumberFormat="1" applyFont="1" applyBorder="1" applyAlignment="1">
      <alignment horizontal="right" vertical="center"/>
    </xf>
    <xf numFmtId="166" fontId="36" fillId="0" borderId="7" xfId="52" applyNumberFormat="1" applyFont="1" applyBorder="1" applyAlignment="1">
      <alignment vertical="center"/>
    </xf>
    <xf numFmtId="167" fontId="5" fillId="0" borderId="7" xfId="51" applyNumberFormat="1" applyFont="1" applyBorder="1" applyAlignment="1">
      <alignment horizontal="right" vertical="center"/>
    </xf>
    <xf numFmtId="0" fontId="6" fillId="0" borderId="0" xfId="32" applyFont="1" applyBorder="1" applyAlignment="1">
      <alignment horizontal="right" vertical="center"/>
    </xf>
    <xf numFmtId="167" fontId="6" fillId="0" borderId="15" xfId="51" applyNumberFormat="1" applyFont="1" applyBorder="1" applyAlignment="1">
      <alignment vertical="center"/>
    </xf>
    <xf numFmtId="167" fontId="5" fillId="0" borderId="4" xfId="51" applyNumberFormat="1" applyFont="1" applyBorder="1" applyAlignment="1">
      <alignment vertical="center"/>
    </xf>
    <xf numFmtId="166" fontId="7" fillId="0" borderId="7" xfId="52" applyNumberFormat="1" applyFont="1" applyBorder="1" applyAlignment="1">
      <alignment horizontal="right" vertical="center"/>
    </xf>
    <xf numFmtId="167" fontId="7" fillId="0" borderId="7" xfId="51" applyNumberFormat="1" applyFont="1" applyBorder="1" applyAlignment="1">
      <alignment horizontal="right" vertical="center"/>
    </xf>
    <xf numFmtId="0" fontId="7" fillId="0" borderId="0" xfId="32" applyFont="1" applyBorder="1" applyAlignment="1">
      <alignment horizontal="left" vertical="center" indent="4"/>
    </xf>
    <xf numFmtId="166" fontId="7" fillId="0" borderId="7" xfId="52" applyNumberFormat="1" applyFont="1" applyFill="1" applyBorder="1" applyAlignment="1">
      <alignment vertical="center"/>
    </xf>
    <xf numFmtId="0" fontId="7" fillId="0" borderId="0" xfId="32" applyFont="1" applyBorder="1" applyAlignment="1">
      <alignment horizontal="left" vertical="center" indent="5"/>
    </xf>
    <xf numFmtId="0" fontId="7" fillId="0" borderId="9" xfId="32" applyFont="1" applyBorder="1" applyAlignment="1">
      <alignment horizontal="left" vertical="center" indent="5"/>
    </xf>
    <xf numFmtId="166" fontId="7" fillId="0" borderId="11" xfId="52" applyNumberFormat="1" applyFont="1" applyBorder="1" applyAlignment="1">
      <alignment vertical="center"/>
    </xf>
    <xf numFmtId="166" fontId="36" fillId="0" borderId="11" xfId="52" applyNumberFormat="1" applyFont="1" applyBorder="1" applyAlignment="1">
      <alignment vertical="center"/>
    </xf>
    <xf numFmtId="167" fontId="7" fillId="0" borderId="11" xfId="51" applyNumberFormat="1" applyFont="1" applyBorder="1" applyAlignment="1">
      <alignment vertical="center"/>
    </xf>
    <xf numFmtId="167" fontId="5" fillId="0" borderId="1" xfId="53" applyNumberFormat="1" applyFont="1" applyBorder="1" applyAlignment="1">
      <alignment horizontal="center" vertical="center" wrapText="1"/>
    </xf>
    <xf numFmtId="167" fontId="5" fillId="0" borderId="1" xfId="51" applyNumberFormat="1" applyFont="1" applyBorder="1" applyAlignment="1">
      <alignment horizontal="center" vertical="center" wrapText="1"/>
    </xf>
    <xf numFmtId="0" fontId="5" fillId="0" borderId="15" xfId="32" applyFont="1" applyBorder="1" applyAlignment="1">
      <alignment horizontal="center" vertical="center"/>
    </xf>
    <xf numFmtId="167" fontId="7" fillId="0" borderId="1" xfId="53" applyNumberFormat="1" applyFont="1" applyFill="1" applyBorder="1" applyAlignment="1">
      <alignment horizontal="centerContinuous" vertical="center"/>
    </xf>
    <xf numFmtId="167" fontId="5" fillId="0" borderId="4" xfId="53" applyNumberFormat="1" applyFont="1" applyBorder="1" applyAlignment="1">
      <alignment vertical="center"/>
    </xf>
    <xf numFmtId="167" fontId="7" fillId="0" borderId="7" xfId="53" applyNumberFormat="1" applyFont="1" applyFill="1" applyBorder="1" applyAlignment="1">
      <alignment vertical="center"/>
    </xf>
    <xf numFmtId="167" fontId="5" fillId="0" borderId="5" xfId="53" applyNumberFormat="1" applyFont="1" applyFill="1" applyBorder="1" applyAlignment="1">
      <alignment vertical="center"/>
    </xf>
    <xf numFmtId="167" fontId="6" fillId="0" borderId="5" xfId="53" applyNumberFormat="1" applyFont="1" applyFill="1" applyBorder="1" applyAlignment="1">
      <alignment vertical="center"/>
    </xf>
    <xf numFmtId="167" fontId="5" fillId="0" borderId="7" xfId="53" applyNumberFormat="1" applyFont="1" applyBorder="1" applyAlignment="1">
      <alignment vertical="center"/>
    </xf>
    <xf numFmtId="0" fontId="7" fillId="0" borderId="7" xfId="32" applyFont="1" applyBorder="1" applyAlignment="1">
      <alignment horizontal="left" vertical="center" indent="2"/>
    </xf>
    <xf numFmtId="167" fontId="7" fillId="0" borderId="5" xfId="53" applyNumberFormat="1" applyFont="1" applyFill="1" applyBorder="1" applyAlignment="1">
      <alignment vertical="center"/>
    </xf>
    <xf numFmtId="167" fontId="36" fillId="0" borderId="5" xfId="53" applyNumberFormat="1" applyFont="1" applyFill="1" applyBorder="1" applyAlignment="1">
      <alignment vertical="center"/>
    </xf>
    <xf numFmtId="167" fontId="7" fillId="0" borderId="7" xfId="53" applyNumberFormat="1" applyFont="1" applyBorder="1" applyAlignment="1">
      <alignment vertical="center"/>
    </xf>
    <xf numFmtId="167" fontId="6" fillId="0" borderId="5" xfId="53" applyNumberFormat="1" applyFont="1" applyFill="1" applyBorder="1" applyAlignment="1">
      <alignment horizontal="right" vertical="center"/>
    </xf>
    <xf numFmtId="167" fontId="5" fillId="0" borderId="7" xfId="53" applyNumberFormat="1" applyFont="1" applyBorder="1" applyAlignment="1">
      <alignment horizontal="right" vertical="center"/>
    </xf>
    <xf numFmtId="0" fontId="6" fillId="0" borderId="7" xfId="32" applyFont="1" applyFill="1" applyBorder="1" applyAlignment="1">
      <alignment vertical="center"/>
    </xf>
    <xf numFmtId="0" fontId="7" fillId="0" borderId="7" xfId="32" applyFont="1" applyBorder="1" applyAlignment="1">
      <alignment vertical="center"/>
    </xf>
    <xf numFmtId="167" fontId="7" fillId="0" borderId="5" xfId="53" applyNumberFormat="1" applyFont="1" applyBorder="1" applyAlignment="1">
      <alignment vertical="center"/>
    </xf>
    <xf numFmtId="167" fontId="36" fillId="0" borderId="5" xfId="53" applyNumberFormat="1" applyFont="1" applyBorder="1" applyAlignment="1">
      <alignment vertical="center"/>
    </xf>
    <xf numFmtId="167" fontId="7" fillId="0" borderId="8" xfId="53" applyNumberFormat="1" applyFont="1" applyFill="1" applyBorder="1" applyAlignment="1">
      <alignment vertical="center"/>
    </xf>
    <xf numFmtId="167" fontId="36" fillId="0" borderId="8" xfId="53" applyNumberFormat="1" applyFont="1" applyFill="1" applyBorder="1" applyAlignment="1">
      <alignment vertical="center"/>
    </xf>
    <xf numFmtId="167" fontId="5" fillId="0" borderId="0" xfId="53" applyNumberFormat="1" applyFont="1" applyFill="1" applyBorder="1" applyAlignment="1">
      <alignment vertical="center"/>
    </xf>
    <xf numFmtId="167" fontId="5" fillId="0" borderId="29" xfId="53" applyNumberFormat="1" applyFont="1" applyFill="1" applyBorder="1" applyAlignment="1">
      <alignment vertical="center"/>
    </xf>
    <xf numFmtId="167" fontId="6" fillId="0" borderId="0" xfId="53" applyNumberFormat="1" applyFont="1" applyFill="1" applyBorder="1" applyAlignment="1">
      <alignment vertical="center"/>
    </xf>
    <xf numFmtId="167" fontId="5" fillId="0" borderId="1" xfId="53" applyNumberFormat="1" applyFont="1" applyFill="1" applyBorder="1" applyAlignment="1">
      <alignment vertical="center"/>
    </xf>
    <xf numFmtId="167" fontId="6" fillId="0" borderId="1" xfId="53" applyNumberFormat="1" applyFont="1" applyFill="1" applyBorder="1" applyAlignment="1">
      <alignment vertical="center"/>
    </xf>
    <xf numFmtId="167" fontId="6" fillId="0" borderId="5" xfId="53" quotePrefix="1" applyNumberFormat="1" applyFont="1" applyFill="1" applyBorder="1" applyAlignment="1">
      <alignment horizontal="right" vertical="center"/>
    </xf>
    <xf numFmtId="167" fontId="6" fillId="0" borderId="8" xfId="53" applyNumberFormat="1" applyFont="1" applyFill="1" applyBorder="1" applyAlignment="1">
      <alignment vertical="center"/>
    </xf>
    <xf numFmtId="167" fontId="5" fillId="0" borderId="11" xfId="53" applyNumberFormat="1" applyFont="1" applyBorder="1" applyAlignment="1">
      <alignment vertical="center"/>
    </xf>
    <xf numFmtId="0" fontId="5" fillId="0" borderId="0" xfId="32" applyFont="1" applyFill="1" applyBorder="1" applyAlignment="1">
      <alignment vertical="center"/>
    </xf>
    <xf numFmtId="164" fontId="5" fillId="0" borderId="0" xfId="32" applyNumberFormat="1" applyFont="1" applyFill="1" applyBorder="1" applyAlignment="1">
      <alignment vertical="center"/>
    </xf>
    <xf numFmtId="164" fontId="6" fillId="0" borderId="0" xfId="32" applyNumberFormat="1" applyFont="1" applyFill="1" applyBorder="1" applyAlignment="1">
      <alignment vertical="center"/>
    </xf>
    <xf numFmtId="0" fontId="5" fillId="0" borderId="0" xfId="32" applyFont="1" applyAlignment="1">
      <alignment vertical="center" wrapText="1"/>
    </xf>
    <xf numFmtId="167" fontId="5" fillId="0" borderId="0" xfId="53" applyNumberFormat="1" applyFont="1" applyAlignment="1">
      <alignment vertical="center"/>
    </xf>
    <xf numFmtId="167" fontId="5" fillId="0" borderId="13" xfId="53" applyNumberFormat="1" applyFont="1" applyBorder="1" applyAlignment="1">
      <alignment horizontal="centerContinuous" vertical="center"/>
    </xf>
    <xf numFmtId="167" fontId="5" fillId="0" borderId="11" xfId="53" applyNumberFormat="1" applyFont="1" applyBorder="1" applyAlignment="1">
      <alignment horizontal="center" vertical="center" wrapText="1"/>
    </xf>
    <xf numFmtId="167" fontId="6" fillId="0" borderId="4" xfId="53" applyNumberFormat="1" applyFont="1" applyBorder="1" applyAlignment="1">
      <alignment vertical="center"/>
    </xf>
    <xf numFmtId="167" fontId="6" fillId="0" borderId="7" xfId="53" applyNumberFormat="1" applyFont="1" applyBorder="1" applyAlignment="1">
      <alignment vertical="center"/>
    </xf>
    <xf numFmtId="167" fontId="36" fillId="0" borderId="7" xfId="53" applyNumberFormat="1" applyFont="1" applyBorder="1" applyAlignment="1">
      <alignment vertical="center"/>
    </xf>
    <xf numFmtId="0" fontId="7" fillId="0" borderId="0" xfId="32" applyFont="1" applyBorder="1" applyAlignment="1">
      <alignment vertical="center" wrapText="1"/>
    </xf>
    <xf numFmtId="167" fontId="6" fillId="0" borderId="11" xfId="53" applyNumberFormat="1" applyFont="1" applyBorder="1" applyAlignment="1">
      <alignment vertical="center"/>
    </xf>
    <xf numFmtId="167" fontId="5" fillId="0" borderId="15" xfId="53" applyNumberFormat="1" applyFont="1" applyBorder="1" applyAlignment="1">
      <alignment vertical="center"/>
    </xf>
    <xf numFmtId="167" fontId="6" fillId="0" borderId="15" xfId="53" applyNumberFormat="1" applyFont="1" applyBorder="1" applyAlignment="1">
      <alignment vertical="center"/>
    </xf>
    <xf numFmtId="0" fontId="7" fillId="0" borderId="0" xfId="32" applyFont="1" applyBorder="1" applyAlignment="1">
      <alignment horizontal="left" vertical="top"/>
    </xf>
    <xf numFmtId="0" fontId="7" fillId="0" borderId="0" xfId="32" applyFont="1" applyBorder="1" applyAlignment="1">
      <alignment horizontal="left" vertical="top" wrapText="1"/>
    </xf>
    <xf numFmtId="167" fontId="5" fillId="0" borderId="0" xfId="53" applyNumberFormat="1" applyFont="1" applyBorder="1" applyAlignment="1">
      <alignment vertical="center"/>
    </xf>
    <xf numFmtId="0" fontId="5" fillId="0" borderId="11" xfId="32" applyFont="1" applyBorder="1" applyAlignment="1">
      <alignment horizontal="center" vertical="center" wrapText="1"/>
    </xf>
    <xf numFmtId="4" fontId="5" fillId="0" borderId="0" xfId="32" applyNumberFormat="1" applyFont="1" applyBorder="1" applyAlignment="1">
      <alignment vertical="center"/>
    </xf>
    <xf numFmtId="0" fontId="5" fillId="0" borderId="0" xfId="32" applyFont="1" applyAlignment="1">
      <alignment horizontal="left" vertical="center"/>
    </xf>
    <xf numFmtId="0" fontId="5" fillId="0" borderId="1" xfId="32" applyFont="1" applyBorder="1" applyAlignment="1">
      <alignment vertical="center"/>
    </xf>
    <xf numFmtId="0" fontId="5" fillId="0" borderId="2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9" xfId="32" applyFont="1" applyBorder="1" applyAlignment="1">
      <alignment horizontal="center" vertical="center"/>
    </xf>
    <xf numFmtId="0" fontId="6" fillId="0" borderId="11" xfId="32" applyFont="1" applyBorder="1" applyAlignment="1">
      <alignment horizontal="center" vertical="center"/>
    </xf>
    <xf numFmtId="0" fontId="6" fillId="0" borderId="14" xfId="32" applyFont="1" applyBorder="1" applyAlignment="1">
      <alignment vertical="center" wrapText="1"/>
    </xf>
    <xf numFmtId="0" fontId="5" fillId="0" borderId="11" xfId="32" applyFont="1" applyBorder="1" applyAlignment="1">
      <alignment horizontal="center" vertical="center" wrapText="1"/>
    </xf>
    <xf numFmtId="0" fontId="6" fillId="0" borderId="11" xfId="32" applyFont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7" xfId="32" applyFont="1" applyBorder="1" applyAlignment="1">
      <alignment horizontal="center" vertical="center"/>
    </xf>
    <xf numFmtId="0" fontId="5" fillId="0" borderId="11" xfId="32" applyFont="1" applyBorder="1" applyAlignment="1">
      <alignment horizontal="center" vertical="center"/>
    </xf>
    <xf numFmtId="0" fontId="5" fillId="0" borderId="0" xfId="32" applyFont="1" applyAlignment="1">
      <alignment horizontal="left" vertical="center" wrapText="1"/>
    </xf>
    <xf numFmtId="0" fontId="5" fillId="0" borderId="1" xfId="32" applyFont="1" applyBorder="1" applyAlignment="1">
      <alignment horizontal="center" vertical="center" wrapText="1"/>
    </xf>
    <xf numFmtId="0" fontId="7" fillId="0" borderId="0" xfId="32" applyFont="1" applyBorder="1" applyAlignment="1">
      <alignment horizontal="left" vertical="center" wrapText="1"/>
    </xf>
    <xf numFmtId="0" fontId="5" fillId="0" borderId="14" xfId="32" applyFont="1" applyBorder="1" applyAlignment="1">
      <alignment horizontal="centerContinuous" vertical="center"/>
    </xf>
    <xf numFmtId="167" fontId="5" fillId="0" borderId="10" xfId="53" applyNumberFormat="1" applyFont="1" applyBorder="1" applyAlignment="1">
      <alignment horizontal="center" vertical="center"/>
    </xf>
    <xf numFmtId="0" fontId="6" fillId="0" borderId="7" xfId="32" applyFont="1" applyBorder="1" applyAlignment="1">
      <alignment vertical="center"/>
    </xf>
    <xf numFmtId="0" fontId="5" fillId="0" borderId="5" xfId="32" applyFont="1" applyBorder="1" applyAlignment="1">
      <alignment horizontal="left" vertical="center"/>
    </xf>
    <xf numFmtId="0" fontId="6" fillId="0" borderId="6" xfId="32" applyFont="1" applyBorder="1" applyAlignment="1">
      <alignment vertical="center"/>
    </xf>
    <xf numFmtId="166" fontId="5" fillId="0" borderId="1" xfId="32" applyNumberFormat="1" applyFont="1" applyBorder="1" applyAlignment="1">
      <alignment vertical="center"/>
    </xf>
    <xf numFmtId="166" fontId="5" fillId="0" borderId="3" xfId="32" applyNumberFormat="1" applyFont="1" applyBorder="1" applyAlignment="1">
      <alignment vertical="center"/>
    </xf>
    <xf numFmtId="166" fontId="5" fillId="0" borderId="5" xfId="32" applyNumberFormat="1" applyFont="1" applyBorder="1" applyAlignment="1">
      <alignment vertical="center"/>
    </xf>
    <xf numFmtId="166" fontId="5" fillId="0" borderId="8" xfId="32" applyNumberFormat="1" applyFont="1" applyBorder="1" applyAlignment="1">
      <alignment vertical="center"/>
    </xf>
    <xf numFmtId="166" fontId="5" fillId="0" borderId="12" xfId="32" applyNumberFormat="1" applyFont="1" applyBorder="1" applyAlignment="1">
      <alignment vertical="center"/>
    </xf>
    <xf numFmtId="0" fontId="5" fillId="0" borderId="15" xfId="32" applyFont="1" applyBorder="1" applyAlignment="1">
      <alignment horizontal="center" vertical="center" wrapText="1"/>
    </xf>
    <xf numFmtId="0" fontId="5" fillId="0" borderId="11" xfId="32" applyFont="1" applyBorder="1" applyAlignment="1">
      <alignment horizontal="center" vertical="center" wrapText="1"/>
    </xf>
    <xf numFmtId="0" fontId="5" fillId="0" borderId="1" xfId="32" applyFont="1" applyBorder="1" applyAlignment="1">
      <alignment horizontal="center" vertical="center"/>
    </xf>
    <xf numFmtId="0" fontId="5" fillId="0" borderId="2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9" xfId="32" applyFont="1" applyBorder="1" applyAlignment="1">
      <alignment horizontal="center" vertical="center"/>
    </xf>
    <xf numFmtId="0" fontId="5" fillId="0" borderId="7" xfId="32" applyFont="1" applyBorder="1" applyAlignment="1">
      <alignment horizontal="center" vertical="center"/>
    </xf>
    <xf numFmtId="0" fontId="5" fillId="0" borderId="11" xfId="32" applyFont="1" applyBorder="1" applyAlignment="1">
      <alignment horizontal="center" vertical="center"/>
    </xf>
    <xf numFmtId="0" fontId="6" fillId="0" borderId="11" xfId="32" applyFont="1" applyBorder="1" applyAlignment="1">
      <alignment horizontal="center" vertical="center"/>
    </xf>
    <xf numFmtId="0" fontId="5" fillId="0" borderId="0" xfId="32" applyFont="1" applyAlignment="1">
      <alignment horizontal="left" vertical="center" wrapText="1"/>
    </xf>
    <xf numFmtId="0" fontId="5" fillId="0" borderId="1" xfId="32" applyFont="1" applyBorder="1" applyAlignment="1">
      <alignment horizontal="center" vertical="center" wrapText="1"/>
    </xf>
    <xf numFmtId="0" fontId="7" fillId="0" borderId="0" xfId="32" applyFont="1" applyBorder="1" applyAlignment="1">
      <alignment horizontal="left" vertical="center" wrapText="1"/>
    </xf>
    <xf numFmtId="167" fontId="6" fillId="0" borderId="4" xfId="51" applyNumberFormat="1" applyFont="1" applyBorder="1" applyAlignment="1">
      <alignment vertical="center"/>
    </xf>
    <xf numFmtId="167" fontId="6" fillId="0" borderId="7" xfId="51" applyNumberFormat="1" applyFont="1" applyBorder="1" applyAlignment="1">
      <alignment horizontal="right" vertical="center"/>
    </xf>
    <xf numFmtId="167" fontId="6" fillId="0" borderId="11" xfId="51" applyNumberFormat="1" applyFont="1" applyBorder="1" applyAlignment="1">
      <alignment horizontal="right" vertical="center"/>
    </xf>
    <xf numFmtId="168" fontId="6" fillId="0" borderId="15" xfId="52" applyNumberFormat="1" applyFont="1" applyBorder="1" applyAlignment="1">
      <alignment horizontal="right" vertical="center"/>
    </xf>
    <xf numFmtId="167" fontId="6" fillId="0" borderId="4" xfId="51" applyNumberFormat="1" applyFont="1" applyBorder="1" applyAlignment="1">
      <alignment horizontal="right" vertical="center"/>
    </xf>
    <xf numFmtId="167" fontId="6" fillId="0" borderId="15" xfId="51" applyNumberFormat="1" applyFont="1" applyBorder="1" applyAlignment="1">
      <alignment horizontal="right" vertical="center"/>
    </xf>
    <xf numFmtId="167" fontId="5" fillId="0" borderId="11" xfId="51" applyNumberFormat="1" applyFont="1" applyBorder="1" applyAlignment="1">
      <alignment horizontal="right" vertical="center"/>
    </xf>
    <xf numFmtId="164" fontId="5" fillId="0" borderId="15" xfId="32" applyNumberFormat="1" applyFont="1" applyBorder="1" applyAlignment="1">
      <alignment vertical="center"/>
    </xf>
    <xf numFmtId="0" fontId="5" fillId="0" borderId="12" xfId="32" applyFont="1" applyBorder="1" applyAlignment="1">
      <alignment vertical="center"/>
    </xf>
    <xf numFmtId="167" fontId="5" fillId="0" borderId="13" xfId="53" applyNumberFormat="1" applyFont="1" applyBorder="1" applyAlignment="1">
      <alignment vertical="center"/>
    </xf>
    <xf numFmtId="164" fontId="5" fillId="0" borderId="13" xfId="32" applyNumberFormat="1" applyFont="1" applyBorder="1" applyAlignment="1">
      <alignment vertical="center"/>
    </xf>
    <xf numFmtId="167" fontId="5" fillId="0" borderId="14" xfId="53" applyNumberFormat="1" applyFont="1" applyBorder="1" applyAlignment="1">
      <alignment vertical="center"/>
    </xf>
    <xf numFmtId="0" fontId="4" fillId="0" borderId="0" xfId="32" applyFont="1" applyAlignment="1">
      <alignment vertical="center"/>
    </xf>
    <xf numFmtId="0" fontId="5" fillId="0" borderId="11" xfId="32" applyFont="1" applyBorder="1" applyAlignment="1">
      <alignment horizontal="center" vertical="center"/>
    </xf>
    <xf numFmtId="3" fontId="5" fillId="0" borderId="0" xfId="32" applyNumberFormat="1" applyFont="1" applyAlignment="1">
      <alignment vertical="center"/>
    </xf>
    <xf numFmtId="167" fontId="5" fillId="0" borderId="0" xfId="54" applyNumberFormat="1" applyFont="1" applyAlignment="1">
      <alignment vertical="center"/>
    </xf>
    <xf numFmtId="0" fontId="5" fillId="35" borderId="0" xfId="32" applyFont="1" applyFill="1" applyAlignment="1">
      <alignment vertical="center"/>
    </xf>
    <xf numFmtId="166" fontId="5" fillId="0" borderId="0" xfId="32" applyNumberFormat="1" applyFont="1" applyAlignment="1">
      <alignment vertical="center"/>
    </xf>
    <xf numFmtId="166" fontId="5" fillId="0" borderId="0" xfId="32" applyNumberFormat="1" applyFont="1" applyBorder="1" applyAlignment="1">
      <alignment vertical="center"/>
    </xf>
    <xf numFmtId="166" fontId="6" fillId="0" borderId="12" xfId="32" applyNumberFormat="1" applyFont="1" applyBorder="1" applyAlignment="1">
      <alignment vertical="center"/>
    </xf>
    <xf numFmtId="0" fontId="32" fillId="0" borderId="0" xfId="49" applyFont="1" applyAlignment="1">
      <alignment wrapText="1"/>
    </xf>
    <xf numFmtId="0" fontId="32" fillId="0" borderId="0" xfId="49" applyFont="1" applyAlignment="1">
      <alignment horizontal="left" wrapText="1"/>
    </xf>
    <xf numFmtId="0" fontId="30" fillId="0" borderId="0" xfId="0" applyFont="1" applyAlignment="1">
      <alignment wrapText="1"/>
    </xf>
    <xf numFmtId="0" fontId="30" fillId="0" borderId="0" xfId="0" applyFont="1" applyAlignment="1">
      <alignment horizontal="left" wrapText="1"/>
    </xf>
    <xf numFmtId="167" fontId="6" fillId="0" borderId="0" xfId="54" applyNumberFormat="1" applyFont="1" applyAlignment="1">
      <alignment vertical="center"/>
    </xf>
    <xf numFmtId="167" fontId="3" fillId="0" borderId="0" xfId="54" applyNumberFormat="1" applyFont="1" applyAlignment="1">
      <alignment vertical="center"/>
    </xf>
    <xf numFmtId="0" fontId="35" fillId="37" borderId="0" xfId="0" applyFont="1" applyFill="1" applyBorder="1" applyAlignment="1">
      <alignment horizontal="center" vertical="center" wrapText="1"/>
    </xf>
    <xf numFmtId="0" fontId="35" fillId="38" borderId="0" xfId="0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35" fillId="36" borderId="0" xfId="0" applyFont="1" applyFill="1" applyBorder="1" applyAlignment="1">
      <alignment horizontal="center" vertical="center" wrapText="1"/>
    </xf>
    <xf numFmtId="0" fontId="5" fillId="0" borderId="7" xfId="32" applyFont="1" applyBorder="1" applyAlignment="1">
      <alignment horizontal="center" vertical="center"/>
    </xf>
    <xf numFmtId="0" fontId="5" fillId="0" borderId="11" xfId="32" applyFont="1" applyBorder="1" applyAlignment="1">
      <alignment horizontal="center" vertical="center"/>
    </xf>
    <xf numFmtId="0" fontId="6" fillId="0" borderId="12" xfId="32" applyFont="1" applyBorder="1" applyAlignment="1">
      <alignment horizontal="left" vertical="center" wrapText="1"/>
    </xf>
    <xf numFmtId="0" fontId="6" fillId="0" borderId="13" xfId="32" applyFont="1" applyBorder="1" applyAlignment="1">
      <alignment horizontal="left" vertical="center" wrapText="1"/>
    </xf>
    <xf numFmtId="0" fontId="6" fillId="0" borderId="14" xfId="32" applyFont="1" applyBorder="1" applyAlignment="1">
      <alignment horizontal="left" vertical="center" wrapText="1"/>
    </xf>
    <xf numFmtId="0" fontId="3" fillId="0" borderId="0" xfId="32" applyFont="1" applyFill="1" applyAlignment="1">
      <alignment horizontal="left" vertical="center" wrapText="1"/>
    </xf>
    <xf numFmtId="0" fontId="27" fillId="35" borderId="0" xfId="32" applyFont="1" applyFill="1" applyAlignment="1">
      <alignment horizontal="center" vertical="center"/>
    </xf>
    <xf numFmtId="0" fontId="5" fillId="0" borderId="4" xfId="32" applyFont="1" applyBorder="1" applyAlignment="1">
      <alignment horizontal="center" vertical="center" wrapText="1"/>
    </xf>
    <xf numFmtId="0" fontId="5" fillId="0" borderId="11" xfId="32" applyFont="1" applyBorder="1" applyAlignment="1">
      <alignment horizontal="center" vertical="center" wrapText="1"/>
    </xf>
    <xf numFmtId="0" fontId="6" fillId="0" borderId="7" xfId="32" applyFont="1" applyBorder="1" applyAlignment="1">
      <alignment horizontal="center" vertical="center"/>
    </xf>
    <xf numFmtId="0" fontId="6" fillId="0" borderId="11" xfId="32" applyFont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5" fillId="0" borderId="2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8" xfId="32" applyFont="1" applyBorder="1" applyAlignment="1">
      <alignment horizontal="center" vertical="center"/>
    </xf>
    <xf numFmtId="0" fontId="5" fillId="0" borderId="9" xfId="32" applyFont="1" applyBorder="1" applyAlignment="1">
      <alignment horizontal="center" vertical="center"/>
    </xf>
    <xf numFmtId="0" fontId="5" fillId="0" borderId="12" xfId="32" applyFont="1" applyBorder="1" applyAlignment="1">
      <alignment horizontal="center" vertical="center"/>
    </xf>
    <xf numFmtId="0" fontId="5" fillId="0" borderId="13" xfId="32" applyFont="1" applyBorder="1" applyAlignment="1">
      <alignment horizontal="center" vertical="center"/>
    </xf>
    <xf numFmtId="0" fontId="5" fillId="0" borderId="0" xfId="32" applyFont="1" applyAlignment="1">
      <alignment horizontal="left" vertical="center" wrapText="1"/>
    </xf>
    <xf numFmtId="0" fontId="6" fillId="0" borderId="4" xfId="32" applyFont="1" applyFill="1" applyBorder="1" applyAlignment="1">
      <alignment horizontal="center" vertical="center" wrapText="1"/>
    </xf>
    <xf numFmtId="0" fontId="6" fillId="0" borderId="11" xfId="32" applyFont="1" applyFill="1" applyBorder="1" applyAlignment="1">
      <alignment horizontal="center" vertical="center" wrapText="1"/>
    </xf>
    <xf numFmtId="0" fontId="5" fillId="0" borderId="12" xfId="32" applyFont="1" applyBorder="1" applyAlignment="1">
      <alignment horizontal="center" vertical="center" wrapText="1"/>
    </xf>
    <xf numFmtId="0" fontId="5" fillId="0" borderId="14" xfId="32" applyFont="1" applyBorder="1" applyAlignment="1">
      <alignment horizontal="center" vertical="center" wrapText="1"/>
    </xf>
    <xf numFmtId="0" fontId="5" fillId="0" borderId="13" xfId="32" applyFont="1" applyBorder="1" applyAlignment="1">
      <alignment horizontal="center" vertical="center" wrapText="1"/>
    </xf>
    <xf numFmtId="0" fontId="5" fillId="0" borderId="12" xfId="32" applyFont="1" applyBorder="1" applyAlignment="1">
      <alignment horizontal="left" vertical="center" wrapText="1"/>
    </xf>
    <xf numFmtId="0" fontId="5" fillId="0" borderId="13" xfId="32" applyFont="1" applyBorder="1" applyAlignment="1">
      <alignment horizontal="left" vertical="center" wrapText="1"/>
    </xf>
    <xf numFmtId="0" fontId="5" fillId="0" borderId="14" xfId="32" applyFont="1" applyBorder="1" applyAlignment="1">
      <alignment horizontal="left" vertical="center" wrapText="1"/>
    </xf>
    <xf numFmtId="0" fontId="3" fillId="0" borderId="0" xfId="32" applyFont="1" applyBorder="1" applyAlignment="1">
      <alignment horizontal="left" vertical="center" wrapText="1"/>
    </xf>
    <xf numFmtId="0" fontId="3" fillId="0" borderId="0" xfId="32" applyFont="1" applyBorder="1" applyAlignment="1">
      <alignment horizontal="justify" vertical="center" wrapText="1"/>
    </xf>
    <xf numFmtId="0" fontId="3" fillId="0" borderId="0" xfId="32" applyFont="1" applyAlignment="1">
      <alignment horizontal="justify" vertical="center" wrapText="1"/>
    </xf>
    <xf numFmtId="0" fontId="5" fillId="0" borderId="3" xfId="32" applyFont="1" applyBorder="1" applyAlignment="1">
      <alignment horizontal="center" vertical="center"/>
    </xf>
    <xf numFmtId="0" fontId="5" fillId="0" borderId="6" xfId="32" applyFont="1" applyBorder="1" applyAlignment="1">
      <alignment horizontal="center" vertical="center"/>
    </xf>
    <xf numFmtId="0" fontId="5" fillId="0" borderId="10" xfId="32" applyFont="1" applyBorder="1" applyAlignment="1">
      <alignment horizontal="center" vertical="center"/>
    </xf>
    <xf numFmtId="0" fontId="5" fillId="0" borderId="14" xfId="32" applyFont="1" applyBorder="1" applyAlignment="1">
      <alignment horizontal="center" vertical="center"/>
    </xf>
    <xf numFmtId="0" fontId="6" fillId="0" borderId="12" xfId="32" applyFont="1" applyBorder="1" applyAlignment="1">
      <alignment horizontal="center" vertical="center"/>
    </xf>
    <xf numFmtId="0" fontId="6" fillId="0" borderId="13" xfId="32" applyFont="1" applyBorder="1" applyAlignment="1">
      <alignment horizontal="center" vertical="center"/>
    </xf>
    <xf numFmtId="0" fontId="6" fillId="0" borderId="14" xfId="32" applyFont="1" applyBorder="1" applyAlignment="1">
      <alignment horizontal="center" vertical="center"/>
    </xf>
    <xf numFmtId="0" fontId="5" fillId="0" borderId="15" xfId="32" applyFont="1" applyBorder="1" applyAlignment="1">
      <alignment horizontal="left" vertical="center" wrapText="1"/>
    </xf>
    <xf numFmtId="0" fontId="5" fillId="0" borderId="0" xfId="32" applyFont="1" applyFill="1" applyAlignment="1">
      <alignment horizontal="left" vertical="center" wrapText="1"/>
    </xf>
    <xf numFmtId="0" fontId="27" fillId="35" borderId="0" xfId="32" applyFont="1" applyFill="1" applyAlignment="1">
      <alignment horizontal="center" vertical="center" wrapText="1"/>
    </xf>
    <xf numFmtId="0" fontId="3" fillId="0" borderId="0" xfId="32" applyFont="1" applyFill="1" applyBorder="1" applyAlignment="1">
      <alignment horizontal="left" vertical="center" wrapText="1"/>
    </xf>
  </cellXfs>
  <cellStyles count="55">
    <cellStyle name="20% - Colore 1" xfId="1" builtinId="30" customBuiltin="1"/>
    <cellStyle name="20% - Colore 2" xfId="2" builtinId="34" customBuiltin="1"/>
    <cellStyle name="20% - Colore 3" xfId="3" builtinId="38" customBuiltin="1"/>
    <cellStyle name="20% - Colore 4" xfId="4" builtinId="42" customBuiltin="1"/>
    <cellStyle name="20% - Colore 5" xfId="5" builtinId="46" customBuiltin="1"/>
    <cellStyle name="20% - Colore 6" xfId="6" builtinId="50" customBuiltin="1"/>
    <cellStyle name="40% - Colore 1" xfId="7" builtinId="31" customBuiltin="1"/>
    <cellStyle name="40% - Colore 2" xfId="8" builtinId="35" customBuiltin="1"/>
    <cellStyle name="40% - Colore 3" xfId="9" builtinId="39" customBuiltin="1"/>
    <cellStyle name="40% - Colore 4" xfId="10" builtinId="43" customBuiltin="1"/>
    <cellStyle name="40% - Colore 5" xfId="11" builtinId="47" customBuiltin="1"/>
    <cellStyle name="40% - Colore 6" xfId="12" builtinId="51" customBuiltin="1"/>
    <cellStyle name="60% - Colore 1" xfId="13" builtinId="32" customBuiltin="1"/>
    <cellStyle name="60% - Colore 2" xfId="14" builtinId="36" customBuiltin="1"/>
    <cellStyle name="60% - Colore 3" xfId="15" builtinId="40" customBuiltin="1"/>
    <cellStyle name="60% - Colore 4" xfId="16" builtinId="44" customBuiltin="1"/>
    <cellStyle name="60% - Colore 5" xfId="17" builtinId="48" customBuiltin="1"/>
    <cellStyle name="60% - Colore 6" xfId="18" builtinId="52" customBuiltin="1"/>
    <cellStyle name="Calcolo" xfId="19" builtinId="22" customBuiltin="1"/>
    <cellStyle name="Cella collegata" xfId="20" builtinId="24" customBuiltin="1"/>
    <cellStyle name="Cella da controllare" xfId="21" builtinId="23" customBuiltin="1"/>
    <cellStyle name="Collegamento ipertestuale" xfId="49" builtinId="8"/>
    <cellStyle name="Collegamento ipertestuale 2" xfId="45" xr:uid="{00000000-0005-0000-0000-000016000000}"/>
    <cellStyle name="Colore 1" xfId="22" builtinId="29" customBuiltin="1"/>
    <cellStyle name="Colore 2" xfId="23" builtinId="33" customBuiltin="1"/>
    <cellStyle name="Colore 3" xfId="24" builtinId="37" customBuiltin="1"/>
    <cellStyle name="Colore 4" xfId="25" builtinId="41" customBuiltin="1"/>
    <cellStyle name="Colore 5" xfId="26" builtinId="45" customBuiltin="1"/>
    <cellStyle name="Colore 6" xfId="27" builtinId="49" customBuiltin="1"/>
    <cellStyle name="Input" xfId="28" builtinId="20" customBuiltin="1"/>
    <cellStyle name="Migliaia (0)_TABD1" xfId="46" xr:uid="{00000000-0005-0000-0000-00001E000000}"/>
    <cellStyle name="Migliaia 2" xfId="52" xr:uid="{00000000-0005-0000-0000-00001F000000}"/>
    <cellStyle name="Neutrale" xfId="29" builtinId="28" customBuiltin="1"/>
    <cellStyle name="Normale" xfId="0" builtinId="0"/>
    <cellStyle name="Normale 2" xfId="30" xr:uid="{00000000-0005-0000-0000-000022000000}"/>
    <cellStyle name="Normale 2 2" xfId="47" xr:uid="{00000000-0005-0000-0000-000023000000}"/>
    <cellStyle name="Normale 3" xfId="31" xr:uid="{00000000-0005-0000-0000-000024000000}"/>
    <cellStyle name="Normale 4" xfId="50" xr:uid="{00000000-0005-0000-0000-000025000000}"/>
    <cellStyle name="Normale_Tabelle circolare trimestrale 2 2" xfId="32" xr:uid="{00000000-0005-0000-0000-000026000000}"/>
    <cellStyle name="Nota" xfId="33" builtinId="10" customBuiltin="1"/>
    <cellStyle name="Output" xfId="34" builtinId="21" customBuiltin="1"/>
    <cellStyle name="Percentuale" xfId="54" builtinId="5"/>
    <cellStyle name="Percentuale 2" xfId="51" xr:uid="{00000000-0005-0000-0000-00002A000000}"/>
    <cellStyle name="Percentuale 3" xfId="53" xr:uid="{00000000-0005-0000-0000-00002B000000}"/>
    <cellStyle name="Testo avviso" xfId="35" builtinId="11" customBuiltin="1"/>
    <cellStyle name="Testo descrittivo" xfId="36" builtinId="53" customBuiltin="1"/>
    <cellStyle name="Titolo" xfId="37" builtinId="15" customBuiltin="1"/>
    <cellStyle name="Titolo 1" xfId="38" builtinId="16" customBuiltin="1"/>
    <cellStyle name="Titolo 2" xfId="39" builtinId="17" customBuiltin="1"/>
    <cellStyle name="Titolo 3" xfId="40" builtinId="18" customBuiltin="1"/>
    <cellStyle name="Titolo 4" xfId="41" builtinId="19" customBuiltin="1"/>
    <cellStyle name="Totale" xfId="42" builtinId="25" customBuiltin="1"/>
    <cellStyle name="Valore non valido" xfId="43" builtinId="27" customBuiltin="1"/>
    <cellStyle name="Valore valido" xfId="44" builtinId="26" customBuiltin="1"/>
    <cellStyle name="Valuta (0)_TABD1" xfId="48" xr:uid="{00000000-0005-0000-0000-000036000000}"/>
  </cellStyles>
  <dxfs count="0"/>
  <tableStyles count="0" defaultTableStyle="TableStyleMedium2" defaultPivotStyle="PivotStyleLight16"/>
  <colors>
    <mruColors>
      <color rgb="FF0070C0"/>
      <color rgb="FF365F91"/>
      <color rgb="FFFF7D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5109882</xdr:colOff>
      <xdr:row>0</xdr:row>
      <xdr:rowOff>56296</xdr:rowOff>
    </xdr:from>
    <xdr:to>
      <xdr:col>2</xdr:col>
      <xdr:colOff>1005188</xdr:colOff>
      <xdr:row>2</xdr:row>
      <xdr:rowOff>128673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9882" y="56296"/>
          <a:ext cx="2237835" cy="7447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showGridLines="0" tabSelected="1" zoomScale="85" zoomScaleNormal="85" zoomScaleSheetLayoutView="100" workbookViewId="0">
      <selection sqref="A1:J1"/>
    </sheetView>
  </sheetViews>
  <sheetFormatPr defaultColWidth="8.7265625" defaultRowHeight="14" x14ac:dyDescent="0.3"/>
  <cols>
    <col min="1" max="1" width="88.7265625" style="1" customWidth="1"/>
    <col min="2" max="2" width="6.453125" style="1" customWidth="1"/>
    <col min="3" max="3" width="88.7265625" style="3" customWidth="1"/>
    <col min="4" max="16384" width="8.7265625" style="1"/>
  </cols>
  <sheetData>
    <row r="1" spans="1:4" ht="26.25" customHeight="1" x14ac:dyDescent="0.3">
      <c r="A1" s="2"/>
    </row>
    <row r="2" spans="1:4" ht="26.25" customHeight="1" x14ac:dyDescent="0.3">
      <c r="A2" s="2"/>
    </row>
    <row r="3" spans="1:4" ht="36" customHeight="1" x14ac:dyDescent="0.3">
      <c r="A3" s="268" t="s">
        <v>254</v>
      </c>
      <c r="B3" s="268"/>
      <c r="C3" s="268"/>
      <c r="D3" s="6"/>
    </row>
    <row r="4" spans="1:4" ht="16" customHeight="1" x14ac:dyDescent="0.3">
      <c r="A4" s="268" t="s">
        <v>0</v>
      </c>
      <c r="B4" s="268"/>
      <c r="C4" s="268"/>
      <c r="D4" s="6"/>
    </row>
    <row r="5" spans="1:4" x14ac:dyDescent="0.3">
      <c r="A5" s="2"/>
    </row>
    <row r="6" spans="1:4" ht="5.5" customHeight="1" x14ac:dyDescent="0.3">
      <c r="A6" s="2"/>
    </row>
    <row r="7" spans="1:4" ht="16" customHeight="1" x14ac:dyDescent="0.3">
      <c r="A7" s="8" t="s">
        <v>79</v>
      </c>
      <c r="C7" s="8" t="s">
        <v>80</v>
      </c>
    </row>
    <row r="8" spans="1:4" ht="16" customHeight="1" x14ac:dyDescent="0.3">
      <c r="A8" s="4"/>
      <c r="C8" s="4"/>
    </row>
    <row r="9" spans="1:4" ht="15" customHeight="1" x14ac:dyDescent="0.3">
      <c r="A9" s="269" t="s">
        <v>229</v>
      </c>
      <c r="B9" s="269"/>
      <c r="C9" s="269"/>
      <c r="D9" s="7"/>
    </row>
    <row r="10" spans="1:4" ht="16.5" customHeight="1" x14ac:dyDescent="0.3">
      <c r="A10" s="261" t="s">
        <v>255</v>
      </c>
      <c r="B10" s="262"/>
      <c r="C10" s="261" t="s">
        <v>255</v>
      </c>
    </row>
    <row r="11" spans="1:4" ht="16.5" customHeight="1" x14ac:dyDescent="0.3">
      <c r="A11" s="260" t="s">
        <v>256</v>
      </c>
      <c r="B11" s="262"/>
      <c r="C11" s="260" t="s">
        <v>256</v>
      </c>
    </row>
    <row r="12" spans="1:4" ht="16.5" customHeight="1" x14ac:dyDescent="0.3">
      <c r="A12" s="260" t="s">
        <v>257</v>
      </c>
      <c r="B12" s="262"/>
      <c r="C12" s="263"/>
    </row>
    <row r="13" spans="1:4" x14ac:dyDescent="0.3">
      <c r="A13" s="262"/>
      <c r="B13" s="262"/>
      <c r="C13" s="263"/>
    </row>
    <row r="14" spans="1:4" x14ac:dyDescent="0.3">
      <c r="A14" s="266" t="s">
        <v>230</v>
      </c>
      <c r="B14" s="266"/>
      <c r="C14" s="266"/>
    </row>
    <row r="15" spans="1:4" x14ac:dyDescent="0.3">
      <c r="A15" s="260" t="s">
        <v>255</v>
      </c>
      <c r="B15" s="262"/>
      <c r="C15" s="261" t="s">
        <v>255</v>
      </c>
    </row>
    <row r="16" spans="1:4" x14ac:dyDescent="0.3">
      <c r="A16" s="260" t="s">
        <v>256</v>
      </c>
      <c r="B16" s="262"/>
      <c r="C16" s="261" t="s">
        <v>256</v>
      </c>
    </row>
    <row r="17" spans="1:3" x14ac:dyDescent="0.3">
      <c r="A17" s="260" t="s">
        <v>257</v>
      </c>
      <c r="B17" s="262"/>
      <c r="C17" s="263"/>
    </row>
    <row r="18" spans="1:3" x14ac:dyDescent="0.3">
      <c r="A18" s="262"/>
      <c r="B18" s="262"/>
      <c r="C18" s="263"/>
    </row>
    <row r="19" spans="1:3" s="5" customFormat="1" x14ac:dyDescent="0.3">
      <c r="A19" s="267" t="s">
        <v>90</v>
      </c>
      <c r="B19" s="267"/>
      <c r="C19" s="267"/>
    </row>
    <row r="20" spans="1:3" ht="16.5" customHeight="1" x14ac:dyDescent="0.3">
      <c r="A20" s="260" t="s">
        <v>255</v>
      </c>
      <c r="B20" s="262"/>
      <c r="C20" s="261" t="s">
        <v>255</v>
      </c>
    </row>
    <row r="21" spans="1:3" ht="16.5" customHeight="1" x14ac:dyDescent="0.3">
      <c r="A21" s="260" t="s">
        <v>256</v>
      </c>
      <c r="B21" s="262"/>
      <c r="C21" s="261" t="s">
        <v>256</v>
      </c>
    </row>
    <row r="22" spans="1:3" ht="16.5" customHeight="1" x14ac:dyDescent="0.3">
      <c r="A22" s="260" t="s">
        <v>257</v>
      </c>
      <c r="B22" s="262"/>
      <c r="C22" s="263"/>
    </row>
    <row r="24" spans="1:3" x14ac:dyDescent="0.3">
      <c r="A24" s="101" t="s">
        <v>258</v>
      </c>
      <c r="B24" s="101"/>
      <c r="C24" s="5"/>
    </row>
    <row r="25" spans="1:3" x14ac:dyDescent="0.3">
      <c r="A25" s="101" t="s">
        <v>259</v>
      </c>
      <c r="B25" s="101"/>
      <c r="C25" s="5"/>
    </row>
    <row r="26" spans="1:3" x14ac:dyDescent="0.3">
      <c r="A26" s="5"/>
      <c r="B26" s="5"/>
      <c r="C26" s="5"/>
    </row>
    <row r="27" spans="1:3" x14ac:dyDescent="0.3">
      <c r="C27" s="1"/>
    </row>
  </sheetData>
  <mergeCells count="5">
    <mergeCell ref="A14:C14"/>
    <mergeCell ref="A19:C19"/>
    <mergeCell ref="A3:C3"/>
    <mergeCell ref="A4:C4"/>
    <mergeCell ref="A9:C9"/>
  </mergeCells>
  <hyperlinks>
    <hyperlink ref="A10" location="'TOT - Tavola 1'!A1" display="Premi lordi contabilizzati a tutto il I trimestre 2018" xr:uid="{00000000-0004-0000-0000-000000000000}"/>
    <hyperlink ref="A11" location="'TOT - Tavola 2'!A1" display="Ripartizione per canale distributivo dei premi lordi contabilizzati a tutto il I trimestre 2016" xr:uid="{00000000-0004-0000-0000-000001000000}"/>
    <hyperlink ref="A12" location="'TOT - Tavola 3'!A1" display="Nuova produzione emessa a tutto il I trimestre 2016 (b)" xr:uid="{00000000-0004-0000-0000-000002000000}"/>
    <hyperlink ref="A15" location="'A - Tavola 1'!A1" display="Premi lordi contabilizzati a tutto il I trimestre 2016" xr:uid="{00000000-0004-0000-0000-000003000000}"/>
    <hyperlink ref="A16" location="'A - Tavola 2'!A1" display="Ripartizione per canale distributivo dei premi lordi contabilizzati a tutto il I trimestre 2016" xr:uid="{00000000-0004-0000-0000-000004000000}"/>
    <hyperlink ref="A17" location="'A - Tavola 3'!A1" display="Nuova produzione emessa a tutto il I trimestre 2016" xr:uid="{00000000-0004-0000-0000-000005000000}"/>
    <hyperlink ref="A20" location="'B - Tavola 1'!A1" display="Premi lordi contabilizzati a tutto il I trimestre 2016" xr:uid="{00000000-0004-0000-0000-000006000000}"/>
    <hyperlink ref="A21" location="'B - Tavola 2'!A1" display="Ripartizione per canale distributivo dei premi lordi contabilizzati a tutto il I trimestre 2016" xr:uid="{00000000-0004-0000-0000-000007000000}"/>
    <hyperlink ref="A22" location="'B - Tavola 3'!A1" display="Nuova produzione emessa a tutto il IV trimestre 2022" xr:uid="{00000000-0004-0000-0000-000008000000}"/>
    <hyperlink ref="C10" location="'TOT - Tavola 4'!A1" display="Premi lordi contabilizzati a tutto il I trimestre 2016" xr:uid="{00000000-0004-0000-0000-000009000000}"/>
    <hyperlink ref="C16" location="'A - Tavola 4'!A29" display="Ripartizione per canale distributivo dei premi lordi contabilizzati a tutto il I trimestre 2016" xr:uid="{00000000-0004-0000-0000-00000A000000}"/>
    <hyperlink ref="C20" location="'B - Tavola 4'!A1" display="Premi lordi contabilizzati a tutto il I trimestre 2016" xr:uid="{00000000-0004-0000-0000-00000B000000}"/>
    <hyperlink ref="C21" location="'B - Tavola 4'!A30" display="Ripartizione per canale distributivo dei premi lordi contabilizzati a tutto il I trimestre 2016" xr:uid="{00000000-0004-0000-0000-00000C000000}"/>
    <hyperlink ref="C15" location="'A - Tavola 4'!A1" display="Premi lordi contabilizzati a tutto il I trimestre 2016" xr:uid="{00000000-0004-0000-0000-00000D000000}"/>
    <hyperlink ref="C11" location="'TOT - Tavola 4'!A31" display="Ripartizione per canale distributivo dei premi lordi contabilizzati a tutto il I trimestre 2016" xr:uid="{00000000-0004-0000-0000-00000E000000}"/>
  </hyperlinks>
  <printOptions horizontalCentered="1"/>
  <pageMargins left="0.78740157480314965" right="0.78740157480314965" top="0.74803149606299213" bottom="0.74803149606299213" header="0.31496062992125984" footer="0.31496062992125984"/>
  <pageSetup paperSize="9" scale="75" orientation="landscape" verticalDpi="597" r:id="rId1"/>
  <colBreaks count="1" manualBreakCount="1">
    <brk id="3" max="2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0"/>
  <sheetViews>
    <sheetView topLeftCell="D1" workbookViewId="0">
      <selection sqref="A1:K1"/>
    </sheetView>
  </sheetViews>
  <sheetFormatPr defaultColWidth="11.453125" defaultRowHeight="14.5" x14ac:dyDescent="0.35"/>
  <sheetData>
    <row r="1" spans="1:9" x14ac:dyDescent="0.35">
      <c r="A1" t="s">
        <v>95</v>
      </c>
      <c r="B1" t="s">
        <v>96</v>
      </c>
      <c r="C1" t="s">
        <v>231</v>
      </c>
      <c r="D1" t="s">
        <v>232</v>
      </c>
      <c r="E1" t="s">
        <v>233</v>
      </c>
      <c r="F1" t="s">
        <v>234</v>
      </c>
      <c r="G1" t="s">
        <v>235</v>
      </c>
      <c r="H1" t="s">
        <v>175</v>
      </c>
      <c r="I1" t="s">
        <v>178</v>
      </c>
    </row>
    <row r="2" spans="1:9" x14ac:dyDescent="0.35">
      <c r="A2">
        <v>1</v>
      </c>
      <c r="B2" t="s">
        <v>97</v>
      </c>
      <c r="C2">
        <v>1</v>
      </c>
      <c r="D2">
        <v>0</v>
      </c>
      <c r="E2">
        <v>0</v>
      </c>
      <c r="F2">
        <v>1</v>
      </c>
      <c r="G2">
        <v>0</v>
      </c>
      <c r="H2">
        <v>-0.99997631846922597</v>
      </c>
      <c r="I2">
        <v>1.5891670676400001E-8</v>
      </c>
    </row>
    <row r="3" spans="1:9" x14ac:dyDescent="0.35">
      <c r="A3">
        <v>2</v>
      </c>
      <c r="B3" t="s">
        <v>98</v>
      </c>
      <c r="C3">
        <v>885030</v>
      </c>
      <c r="D3">
        <v>32197203</v>
      </c>
      <c r="E3">
        <v>2916220</v>
      </c>
      <c r="F3">
        <v>35998453</v>
      </c>
      <c r="G3">
        <v>504502</v>
      </c>
      <c r="H3">
        <v>-1.6820198155841501E-2</v>
      </c>
      <c r="I3">
        <v>0.57207555993586501</v>
      </c>
    </row>
    <row r="4" spans="1:9" x14ac:dyDescent="0.35">
      <c r="A4">
        <v>3</v>
      </c>
      <c r="B4" t="s">
        <v>99</v>
      </c>
      <c r="C4">
        <v>1090</v>
      </c>
      <c r="D4">
        <v>5043</v>
      </c>
      <c r="E4">
        <v>6601</v>
      </c>
      <c r="F4">
        <v>12734</v>
      </c>
      <c r="G4">
        <v>816</v>
      </c>
      <c r="H4">
        <v>0.25174481470559301</v>
      </c>
      <c r="I4">
        <v>2.0236453439327799E-4</v>
      </c>
    </row>
    <row r="5" spans="1:9" x14ac:dyDescent="0.35">
      <c r="A5">
        <v>4</v>
      </c>
      <c r="B5" t="s">
        <v>100</v>
      </c>
      <c r="C5">
        <v>2704</v>
      </c>
      <c r="D5">
        <v>0</v>
      </c>
      <c r="E5">
        <v>1387468</v>
      </c>
      <c r="F5">
        <v>1390172</v>
      </c>
      <c r="G5">
        <v>225509</v>
      </c>
      <c r="H5">
        <v>2.53571157248931E-2</v>
      </c>
      <c r="I5">
        <v>2.2092155607552399E-2</v>
      </c>
    </row>
    <row r="6" spans="1:9" x14ac:dyDescent="0.35">
      <c r="A6">
        <v>5</v>
      </c>
      <c r="B6" t="s">
        <v>101</v>
      </c>
      <c r="C6">
        <v>469023</v>
      </c>
      <c r="D6">
        <v>448946</v>
      </c>
      <c r="E6">
        <v>16880</v>
      </c>
      <c r="F6">
        <v>934849</v>
      </c>
      <c r="G6">
        <v>91337</v>
      </c>
      <c r="H6">
        <v>7.9471146906844495E-2</v>
      </c>
      <c r="I6">
        <v>1.48563124401619E-2</v>
      </c>
    </row>
    <row r="7" spans="1:9" x14ac:dyDescent="0.35">
      <c r="A7">
        <v>6</v>
      </c>
      <c r="B7" t="s">
        <v>102</v>
      </c>
      <c r="C7">
        <v>6609</v>
      </c>
      <c r="D7">
        <v>71383</v>
      </c>
      <c r="E7">
        <v>1989</v>
      </c>
      <c r="F7">
        <v>79981</v>
      </c>
      <c r="G7">
        <v>708</v>
      </c>
      <c r="H7">
        <v>7.7235157746195996E-3</v>
      </c>
      <c r="I7">
        <v>1.2710317123691499E-3</v>
      </c>
    </row>
    <row r="8" spans="1:9" x14ac:dyDescent="0.35">
      <c r="A8">
        <v>7</v>
      </c>
      <c r="B8" t="s">
        <v>103</v>
      </c>
      <c r="C8">
        <v>1360663</v>
      </c>
      <c r="D8">
        <v>32717532</v>
      </c>
      <c r="E8">
        <v>2935089</v>
      </c>
      <c r="F8">
        <v>37013284</v>
      </c>
      <c r="G8">
        <v>596547</v>
      </c>
      <c r="H8">
        <v>-1.5654753706411902E-2</v>
      </c>
      <c r="I8">
        <v>0.58820291998006702</v>
      </c>
    </row>
    <row r="9" spans="1:9" x14ac:dyDescent="0.35">
      <c r="A9">
        <v>8</v>
      </c>
      <c r="B9" t="s">
        <v>104</v>
      </c>
      <c r="C9">
        <v>3993</v>
      </c>
      <c r="D9">
        <v>5868</v>
      </c>
      <c r="E9">
        <v>3236</v>
      </c>
      <c r="F9">
        <v>13097</v>
      </c>
      <c r="G9">
        <v>1476</v>
      </c>
      <c r="H9">
        <v>2.8264112428358201E-2</v>
      </c>
      <c r="I9">
        <v>2.0813321084881101E-4</v>
      </c>
    </row>
    <row r="10" spans="1:9" x14ac:dyDescent="0.35">
      <c r="A10">
        <v>9</v>
      </c>
      <c r="B10" t="s">
        <v>105</v>
      </c>
      <c r="C10">
        <v>237334</v>
      </c>
      <c r="D10">
        <v>635788</v>
      </c>
      <c r="E10">
        <v>23511</v>
      </c>
      <c r="F10">
        <v>896633</v>
      </c>
      <c r="G10">
        <v>69285</v>
      </c>
      <c r="H10">
        <v>3.05865828680194E-2</v>
      </c>
      <c r="I10">
        <v>1.42489963535926E-2</v>
      </c>
    </row>
    <row r="11" spans="1:9" x14ac:dyDescent="0.35">
      <c r="A11">
        <v>10</v>
      </c>
      <c r="B11" t="s">
        <v>106</v>
      </c>
      <c r="C11">
        <v>609066</v>
      </c>
      <c r="D11">
        <v>443075</v>
      </c>
      <c r="E11">
        <v>123383</v>
      </c>
      <c r="F11">
        <v>1175524</v>
      </c>
      <c r="G11">
        <v>89347</v>
      </c>
      <c r="H11">
        <v>2.3246502056896799E-2</v>
      </c>
      <c r="I11">
        <v>1.8681040280204501E-2</v>
      </c>
    </row>
    <row r="12" spans="1:9" x14ac:dyDescent="0.35">
      <c r="A12">
        <v>11</v>
      </c>
      <c r="B12" t="s">
        <v>107</v>
      </c>
      <c r="C12">
        <v>850393</v>
      </c>
      <c r="D12">
        <v>1084731</v>
      </c>
      <c r="E12">
        <v>150130</v>
      </c>
      <c r="F12">
        <v>2085254</v>
      </c>
      <c r="G12">
        <v>160108</v>
      </c>
      <c r="H12">
        <v>2.6421346569684499E-2</v>
      </c>
      <c r="I12">
        <v>3.3138169844645897E-2</v>
      </c>
    </row>
    <row r="13" spans="1:9" x14ac:dyDescent="0.35">
      <c r="A13">
        <v>12</v>
      </c>
      <c r="B13" t="s">
        <v>108</v>
      </c>
      <c r="C13">
        <v>2211056</v>
      </c>
      <c r="D13">
        <v>33802263</v>
      </c>
      <c r="E13">
        <v>3085219</v>
      </c>
      <c r="F13">
        <v>39098538</v>
      </c>
      <c r="G13">
        <v>756655</v>
      </c>
      <c r="H13">
        <v>-1.34979717920517E-2</v>
      </c>
      <c r="I13">
        <v>0.62134108982471303</v>
      </c>
    </row>
    <row r="14" spans="1:9" x14ac:dyDescent="0.35">
      <c r="A14">
        <v>13</v>
      </c>
      <c r="B14" t="s">
        <v>76</v>
      </c>
      <c r="C14">
        <v>0</v>
      </c>
      <c r="D14">
        <v>0</v>
      </c>
      <c r="E14">
        <v>0</v>
      </c>
      <c r="F14">
        <v>0</v>
      </c>
      <c r="G14">
        <v>0</v>
      </c>
      <c r="I14">
        <v>0</v>
      </c>
    </row>
    <row r="15" spans="1:9" x14ac:dyDescent="0.35">
      <c r="A15">
        <v>14</v>
      </c>
      <c r="B15" t="s">
        <v>109</v>
      </c>
      <c r="C15">
        <v>43264</v>
      </c>
      <c r="D15">
        <v>7503071</v>
      </c>
      <c r="E15">
        <v>1867163</v>
      </c>
      <c r="F15">
        <v>9413498</v>
      </c>
      <c r="G15">
        <v>427007</v>
      </c>
      <c r="H15">
        <v>0.35250028340228101</v>
      </c>
      <c r="I15">
        <v>0.14959621012895</v>
      </c>
    </row>
    <row r="16" spans="1:9" x14ac:dyDescent="0.35">
      <c r="A16">
        <v>15</v>
      </c>
      <c r="B16" t="s">
        <v>110</v>
      </c>
      <c r="C16">
        <v>1295</v>
      </c>
      <c r="D16">
        <v>0</v>
      </c>
      <c r="E16">
        <v>613061</v>
      </c>
      <c r="F16">
        <v>614356</v>
      </c>
      <c r="G16">
        <v>155051</v>
      </c>
      <c r="H16">
        <v>0.123607506616115</v>
      </c>
      <c r="I16">
        <v>9.7631432300704195E-3</v>
      </c>
    </row>
    <row r="17" spans="1:9" x14ac:dyDescent="0.35">
      <c r="A17">
        <v>16</v>
      </c>
      <c r="B17" t="s">
        <v>111</v>
      </c>
      <c r="C17">
        <v>2792</v>
      </c>
      <c r="D17">
        <v>9712848</v>
      </c>
      <c r="E17">
        <v>1062133</v>
      </c>
      <c r="F17">
        <v>10777773</v>
      </c>
      <c r="G17">
        <v>295121</v>
      </c>
      <c r="H17">
        <v>0.302996144244639</v>
      </c>
      <c r="I17">
        <v>0.17127681914099599</v>
      </c>
    </row>
    <row r="18" spans="1:9" x14ac:dyDescent="0.35">
      <c r="A18">
        <v>17</v>
      </c>
      <c r="B18" t="s">
        <v>112</v>
      </c>
      <c r="C18">
        <v>0</v>
      </c>
      <c r="D18">
        <v>0</v>
      </c>
      <c r="E18">
        <v>409694</v>
      </c>
      <c r="F18">
        <v>409694</v>
      </c>
      <c r="G18">
        <v>146759</v>
      </c>
      <c r="H18">
        <v>0.24634639019700899</v>
      </c>
      <c r="I18">
        <v>6.51072212609704E-3</v>
      </c>
    </row>
    <row r="19" spans="1:9" x14ac:dyDescent="0.35">
      <c r="A19">
        <v>18</v>
      </c>
      <c r="B19" t="s">
        <v>113</v>
      </c>
      <c r="C19">
        <v>0</v>
      </c>
      <c r="D19">
        <v>0</v>
      </c>
      <c r="E19">
        <v>0</v>
      </c>
      <c r="F19">
        <v>0</v>
      </c>
      <c r="G19">
        <v>0</v>
      </c>
      <c r="I19">
        <v>0</v>
      </c>
    </row>
    <row r="20" spans="1:9" x14ac:dyDescent="0.35">
      <c r="A20">
        <v>19</v>
      </c>
      <c r="B20" t="s">
        <v>114</v>
      </c>
      <c r="C20">
        <v>0</v>
      </c>
      <c r="D20">
        <v>0</v>
      </c>
      <c r="E20">
        <v>0</v>
      </c>
      <c r="F20">
        <v>0</v>
      </c>
      <c r="G20">
        <v>0</v>
      </c>
      <c r="I20">
        <v>0</v>
      </c>
    </row>
    <row r="21" spans="1:9" x14ac:dyDescent="0.35">
      <c r="A21">
        <v>20</v>
      </c>
      <c r="B21" t="s">
        <v>115</v>
      </c>
      <c r="C21">
        <v>46056</v>
      </c>
      <c r="D21">
        <v>17215919</v>
      </c>
      <c r="E21">
        <v>2929296</v>
      </c>
      <c r="F21">
        <v>20191271</v>
      </c>
      <c r="G21">
        <v>722128</v>
      </c>
      <c r="H21">
        <v>0.32561702964665201</v>
      </c>
      <c r="I21">
        <v>0.32087302926994599</v>
      </c>
    </row>
    <row r="22" spans="1:9" x14ac:dyDescent="0.35">
      <c r="A22">
        <v>21</v>
      </c>
      <c r="B22" t="s">
        <v>116</v>
      </c>
      <c r="C22">
        <v>8214</v>
      </c>
      <c r="D22">
        <v>3656</v>
      </c>
      <c r="E22">
        <v>0</v>
      </c>
      <c r="F22">
        <v>11870</v>
      </c>
      <c r="G22">
        <v>232</v>
      </c>
      <c r="H22">
        <v>0.120657099697885</v>
      </c>
      <c r="I22">
        <v>1.88634130928868E-4</v>
      </c>
    </row>
    <row r="23" spans="1:9" x14ac:dyDescent="0.35">
      <c r="A23">
        <v>22</v>
      </c>
      <c r="B23" t="s">
        <v>41</v>
      </c>
      <c r="C23">
        <v>54270</v>
      </c>
      <c r="D23">
        <v>17219575</v>
      </c>
      <c r="E23">
        <v>2929296</v>
      </c>
      <c r="F23">
        <v>20203141</v>
      </c>
      <c r="G23">
        <v>722360</v>
      </c>
      <c r="H23">
        <v>0.32547460031016501</v>
      </c>
      <c r="I23">
        <v>0.321061663400875</v>
      </c>
    </row>
    <row r="24" spans="1:9" x14ac:dyDescent="0.35">
      <c r="A24">
        <v>23</v>
      </c>
      <c r="B24" t="s">
        <v>42</v>
      </c>
      <c r="C24">
        <v>143606</v>
      </c>
      <c r="D24">
        <v>26892</v>
      </c>
      <c r="E24">
        <v>2445</v>
      </c>
      <c r="F24">
        <v>172943</v>
      </c>
      <c r="G24">
        <v>35861</v>
      </c>
      <c r="H24">
        <v>0.14055173414407299</v>
      </c>
      <c r="I24">
        <v>2.7483532017886498E-3</v>
      </c>
    </row>
    <row r="25" spans="1:9" x14ac:dyDescent="0.35">
      <c r="A25">
        <v>24</v>
      </c>
      <c r="B25" t="s">
        <v>117</v>
      </c>
      <c r="C25">
        <v>42</v>
      </c>
      <c r="D25">
        <v>406515</v>
      </c>
      <c r="E25">
        <v>44495</v>
      </c>
      <c r="F25">
        <v>451052</v>
      </c>
      <c r="G25">
        <v>4649</v>
      </c>
      <c r="H25">
        <v>0.57498472336190798</v>
      </c>
      <c r="I25">
        <v>7.1679698419315901E-3</v>
      </c>
    </row>
    <row r="26" spans="1:9" x14ac:dyDescent="0.35">
      <c r="A26">
        <v>25</v>
      </c>
      <c r="B26" t="s">
        <v>118</v>
      </c>
      <c r="C26">
        <v>0</v>
      </c>
      <c r="D26">
        <v>3139</v>
      </c>
      <c r="E26">
        <v>116</v>
      </c>
      <c r="F26">
        <v>3255</v>
      </c>
      <c r="G26">
        <v>0</v>
      </c>
      <c r="H26">
        <v>-0.262740656851642</v>
      </c>
      <c r="I26">
        <v>5.1727388051682097E-5</v>
      </c>
    </row>
    <row r="27" spans="1:9" x14ac:dyDescent="0.35">
      <c r="A27">
        <v>26</v>
      </c>
      <c r="B27" t="s">
        <v>119</v>
      </c>
      <c r="C27">
        <v>0</v>
      </c>
      <c r="D27">
        <v>213</v>
      </c>
      <c r="E27">
        <v>116</v>
      </c>
      <c r="F27">
        <v>329</v>
      </c>
      <c r="G27">
        <v>0</v>
      </c>
      <c r="H27">
        <v>-0.46241830065359502</v>
      </c>
      <c r="I27">
        <v>5.2283596525356098E-6</v>
      </c>
    </row>
    <row r="28" spans="1:9" x14ac:dyDescent="0.35">
      <c r="A28">
        <v>27</v>
      </c>
      <c r="B28" t="s">
        <v>214</v>
      </c>
      <c r="C28">
        <v>0</v>
      </c>
      <c r="D28">
        <v>0</v>
      </c>
      <c r="E28">
        <v>0</v>
      </c>
      <c r="F28">
        <v>0</v>
      </c>
      <c r="G28">
        <v>0</v>
      </c>
      <c r="I28">
        <v>0</v>
      </c>
    </row>
    <row r="29" spans="1:9" x14ac:dyDescent="0.35">
      <c r="A29">
        <v>28</v>
      </c>
      <c r="B29" t="s">
        <v>215</v>
      </c>
      <c r="C29">
        <v>0</v>
      </c>
      <c r="D29">
        <v>0</v>
      </c>
      <c r="E29">
        <v>0</v>
      </c>
      <c r="F29">
        <v>0</v>
      </c>
      <c r="G29">
        <v>0</v>
      </c>
      <c r="I29">
        <v>0</v>
      </c>
    </row>
    <row r="30" spans="1:9" x14ac:dyDescent="0.35">
      <c r="A30">
        <v>29</v>
      </c>
      <c r="B30" t="s">
        <v>216</v>
      </c>
      <c r="C30">
        <v>0</v>
      </c>
      <c r="D30">
        <v>2926</v>
      </c>
      <c r="E30">
        <v>0</v>
      </c>
      <c r="F30">
        <v>2926</v>
      </c>
      <c r="G30">
        <v>0</v>
      </c>
      <c r="H30">
        <v>-0.23060741519852701</v>
      </c>
      <c r="I30">
        <v>4.6499028399146502E-5</v>
      </c>
    </row>
    <row r="31" spans="1:9" x14ac:dyDescent="0.35">
      <c r="A31">
        <v>30</v>
      </c>
      <c r="B31" t="s">
        <v>120</v>
      </c>
      <c r="C31">
        <v>360</v>
      </c>
      <c r="D31">
        <v>360624</v>
      </c>
      <c r="E31">
        <v>18126</v>
      </c>
      <c r="F31">
        <v>379110</v>
      </c>
      <c r="G31">
        <v>227</v>
      </c>
      <c r="H31">
        <v>-0.29560821167984902</v>
      </c>
      <c r="I31">
        <v>6.0246912701300203E-3</v>
      </c>
    </row>
    <row r="32" spans="1:9" x14ac:dyDescent="0.35">
      <c r="A32">
        <v>31</v>
      </c>
      <c r="B32" t="s">
        <v>121</v>
      </c>
      <c r="C32">
        <v>30</v>
      </c>
      <c r="D32">
        <v>43590</v>
      </c>
      <c r="E32">
        <v>2455</v>
      </c>
      <c r="F32">
        <v>46075</v>
      </c>
      <c r="G32">
        <v>224</v>
      </c>
      <c r="H32">
        <v>-1.12024379251883E-2</v>
      </c>
      <c r="I32">
        <v>7.3220872641513197E-4</v>
      </c>
    </row>
    <row r="33" spans="1:9" x14ac:dyDescent="0.35">
      <c r="A33">
        <v>32</v>
      </c>
      <c r="B33" t="s">
        <v>50</v>
      </c>
      <c r="C33">
        <v>402</v>
      </c>
      <c r="D33">
        <v>767139</v>
      </c>
      <c r="E33">
        <v>62621</v>
      </c>
      <c r="F33">
        <v>830162</v>
      </c>
      <c r="G33">
        <v>4876</v>
      </c>
      <c r="H33">
        <v>6.7524139152115303E-3</v>
      </c>
      <c r="I33">
        <v>1.3192661112061599E-2</v>
      </c>
    </row>
    <row r="34" spans="1:9" x14ac:dyDescent="0.35">
      <c r="A34">
        <v>33</v>
      </c>
      <c r="B34" t="s">
        <v>51</v>
      </c>
      <c r="C34">
        <v>911</v>
      </c>
      <c r="D34">
        <v>2031528</v>
      </c>
      <c r="E34">
        <v>378297</v>
      </c>
      <c r="F34">
        <v>2410736</v>
      </c>
      <c r="G34">
        <v>11085</v>
      </c>
      <c r="H34">
        <v>0.447625178345816</v>
      </c>
      <c r="I34">
        <v>3.8310622599741898E-2</v>
      </c>
    </row>
    <row r="35" spans="1:9" x14ac:dyDescent="0.35">
      <c r="A35">
        <v>34</v>
      </c>
      <c r="B35" t="s">
        <v>52</v>
      </c>
      <c r="C35">
        <v>41591</v>
      </c>
      <c r="D35">
        <v>64693</v>
      </c>
      <c r="E35">
        <v>104242</v>
      </c>
      <c r="F35">
        <v>210526</v>
      </c>
      <c r="G35">
        <v>38218</v>
      </c>
      <c r="H35">
        <v>-1.9007012884136001E-2</v>
      </c>
      <c r="I35">
        <v>3.3456098608197898E-3</v>
      </c>
    </row>
    <row r="36" spans="1:9" x14ac:dyDescent="0.35">
      <c r="A36">
        <v>35</v>
      </c>
      <c r="B36" t="s">
        <v>122</v>
      </c>
      <c r="C36">
        <v>41589</v>
      </c>
      <c r="D36">
        <v>44390</v>
      </c>
      <c r="E36">
        <v>97532</v>
      </c>
      <c r="F36">
        <v>183511</v>
      </c>
      <c r="G36">
        <v>33541</v>
      </c>
      <c r="H36">
        <v>-5.7603426317735497E-2</v>
      </c>
      <c r="I36">
        <v>2.9162963774968498E-3</v>
      </c>
    </row>
    <row r="37" spans="1:9" x14ac:dyDescent="0.35">
      <c r="A37">
        <v>36</v>
      </c>
      <c r="B37" t="s">
        <v>123</v>
      </c>
      <c r="C37">
        <v>0</v>
      </c>
      <c r="D37">
        <v>20303</v>
      </c>
      <c r="E37">
        <v>6706</v>
      </c>
      <c r="F37">
        <v>27009</v>
      </c>
      <c r="G37">
        <v>4677</v>
      </c>
      <c r="H37">
        <v>0.35928535480624002</v>
      </c>
      <c r="I37">
        <v>4.29218133298889E-4</v>
      </c>
    </row>
    <row r="38" spans="1:9" x14ac:dyDescent="0.35">
      <c r="A38">
        <v>37</v>
      </c>
      <c r="B38" t="s">
        <v>124</v>
      </c>
      <c r="C38">
        <v>2</v>
      </c>
      <c r="D38">
        <v>0</v>
      </c>
      <c r="E38">
        <v>0</v>
      </c>
      <c r="F38">
        <v>2</v>
      </c>
      <c r="G38">
        <v>0</v>
      </c>
      <c r="H38">
        <v>-0.33333333333333298</v>
      </c>
      <c r="I38">
        <v>3.1783341352800102E-8</v>
      </c>
    </row>
    <row r="39" spans="1:9" x14ac:dyDescent="0.35">
      <c r="A39">
        <v>38</v>
      </c>
      <c r="B39" t="s">
        <v>125</v>
      </c>
      <c r="C39">
        <v>0</v>
      </c>
      <c r="D39">
        <v>0</v>
      </c>
      <c r="E39">
        <v>4</v>
      </c>
      <c r="F39">
        <v>4</v>
      </c>
      <c r="G39">
        <v>0</v>
      </c>
      <c r="H39">
        <v>0</v>
      </c>
      <c r="I39">
        <v>6.3566682705600204E-8</v>
      </c>
    </row>
    <row r="40" spans="1:9" x14ac:dyDescent="0.35">
      <c r="A40">
        <v>39</v>
      </c>
      <c r="B40" t="s">
        <v>11</v>
      </c>
      <c r="C40">
        <v>2451836</v>
      </c>
      <c r="D40">
        <v>53912090</v>
      </c>
      <c r="E40">
        <v>6562120</v>
      </c>
      <c r="F40">
        <v>62926046</v>
      </c>
      <c r="G40">
        <v>1569055</v>
      </c>
      <c r="H40">
        <v>8.9971291057804104E-2</v>
      </c>
      <c r="I4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2"/>
  <sheetViews>
    <sheetView zoomScale="70" zoomScaleNormal="70" workbookViewId="0">
      <selection sqref="A1:K1"/>
    </sheetView>
  </sheetViews>
  <sheetFormatPr defaultColWidth="11.453125" defaultRowHeight="14.5" x14ac:dyDescent="0.35"/>
  <sheetData>
    <row r="1" spans="1:17" x14ac:dyDescent="0.35">
      <c r="A1" t="s">
        <v>95</v>
      </c>
      <c r="B1" t="s">
        <v>96</v>
      </c>
      <c r="C1" t="s">
        <v>236</v>
      </c>
      <c r="D1" t="s">
        <v>170</v>
      </c>
      <c r="E1" t="s">
        <v>237</v>
      </c>
      <c r="F1" t="s">
        <v>172</v>
      </c>
      <c r="G1" t="s">
        <v>238</v>
      </c>
      <c r="H1" t="s">
        <v>174</v>
      </c>
      <c r="I1" t="s">
        <v>239</v>
      </c>
      <c r="J1" t="s">
        <v>175</v>
      </c>
      <c r="K1" t="s">
        <v>240</v>
      </c>
      <c r="L1" t="s">
        <v>179</v>
      </c>
      <c r="M1" t="s">
        <v>241</v>
      </c>
      <c r="N1" t="s">
        <v>180</v>
      </c>
      <c r="O1" t="s">
        <v>242</v>
      </c>
      <c r="P1" t="s">
        <v>181</v>
      </c>
      <c r="Q1" t="s">
        <v>182</v>
      </c>
    </row>
    <row r="2" spans="1:17" x14ac:dyDescent="0.35">
      <c r="A2">
        <v>1</v>
      </c>
      <c r="B2" t="s">
        <v>153</v>
      </c>
      <c r="C2">
        <v>4518697</v>
      </c>
      <c r="D2">
        <v>-6.3234559695902998E-2</v>
      </c>
      <c r="E2">
        <v>3890680</v>
      </c>
      <c r="F2">
        <v>0.244314413038903</v>
      </c>
      <c r="G2">
        <v>25079397</v>
      </c>
      <c r="H2">
        <v>-2.8603646112041999E-3</v>
      </c>
      <c r="I2">
        <v>378737</v>
      </c>
      <c r="J2">
        <v>-0.55398261561815099</v>
      </c>
      <c r="K2">
        <v>2988787</v>
      </c>
      <c r="L2">
        <v>-0.15738345675580501</v>
      </c>
      <c r="M2">
        <v>156985</v>
      </c>
      <c r="N2">
        <v>0.51060410692634794</v>
      </c>
      <c r="O2">
        <v>37013283</v>
      </c>
      <c r="P2">
        <v>-1.5654806478837002E-2</v>
      </c>
      <c r="Q2">
        <v>0.59017740744236802</v>
      </c>
    </row>
    <row r="3" spans="1:17" x14ac:dyDescent="0.35">
      <c r="A3">
        <v>2</v>
      </c>
      <c r="B3" t="s">
        <v>154</v>
      </c>
      <c r="C3">
        <v>411651</v>
      </c>
      <c r="D3">
        <v>-2.36676707065436E-2</v>
      </c>
      <c r="E3">
        <v>25819</v>
      </c>
      <c r="F3">
        <v>-0.36459615100654602</v>
      </c>
      <c r="G3">
        <v>499819</v>
      </c>
      <c r="H3">
        <v>-1.6917465935374399E-3</v>
      </c>
      <c r="I3">
        <v>4867</v>
      </c>
      <c r="J3">
        <v>-0.107627429409608</v>
      </c>
      <c r="K3">
        <v>381536</v>
      </c>
      <c r="L3">
        <v>2.6605820561391502E-2</v>
      </c>
      <c r="M3">
        <v>66480</v>
      </c>
      <c r="N3">
        <v>3.2180064716705798</v>
      </c>
      <c r="O3">
        <v>1390172</v>
      </c>
      <c r="P3">
        <v>2.53571157248931E-2</v>
      </c>
      <c r="Q3">
        <v>2.2166315451103601E-2</v>
      </c>
    </row>
    <row r="4" spans="1:17" x14ac:dyDescent="0.35">
      <c r="A4">
        <v>3</v>
      </c>
      <c r="B4" t="s">
        <v>217</v>
      </c>
      <c r="C4">
        <v>0</v>
      </c>
      <c r="E4">
        <v>0</v>
      </c>
      <c r="G4">
        <v>0</v>
      </c>
      <c r="I4">
        <v>0</v>
      </c>
      <c r="K4">
        <v>0</v>
      </c>
      <c r="M4">
        <v>0</v>
      </c>
      <c r="O4">
        <v>0</v>
      </c>
      <c r="Q4">
        <v>0</v>
      </c>
    </row>
    <row r="5" spans="1:17" x14ac:dyDescent="0.35">
      <c r="A5">
        <v>4</v>
      </c>
      <c r="B5" t="s">
        <v>155</v>
      </c>
      <c r="C5">
        <v>1825785</v>
      </c>
      <c r="D5">
        <v>7.1365071615634004E-2</v>
      </c>
      <c r="E5">
        <v>7005821</v>
      </c>
      <c r="F5">
        <v>0.21865013741040201</v>
      </c>
      <c r="G5">
        <v>9983209</v>
      </c>
      <c r="H5">
        <v>0.54343114737472198</v>
      </c>
      <c r="I5">
        <v>400961</v>
      </c>
      <c r="J5">
        <v>3.8807143518830899E-3</v>
      </c>
      <c r="K5">
        <v>952141</v>
      </c>
      <c r="L5">
        <v>7.1358567292620897E-2</v>
      </c>
      <c r="M5">
        <v>23354</v>
      </c>
      <c r="N5">
        <v>4.85811781609196E-2</v>
      </c>
      <c r="O5">
        <v>20191271</v>
      </c>
      <c r="P5">
        <v>0.32561702964665201</v>
      </c>
      <c r="Q5">
        <v>0.32195014886267398</v>
      </c>
    </row>
    <row r="6" spans="1:17" x14ac:dyDescent="0.35">
      <c r="A6">
        <v>5</v>
      </c>
      <c r="B6" t="s">
        <v>156</v>
      </c>
      <c r="C6">
        <v>234049</v>
      </c>
      <c r="D6">
        <v>0.180533348128944</v>
      </c>
      <c r="E6">
        <v>539550</v>
      </c>
      <c r="F6">
        <v>0.18360524116327001</v>
      </c>
      <c r="G6">
        <v>59888</v>
      </c>
      <c r="H6">
        <v>-2.1826421633149898E-3</v>
      </c>
      <c r="I6">
        <v>8098</v>
      </c>
      <c r="J6">
        <v>0.20362663495838301</v>
      </c>
      <c r="K6">
        <v>164179</v>
      </c>
      <c r="L6">
        <v>0.13663521250597099</v>
      </c>
      <c r="M6">
        <v>18286</v>
      </c>
      <c r="N6">
        <v>0.79503288504957303</v>
      </c>
      <c r="O6">
        <v>1024050</v>
      </c>
      <c r="P6">
        <v>0.169691840084433</v>
      </c>
      <c r="Q6">
        <v>1.6328494127131499E-2</v>
      </c>
    </row>
    <row r="7" spans="1:17" x14ac:dyDescent="0.35">
      <c r="A7">
        <v>6</v>
      </c>
      <c r="B7" t="s">
        <v>157</v>
      </c>
      <c r="C7">
        <v>111278</v>
      </c>
      <c r="D7">
        <v>0.14738513569248499</v>
      </c>
      <c r="E7">
        <v>442</v>
      </c>
      <c r="F7">
        <v>0.214285714285714</v>
      </c>
      <c r="G7">
        <v>16130</v>
      </c>
      <c r="H7">
        <v>0.31662721410497102</v>
      </c>
      <c r="I7">
        <v>39</v>
      </c>
      <c r="J7">
        <v>0.14705882352941199</v>
      </c>
      <c r="K7">
        <v>19912</v>
      </c>
      <c r="L7">
        <v>0.192406730941973</v>
      </c>
      <c r="M7">
        <v>0</v>
      </c>
      <c r="N7">
        <v>-1</v>
      </c>
      <c r="O7">
        <v>147801</v>
      </c>
      <c r="P7">
        <v>0.169931846785875</v>
      </c>
      <c r="Q7">
        <v>2.3566893808741399E-3</v>
      </c>
    </row>
    <row r="8" spans="1:17" x14ac:dyDescent="0.35">
      <c r="A8">
        <v>7</v>
      </c>
      <c r="B8" t="s">
        <v>158</v>
      </c>
      <c r="C8">
        <v>163898</v>
      </c>
      <c r="D8">
        <v>2.5808262873872101</v>
      </c>
      <c r="E8">
        <v>248</v>
      </c>
      <c r="F8">
        <v>-0.212698412698413</v>
      </c>
      <c r="G8">
        <v>44591</v>
      </c>
      <c r="H8">
        <v>-0.61040243241826397</v>
      </c>
      <c r="I8">
        <v>1771</v>
      </c>
      <c r="J8">
        <v>-0.79454756380510405</v>
      </c>
      <c r="K8">
        <v>228692</v>
      </c>
      <c r="L8">
        <v>0.95088078481552596</v>
      </c>
      <c r="M8">
        <v>11851</v>
      </c>
      <c r="O8">
        <v>451051</v>
      </c>
      <c r="P8">
        <v>0.57498123155891501</v>
      </c>
      <c r="Q8">
        <v>7.1920156286673503E-3</v>
      </c>
    </row>
    <row r="9" spans="1:17" x14ac:dyDescent="0.35">
      <c r="A9">
        <v>8</v>
      </c>
      <c r="B9" t="s">
        <v>159</v>
      </c>
      <c r="C9">
        <v>329</v>
      </c>
      <c r="D9">
        <v>-0.46241830065359502</v>
      </c>
      <c r="E9">
        <v>0</v>
      </c>
      <c r="G9">
        <v>140</v>
      </c>
      <c r="I9">
        <v>0</v>
      </c>
      <c r="K9">
        <v>2786</v>
      </c>
      <c r="L9">
        <v>-0.267420457533526</v>
      </c>
      <c r="M9">
        <v>0</v>
      </c>
      <c r="O9">
        <v>3255</v>
      </c>
      <c r="P9">
        <v>-0.262740656851642</v>
      </c>
      <c r="Q9">
        <v>5.1901028644903198E-5</v>
      </c>
    </row>
    <row r="10" spans="1:17" x14ac:dyDescent="0.35">
      <c r="A10">
        <v>9</v>
      </c>
      <c r="B10" t="s">
        <v>160</v>
      </c>
      <c r="C10">
        <v>173447</v>
      </c>
      <c r="D10">
        <v>0.20355695570112101</v>
      </c>
      <c r="E10">
        <v>169490</v>
      </c>
      <c r="F10">
        <v>0.23069438494325401</v>
      </c>
      <c r="G10">
        <v>388626</v>
      </c>
      <c r="H10">
        <v>0.15135822146905401</v>
      </c>
      <c r="I10">
        <v>2462</v>
      </c>
      <c r="J10">
        <v>-1.0052271813429801E-2</v>
      </c>
      <c r="K10">
        <v>22085</v>
      </c>
      <c r="L10">
        <v>-4.4104916897507E-2</v>
      </c>
      <c r="M10">
        <v>42054</v>
      </c>
      <c r="N10">
        <v>0.28924859744320802</v>
      </c>
      <c r="O10">
        <v>798164</v>
      </c>
      <c r="P10">
        <v>0.177966226766513</v>
      </c>
      <c r="Q10">
        <v>1.2726738134356499E-2</v>
      </c>
    </row>
    <row r="11" spans="1:17" x14ac:dyDescent="0.35">
      <c r="A11">
        <v>10</v>
      </c>
      <c r="B11" t="s">
        <v>27</v>
      </c>
      <c r="C11">
        <v>6793105</v>
      </c>
      <c r="D11">
        <v>-3.1772226067635599E-3</v>
      </c>
      <c r="E11">
        <v>11066681</v>
      </c>
      <c r="F11">
        <v>0.22772129712432901</v>
      </c>
      <c r="G11">
        <v>35511953</v>
      </c>
      <c r="H11">
        <v>0.10685089936274</v>
      </c>
      <c r="I11">
        <v>783970</v>
      </c>
      <c r="J11">
        <v>-0.377655879749624</v>
      </c>
      <c r="K11">
        <v>4211617</v>
      </c>
      <c r="L11">
        <v>-8.2992182080490598E-2</v>
      </c>
      <c r="M11">
        <v>234244</v>
      </c>
      <c r="N11">
        <v>0.47495812711725699</v>
      </c>
      <c r="O11">
        <v>58601570</v>
      </c>
      <c r="P11">
        <v>8.6747136219844395E-2</v>
      </c>
      <c r="Q11">
        <v>0.93440299944894001</v>
      </c>
    </row>
    <row r="12" spans="1:17" x14ac:dyDescent="0.35">
      <c r="A12">
        <v>11</v>
      </c>
      <c r="B12" t="s">
        <v>161</v>
      </c>
      <c r="C12">
        <v>685453</v>
      </c>
      <c r="D12">
        <v>-6.2067861409142999E-2</v>
      </c>
      <c r="E12">
        <v>38029</v>
      </c>
      <c r="F12">
        <v>-0.17998533724340199</v>
      </c>
      <c r="G12">
        <v>240968</v>
      </c>
      <c r="H12">
        <v>5.3379787285197801E-2</v>
      </c>
      <c r="I12">
        <v>14366</v>
      </c>
      <c r="J12">
        <v>-0.481727335040947</v>
      </c>
      <c r="K12">
        <v>542310</v>
      </c>
      <c r="L12">
        <v>-0.13067941368830099</v>
      </c>
      <c r="M12">
        <v>10177</v>
      </c>
      <c r="N12">
        <v>0.15752957233848999</v>
      </c>
      <c r="O12">
        <v>1531303</v>
      </c>
      <c r="P12">
        <v>-8.10099568562236E-2</v>
      </c>
      <c r="Q12">
        <v>2.4416651572051098E-2</v>
      </c>
    </row>
    <row r="13" spans="1:17" x14ac:dyDescent="0.35">
      <c r="A13">
        <v>12</v>
      </c>
      <c r="B13" t="s">
        <v>162</v>
      </c>
      <c r="C13">
        <v>4603163</v>
      </c>
      <c r="D13">
        <v>-1.6832647262169199E-2</v>
      </c>
      <c r="E13">
        <v>10082160</v>
      </c>
      <c r="F13">
        <v>0.23733081469369</v>
      </c>
      <c r="G13">
        <v>33169322</v>
      </c>
      <c r="H13">
        <v>0.11761001911196001</v>
      </c>
      <c r="I13">
        <v>739313</v>
      </c>
      <c r="J13">
        <v>-0.38605974041072599</v>
      </c>
      <c r="K13">
        <v>2505851</v>
      </c>
      <c r="L13">
        <v>-0.130054213412543</v>
      </c>
      <c r="M13">
        <v>114483</v>
      </c>
      <c r="N13">
        <v>8.54349969660195E-2</v>
      </c>
      <c r="O13">
        <v>51214292</v>
      </c>
      <c r="P13">
        <v>9.6683746532464601E-2</v>
      </c>
      <c r="Q13">
        <v>0.81661272999091805</v>
      </c>
    </row>
    <row r="14" spans="1:17" x14ac:dyDescent="0.35">
      <c r="A14">
        <v>13</v>
      </c>
      <c r="B14" t="s">
        <v>163</v>
      </c>
      <c r="C14">
        <v>1504489</v>
      </c>
      <c r="D14">
        <v>7.3124194437688098E-2</v>
      </c>
      <c r="E14">
        <v>946492</v>
      </c>
      <c r="F14">
        <v>0.15522921088573199</v>
      </c>
      <c r="G14">
        <v>2101663</v>
      </c>
      <c r="H14">
        <v>-3.4258975893040201E-2</v>
      </c>
      <c r="I14">
        <v>30291</v>
      </c>
      <c r="J14">
        <v>9.0545794930875695E-2</v>
      </c>
      <c r="K14">
        <v>1163456</v>
      </c>
      <c r="L14">
        <v>6.88794118781937E-2</v>
      </c>
      <c r="M14">
        <v>109584</v>
      </c>
      <c r="N14">
        <v>1.4597979797979801</v>
      </c>
      <c r="O14">
        <v>5855975</v>
      </c>
      <c r="P14">
        <v>5.3553527440364901E-2</v>
      </c>
      <c r="Q14">
        <v>9.3373617885971399E-2</v>
      </c>
    </row>
    <row r="15" spans="1:17" x14ac:dyDescent="0.35">
      <c r="A15">
        <v>14</v>
      </c>
      <c r="B15" t="s">
        <v>164</v>
      </c>
      <c r="C15">
        <v>327261</v>
      </c>
      <c r="D15">
        <v>7.6052753583159896E-2</v>
      </c>
      <c r="E15">
        <v>6003</v>
      </c>
      <c r="F15">
        <v>-6.6192288598377899E-3</v>
      </c>
      <c r="G15">
        <v>491719</v>
      </c>
      <c r="H15">
        <v>2.7552901152269299E-2</v>
      </c>
      <c r="I15">
        <v>221436</v>
      </c>
      <c r="J15">
        <v>-3.0222872333437002E-2</v>
      </c>
      <c r="K15">
        <v>986354</v>
      </c>
      <c r="L15">
        <v>0.10506196657323</v>
      </c>
      <c r="M15">
        <v>52482</v>
      </c>
      <c r="N15">
        <v>-0.569653883053307</v>
      </c>
      <c r="O15">
        <v>2085255</v>
      </c>
      <c r="P15">
        <v>2.6422344032416299E-2</v>
      </c>
      <c r="Q15">
        <v>3.3249425341606E-2</v>
      </c>
    </row>
    <row r="16" spans="1:17" x14ac:dyDescent="0.35">
      <c r="A16">
        <v>15</v>
      </c>
      <c r="B16" t="s">
        <v>218</v>
      </c>
      <c r="C16">
        <v>0</v>
      </c>
      <c r="E16">
        <v>0</v>
      </c>
      <c r="G16">
        <v>0</v>
      </c>
      <c r="I16">
        <v>0</v>
      </c>
      <c r="K16">
        <v>0</v>
      </c>
      <c r="M16">
        <v>0</v>
      </c>
      <c r="O16">
        <v>0</v>
      </c>
      <c r="Q16">
        <v>0</v>
      </c>
    </row>
    <row r="17" spans="1:17" x14ac:dyDescent="0.35">
      <c r="A17">
        <v>16</v>
      </c>
      <c r="B17" t="s">
        <v>165</v>
      </c>
      <c r="C17">
        <v>0</v>
      </c>
      <c r="E17">
        <v>0</v>
      </c>
      <c r="G17">
        <v>0</v>
      </c>
      <c r="I17">
        <v>0</v>
      </c>
      <c r="K17">
        <v>10109</v>
      </c>
      <c r="L17">
        <v>0.185389305816135</v>
      </c>
      <c r="M17">
        <v>1761</v>
      </c>
      <c r="N17">
        <v>-0.146802325581395</v>
      </c>
      <c r="O17">
        <v>11870</v>
      </c>
      <c r="P17">
        <v>0.120657099697885</v>
      </c>
      <c r="Q17">
        <v>1.8926734562672799E-4</v>
      </c>
    </row>
    <row r="18" spans="1:17" x14ac:dyDescent="0.35">
      <c r="A18">
        <v>17</v>
      </c>
      <c r="B18" t="s">
        <v>166</v>
      </c>
      <c r="C18">
        <v>9158</v>
      </c>
      <c r="D18">
        <v>0.19493736951983301</v>
      </c>
      <c r="E18">
        <v>0</v>
      </c>
      <c r="F18">
        <v>-1</v>
      </c>
      <c r="G18">
        <v>65</v>
      </c>
      <c r="H18">
        <v>1.1666666666666701</v>
      </c>
      <c r="I18">
        <v>9494</v>
      </c>
      <c r="J18">
        <v>-0.22485303723056799</v>
      </c>
      <c r="K18">
        <v>6423</v>
      </c>
      <c r="L18">
        <v>0.200785193494111</v>
      </c>
      <c r="M18">
        <v>2</v>
      </c>
      <c r="N18">
        <v>0</v>
      </c>
      <c r="O18">
        <v>25142</v>
      </c>
      <c r="P18">
        <v>-6.1664953751284796E-3</v>
      </c>
      <c r="Q18">
        <v>4.0088960435949499E-4</v>
      </c>
    </row>
    <row r="19" spans="1:17" x14ac:dyDescent="0.35">
      <c r="A19">
        <v>18</v>
      </c>
      <c r="B19" t="s">
        <v>167</v>
      </c>
      <c r="C19">
        <v>115683</v>
      </c>
      <c r="D19">
        <v>-0.51631273283745005</v>
      </c>
      <c r="E19">
        <v>8269</v>
      </c>
      <c r="F19">
        <v>7.2920721422083695E-2</v>
      </c>
      <c r="G19">
        <v>2905</v>
      </c>
      <c r="H19">
        <v>-0.97621679151827701</v>
      </c>
      <c r="I19">
        <v>79551</v>
      </c>
      <c r="J19">
        <v>1.6128555475267701</v>
      </c>
      <c r="K19">
        <v>159042</v>
      </c>
      <c r="L19">
        <v>0.148450362496751</v>
      </c>
      <c r="M19">
        <v>13661</v>
      </c>
      <c r="N19">
        <v>51.949612403100801</v>
      </c>
      <c r="O19">
        <v>379111</v>
      </c>
      <c r="P19">
        <v>-0.29560635366558302</v>
      </c>
      <c r="Q19">
        <v>6.04493114304083E-3</v>
      </c>
    </row>
    <row r="20" spans="1:17" x14ac:dyDescent="0.35">
      <c r="A20">
        <v>19</v>
      </c>
      <c r="B20" t="s">
        <v>168</v>
      </c>
      <c r="C20">
        <v>110313</v>
      </c>
      <c r="D20">
        <v>0.236138502913492</v>
      </c>
      <c r="E20">
        <v>42718</v>
      </c>
      <c r="F20">
        <v>0.213234876455553</v>
      </c>
      <c r="G20">
        <v>56932</v>
      </c>
      <c r="H20">
        <v>0.121812807881773</v>
      </c>
      <c r="I20">
        <v>17297</v>
      </c>
      <c r="J20">
        <v>-1.27846584099081E-2</v>
      </c>
      <c r="K20">
        <v>1385312</v>
      </c>
      <c r="L20">
        <v>0.74251985836567103</v>
      </c>
      <c r="M20">
        <v>0</v>
      </c>
      <c r="O20">
        <v>1612572</v>
      </c>
      <c r="P20">
        <v>0.63261066328111204</v>
      </c>
      <c r="Q20">
        <v>2.5712487116426701E-2</v>
      </c>
    </row>
    <row r="21" spans="1:17" x14ac:dyDescent="0.35">
      <c r="A21">
        <v>20</v>
      </c>
      <c r="B21" t="s">
        <v>33</v>
      </c>
      <c r="C21">
        <v>562415</v>
      </c>
      <c r="D21">
        <v>-0.12150658227689901</v>
      </c>
      <c r="E21">
        <v>56990</v>
      </c>
      <c r="F21">
        <v>0.16389257633003201</v>
      </c>
      <c r="G21">
        <v>551621</v>
      </c>
      <c r="H21">
        <v>-0.15325292919431599</v>
      </c>
      <c r="I21">
        <v>327778</v>
      </c>
      <c r="J21">
        <v>0.13594083562061601</v>
      </c>
      <c r="K21">
        <v>2547240</v>
      </c>
      <c r="L21">
        <v>0.384411699486506</v>
      </c>
      <c r="M21">
        <v>67906</v>
      </c>
      <c r="N21">
        <v>-0.45359157366206099</v>
      </c>
      <c r="O21">
        <v>4113950</v>
      </c>
      <c r="P21">
        <v>0.14486248542815</v>
      </c>
      <c r="Q21">
        <v>6.5597000551059798E-2</v>
      </c>
    </row>
    <row r="22" spans="1:17" x14ac:dyDescent="0.35">
      <c r="A22">
        <v>21</v>
      </c>
      <c r="B22" t="s">
        <v>169</v>
      </c>
      <c r="C22">
        <v>7355520</v>
      </c>
      <c r="D22">
        <v>-1.33389027789682E-2</v>
      </c>
      <c r="E22">
        <v>11123671</v>
      </c>
      <c r="F22">
        <v>0.22737644607736601</v>
      </c>
      <c r="G22">
        <v>36063574</v>
      </c>
      <c r="H22">
        <v>0.101674611623342</v>
      </c>
      <c r="I22">
        <v>1111748</v>
      </c>
      <c r="J22">
        <v>-0.281935750976744</v>
      </c>
      <c r="K22">
        <v>6758857</v>
      </c>
      <c r="L22">
        <v>5.0698723993529302E-2</v>
      </c>
      <c r="M22">
        <v>302150</v>
      </c>
      <c r="N22">
        <v>6.7324641193114501E-2</v>
      </c>
      <c r="O22">
        <v>62715520</v>
      </c>
      <c r="P22">
        <v>9.0377904653375696E-2</v>
      </c>
      <c r="Q22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44"/>
  <sheetViews>
    <sheetView zoomScale="50" zoomScaleNormal="50" workbookViewId="0">
      <selection sqref="A1:K1"/>
    </sheetView>
  </sheetViews>
  <sheetFormatPr defaultColWidth="11.453125" defaultRowHeight="14.5" x14ac:dyDescent="0.35"/>
  <sheetData>
    <row r="1" spans="1:16" x14ac:dyDescent="0.35">
      <c r="A1" t="s">
        <v>95</v>
      </c>
      <c r="B1" t="s">
        <v>96</v>
      </c>
      <c r="C1" t="s">
        <v>243</v>
      </c>
      <c r="D1" t="s">
        <v>170</v>
      </c>
      <c r="E1" t="s">
        <v>244</v>
      </c>
      <c r="F1" t="s">
        <v>172</v>
      </c>
      <c r="G1" t="s">
        <v>245</v>
      </c>
      <c r="H1" t="s">
        <v>174</v>
      </c>
      <c r="I1" t="s">
        <v>246</v>
      </c>
      <c r="J1" t="s">
        <v>175</v>
      </c>
      <c r="K1" t="s">
        <v>247</v>
      </c>
      <c r="L1" t="s">
        <v>248</v>
      </c>
      <c r="M1" t="s">
        <v>249</v>
      </c>
      <c r="N1" t="s">
        <v>250</v>
      </c>
      <c r="O1" t="s">
        <v>176</v>
      </c>
      <c r="P1" t="s">
        <v>177</v>
      </c>
    </row>
    <row r="2" spans="1:16" x14ac:dyDescent="0.35">
      <c r="A2">
        <v>1</v>
      </c>
      <c r="B2" t="s">
        <v>98</v>
      </c>
      <c r="C2">
        <v>622784</v>
      </c>
      <c r="D2">
        <v>-4.6976045246846801E-2</v>
      </c>
      <c r="E2">
        <v>27731883</v>
      </c>
      <c r="F2">
        <v>-1.12877389785766E-2</v>
      </c>
      <c r="G2">
        <v>74418</v>
      </c>
      <c r="H2">
        <v>-0.28974870439123102</v>
      </c>
      <c r="I2">
        <v>104869</v>
      </c>
      <c r="J2">
        <v>1.1228972246401701</v>
      </c>
      <c r="K2">
        <v>14324</v>
      </c>
      <c r="L2">
        <v>27378449</v>
      </c>
      <c r="M2">
        <v>723784</v>
      </c>
      <c r="N2">
        <v>28116557</v>
      </c>
      <c r="O2">
        <v>-4.47365243041009E-4</v>
      </c>
      <c r="P2">
        <v>0.60926905760234895</v>
      </c>
    </row>
    <row r="3" spans="1:16" x14ac:dyDescent="0.35">
      <c r="A3">
        <v>2</v>
      </c>
      <c r="B3" t="s">
        <v>141</v>
      </c>
      <c r="C3">
        <v>452</v>
      </c>
      <c r="D3">
        <v>0.19576719576719601</v>
      </c>
      <c r="E3">
        <v>5966</v>
      </c>
      <c r="F3">
        <v>1.2521706304265801</v>
      </c>
      <c r="G3">
        <v>0</v>
      </c>
      <c r="H3">
        <v>-1</v>
      </c>
      <c r="I3">
        <v>0</v>
      </c>
      <c r="K3">
        <v>0</v>
      </c>
      <c r="L3">
        <v>5196</v>
      </c>
      <c r="M3">
        <v>809</v>
      </c>
      <c r="N3">
        <v>6005</v>
      </c>
      <c r="O3">
        <v>1.2232506479081799</v>
      </c>
      <c r="P3">
        <v>1.3012477633382E-4</v>
      </c>
    </row>
    <row r="4" spans="1:16" x14ac:dyDescent="0.35">
      <c r="A4">
        <v>3</v>
      </c>
      <c r="B4" t="s">
        <v>100</v>
      </c>
      <c r="C4">
        <v>0</v>
      </c>
      <c r="E4">
        <v>0</v>
      </c>
      <c r="G4">
        <v>74157</v>
      </c>
      <c r="H4">
        <v>-0.28886651323360202</v>
      </c>
      <c r="I4">
        <v>94831</v>
      </c>
      <c r="J4">
        <v>1.31634098680997</v>
      </c>
      <c r="K4">
        <v>0</v>
      </c>
      <c r="L4">
        <v>0</v>
      </c>
      <c r="M4">
        <v>217897</v>
      </c>
      <c r="N4">
        <v>217897</v>
      </c>
      <c r="O4">
        <v>0.38235835231273801</v>
      </c>
      <c r="P4">
        <v>4.7216983162048998E-3</v>
      </c>
    </row>
    <row r="5" spans="1:16" x14ac:dyDescent="0.35">
      <c r="A5">
        <v>4</v>
      </c>
      <c r="B5" t="s">
        <v>101</v>
      </c>
      <c r="C5">
        <v>515428</v>
      </c>
      <c r="D5">
        <v>9.2696039669029104E-2</v>
      </c>
      <c r="E5">
        <v>37925693</v>
      </c>
      <c r="F5">
        <v>0.130299330576993</v>
      </c>
      <c r="G5">
        <v>3</v>
      </c>
      <c r="H5">
        <v>-0.5</v>
      </c>
      <c r="I5">
        <v>5</v>
      </c>
      <c r="J5">
        <v>-0.5</v>
      </c>
      <c r="K5">
        <v>94783</v>
      </c>
      <c r="L5">
        <v>493719</v>
      </c>
      <c r="M5">
        <v>738</v>
      </c>
      <c r="N5">
        <v>589240</v>
      </c>
      <c r="O5">
        <v>0.10219282575798699</v>
      </c>
      <c r="P5">
        <v>1.2768480134378001E-2</v>
      </c>
    </row>
    <row r="6" spans="1:16" x14ac:dyDescent="0.35">
      <c r="A6">
        <v>5</v>
      </c>
      <c r="B6" t="s">
        <v>142</v>
      </c>
      <c r="C6">
        <v>2093</v>
      </c>
      <c r="D6">
        <v>-0.26996860830135999</v>
      </c>
      <c r="E6">
        <v>187748</v>
      </c>
      <c r="F6">
        <v>-6.1879026239036704E-3</v>
      </c>
      <c r="G6">
        <v>2</v>
      </c>
      <c r="I6">
        <v>26</v>
      </c>
      <c r="J6">
        <v>-0.57377049180327899</v>
      </c>
      <c r="K6">
        <v>750</v>
      </c>
      <c r="L6">
        <v>92029</v>
      </c>
      <c r="M6">
        <v>300</v>
      </c>
      <c r="N6">
        <v>93079</v>
      </c>
      <c r="O6">
        <v>-0.13599740090968199</v>
      </c>
      <c r="P6">
        <v>2.0169665372815398E-3</v>
      </c>
    </row>
    <row r="7" spans="1:16" x14ac:dyDescent="0.35">
      <c r="A7">
        <v>6</v>
      </c>
      <c r="B7" t="s">
        <v>103</v>
      </c>
      <c r="C7">
        <v>1140305</v>
      </c>
      <c r="D7">
        <v>1.0862087917932899E-2</v>
      </c>
      <c r="E7">
        <v>65845324</v>
      </c>
      <c r="F7">
        <v>6.5612192932196195E-2</v>
      </c>
      <c r="G7">
        <v>74423</v>
      </c>
      <c r="H7">
        <v>-0.28974165656642797</v>
      </c>
      <c r="I7">
        <v>104900</v>
      </c>
      <c r="J7">
        <v>1.1204770568021001</v>
      </c>
      <c r="K7">
        <v>109857</v>
      </c>
      <c r="L7">
        <v>27964197</v>
      </c>
      <c r="M7">
        <v>724822</v>
      </c>
      <c r="N7">
        <v>28798876</v>
      </c>
      <c r="O7">
        <v>9.5226251498092796E-4</v>
      </c>
      <c r="P7">
        <v>0.62405450427400799</v>
      </c>
    </row>
    <row r="8" spans="1:16" x14ac:dyDescent="0.35">
      <c r="A8">
        <v>7</v>
      </c>
      <c r="B8" t="s">
        <v>143</v>
      </c>
      <c r="C8">
        <v>3374</v>
      </c>
      <c r="D8">
        <v>0.85384615384615403</v>
      </c>
      <c r="E8">
        <v>358896</v>
      </c>
      <c r="F8">
        <v>0.696971989484236</v>
      </c>
      <c r="G8">
        <v>0</v>
      </c>
      <c r="I8">
        <v>0</v>
      </c>
      <c r="K8">
        <v>1628</v>
      </c>
      <c r="L8">
        <v>90763</v>
      </c>
      <c r="M8">
        <v>0</v>
      </c>
      <c r="N8">
        <v>92391</v>
      </c>
      <c r="O8">
        <v>1.5895790122764699</v>
      </c>
      <c r="P8">
        <v>2.0020579867207301E-3</v>
      </c>
    </row>
    <row r="9" spans="1:16" x14ac:dyDescent="0.35">
      <c r="A9">
        <v>8</v>
      </c>
      <c r="B9" t="s">
        <v>144</v>
      </c>
      <c r="C9">
        <v>0</v>
      </c>
      <c r="E9">
        <v>0</v>
      </c>
      <c r="G9">
        <v>595</v>
      </c>
      <c r="H9">
        <v>-3.3500837520937798E-3</v>
      </c>
      <c r="I9">
        <v>8167</v>
      </c>
      <c r="J9">
        <v>3.45553737043099</v>
      </c>
      <c r="K9">
        <v>0</v>
      </c>
      <c r="L9">
        <v>41224</v>
      </c>
      <c r="M9">
        <v>0</v>
      </c>
      <c r="N9">
        <v>41224</v>
      </c>
      <c r="O9">
        <v>0.39171533709192802</v>
      </c>
      <c r="P9">
        <v>8.9329954697508801E-4</v>
      </c>
    </row>
    <row r="10" spans="1:16" x14ac:dyDescent="0.35">
      <c r="A10">
        <v>9</v>
      </c>
      <c r="B10" t="s">
        <v>104</v>
      </c>
      <c r="C10">
        <v>780</v>
      </c>
      <c r="D10">
        <v>-0.61290322580645196</v>
      </c>
      <c r="E10">
        <v>1643</v>
      </c>
      <c r="F10">
        <v>-0.49632127529123199</v>
      </c>
      <c r="G10">
        <v>0</v>
      </c>
      <c r="I10">
        <v>0</v>
      </c>
      <c r="K10">
        <v>0</v>
      </c>
      <c r="L10">
        <v>2087</v>
      </c>
      <c r="M10">
        <v>0</v>
      </c>
      <c r="N10">
        <v>2087</v>
      </c>
      <c r="O10">
        <v>-0.40794326241134699</v>
      </c>
      <c r="P10">
        <v>4.5224047994784802E-5</v>
      </c>
    </row>
    <row r="11" spans="1:16" x14ac:dyDescent="0.35">
      <c r="A11">
        <v>10</v>
      </c>
      <c r="B11" t="s">
        <v>105</v>
      </c>
      <c r="C11">
        <v>1740212</v>
      </c>
      <c r="D11">
        <v>3.4655709081179401E-3</v>
      </c>
      <c r="E11">
        <v>129550038</v>
      </c>
      <c r="F11">
        <v>0.19065704967750599</v>
      </c>
      <c r="G11">
        <v>45572</v>
      </c>
      <c r="H11">
        <v>-0.77993046165733004</v>
      </c>
      <c r="I11">
        <v>166303</v>
      </c>
      <c r="J11">
        <v>-0.63496582393509804</v>
      </c>
      <c r="K11">
        <v>76077</v>
      </c>
      <c r="L11">
        <v>577715</v>
      </c>
      <c r="M11">
        <v>0</v>
      </c>
      <c r="N11">
        <v>653792</v>
      </c>
      <c r="O11">
        <v>-9.6791490831316107E-3</v>
      </c>
      <c r="P11">
        <v>1.41672835585081E-2</v>
      </c>
    </row>
    <row r="12" spans="1:16" x14ac:dyDescent="0.35">
      <c r="A12">
        <v>11</v>
      </c>
      <c r="B12" t="s">
        <v>106</v>
      </c>
      <c r="C12">
        <v>41357</v>
      </c>
      <c r="D12">
        <v>-0.29822507296545198</v>
      </c>
      <c r="E12">
        <v>334575</v>
      </c>
      <c r="F12">
        <v>-5.2565387119696298E-3</v>
      </c>
      <c r="G12">
        <v>21583</v>
      </c>
      <c r="H12">
        <v>-5.8908171274090898E-2</v>
      </c>
      <c r="I12">
        <v>751</v>
      </c>
      <c r="J12">
        <v>0.117559523809524</v>
      </c>
      <c r="K12">
        <v>113705</v>
      </c>
      <c r="L12">
        <v>92839</v>
      </c>
      <c r="M12">
        <v>0</v>
      </c>
      <c r="N12">
        <v>206544</v>
      </c>
      <c r="O12">
        <v>-0.37949805627489702</v>
      </c>
      <c r="P12">
        <v>4.4756855625466404E-3</v>
      </c>
    </row>
    <row r="13" spans="1:16" x14ac:dyDescent="0.35">
      <c r="A13">
        <v>12</v>
      </c>
      <c r="B13" t="s">
        <v>145</v>
      </c>
      <c r="C13">
        <v>1782349</v>
      </c>
      <c r="D13">
        <v>-7.1303273433013202E-3</v>
      </c>
      <c r="E13">
        <v>129886256</v>
      </c>
      <c r="F13">
        <v>0.19003278818536501</v>
      </c>
      <c r="G13">
        <v>67155</v>
      </c>
      <c r="H13">
        <v>-0.70803951063848303</v>
      </c>
      <c r="I13">
        <v>167054</v>
      </c>
      <c r="J13">
        <v>-0.63385745659216097</v>
      </c>
      <c r="K13">
        <v>189782</v>
      </c>
      <c r="L13">
        <v>672641</v>
      </c>
      <c r="M13">
        <v>0</v>
      </c>
      <c r="N13">
        <v>862423</v>
      </c>
      <c r="O13">
        <v>-0.13461131296954701</v>
      </c>
      <c r="P13">
        <v>1.8688193169049499E-2</v>
      </c>
    </row>
    <row r="14" spans="1:16" x14ac:dyDescent="0.35">
      <c r="A14">
        <v>13</v>
      </c>
      <c r="B14" t="s">
        <v>108</v>
      </c>
      <c r="C14">
        <v>2922654</v>
      </c>
      <c r="D14">
        <v>-1.8712363604145299E-4</v>
      </c>
      <c r="E14">
        <v>195731580</v>
      </c>
      <c r="F14">
        <v>0.14505645653735</v>
      </c>
      <c r="G14">
        <v>141578</v>
      </c>
      <c r="H14">
        <v>-0.57712285355006199</v>
      </c>
      <c r="I14">
        <v>271954</v>
      </c>
      <c r="J14">
        <v>-0.46224818280326802</v>
      </c>
      <c r="K14">
        <v>299639</v>
      </c>
      <c r="L14">
        <v>28636838</v>
      </c>
      <c r="M14">
        <v>724822</v>
      </c>
      <c r="N14">
        <v>29661299</v>
      </c>
      <c r="O14">
        <v>-3.58612661608249E-3</v>
      </c>
      <c r="P14">
        <v>0.64274269744305801</v>
      </c>
    </row>
    <row r="15" spans="1:16" x14ac:dyDescent="0.35">
      <c r="A15">
        <v>14</v>
      </c>
      <c r="B15" t="s">
        <v>76</v>
      </c>
      <c r="C15">
        <v>0</v>
      </c>
      <c r="E15">
        <v>0</v>
      </c>
      <c r="G15">
        <v>0</v>
      </c>
      <c r="I15">
        <v>0</v>
      </c>
      <c r="K15">
        <v>0</v>
      </c>
      <c r="L15">
        <v>0</v>
      </c>
      <c r="M15">
        <v>0</v>
      </c>
      <c r="N15">
        <v>0</v>
      </c>
      <c r="P15">
        <v>0</v>
      </c>
    </row>
    <row r="16" spans="1:16" x14ac:dyDescent="0.35">
      <c r="A16">
        <v>15</v>
      </c>
      <c r="B16" t="s">
        <v>109</v>
      </c>
      <c r="C16">
        <v>178486</v>
      </c>
      <c r="D16">
        <v>0.418999387834604</v>
      </c>
      <c r="E16">
        <v>6338872</v>
      </c>
      <c r="F16">
        <v>0.26268854308615802</v>
      </c>
      <c r="G16">
        <v>70098</v>
      </c>
      <c r="H16">
        <v>0.20910737386804701</v>
      </c>
      <c r="I16">
        <v>59483</v>
      </c>
      <c r="J16">
        <v>0.48566361956141701</v>
      </c>
      <c r="K16">
        <v>8348</v>
      </c>
      <c r="L16">
        <v>5920779</v>
      </c>
      <c r="M16">
        <v>524296</v>
      </c>
      <c r="N16">
        <v>6453423</v>
      </c>
      <c r="O16">
        <v>0.23385496758977001</v>
      </c>
      <c r="P16">
        <v>0.13984183588052099</v>
      </c>
    </row>
    <row r="17" spans="1:16" x14ac:dyDescent="0.35">
      <c r="A17">
        <v>16</v>
      </c>
      <c r="B17" t="s">
        <v>146</v>
      </c>
      <c r="C17">
        <v>0</v>
      </c>
      <c r="E17">
        <v>0</v>
      </c>
      <c r="G17">
        <v>69053</v>
      </c>
      <c r="H17">
        <v>0.21360656602049199</v>
      </c>
      <c r="I17">
        <v>55831</v>
      </c>
      <c r="J17">
        <v>0.460359394208888</v>
      </c>
      <c r="K17">
        <v>0</v>
      </c>
      <c r="L17">
        <v>0</v>
      </c>
      <c r="M17">
        <v>151239</v>
      </c>
      <c r="N17">
        <v>151239</v>
      </c>
      <c r="O17">
        <v>0.30276248804816902</v>
      </c>
      <c r="P17">
        <v>3.2772591253872798E-3</v>
      </c>
    </row>
    <row r="18" spans="1:16" x14ac:dyDescent="0.35">
      <c r="A18">
        <v>17</v>
      </c>
      <c r="B18" t="s">
        <v>111</v>
      </c>
      <c r="C18">
        <v>99235</v>
      </c>
      <c r="D18">
        <v>0.67567248104557498</v>
      </c>
      <c r="E18">
        <v>8440479</v>
      </c>
      <c r="F18">
        <v>0.64975419275697399</v>
      </c>
      <c r="G18">
        <v>16329</v>
      </c>
      <c r="H18">
        <v>0.28443325729568197</v>
      </c>
      <c r="I18">
        <v>57824</v>
      </c>
      <c r="J18">
        <v>0.35571602738441299</v>
      </c>
      <c r="K18">
        <v>696</v>
      </c>
      <c r="L18">
        <v>8441506</v>
      </c>
      <c r="M18">
        <v>155954</v>
      </c>
      <c r="N18">
        <v>8598156</v>
      </c>
      <c r="O18">
        <v>0.59594424431053805</v>
      </c>
      <c r="P18">
        <v>0.186316923627526</v>
      </c>
    </row>
    <row r="19" spans="1:16" x14ac:dyDescent="0.35">
      <c r="A19">
        <v>18</v>
      </c>
      <c r="B19" t="s">
        <v>147</v>
      </c>
      <c r="C19">
        <v>0</v>
      </c>
      <c r="E19">
        <v>0</v>
      </c>
      <c r="G19">
        <v>16329</v>
      </c>
      <c r="H19">
        <v>0.28443325729568197</v>
      </c>
      <c r="I19">
        <v>57824</v>
      </c>
      <c r="J19">
        <v>0.35571602738441299</v>
      </c>
      <c r="K19">
        <v>0</v>
      </c>
      <c r="L19">
        <v>0</v>
      </c>
      <c r="M19">
        <v>58167</v>
      </c>
      <c r="N19">
        <v>58167</v>
      </c>
      <c r="O19">
        <v>0.35707619803089002</v>
      </c>
      <c r="P19">
        <v>1.2604442739399401E-3</v>
      </c>
    </row>
    <row r="20" spans="1:16" x14ac:dyDescent="0.35">
      <c r="A20">
        <v>19</v>
      </c>
      <c r="B20" t="s">
        <v>113</v>
      </c>
      <c r="C20">
        <v>0</v>
      </c>
      <c r="E20">
        <v>0</v>
      </c>
      <c r="G20">
        <v>0</v>
      </c>
      <c r="I20">
        <v>0</v>
      </c>
      <c r="K20">
        <v>0</v>
      </c>
      <c r="L20">
        <v>0</v>
      </c>
      <c r="M20">
        <v>0</v>
      </c>
      <c r="N20">
        <v>0</v>
      </c>
      <c r="P20">
        <v>0</v>
      </c>
    </row>
    <row r="21" spans="1:16" x14ac:dyDescent="0.35">
      <c r="A21">
        <v>20</v>
      </c>
      <c r="B21" t="s">
        <v>114</v>
      </c>
      <c r="C21">
        <v>0</v>
      </c>
      <c r="E21">
        <v>0</v>
      </c>
      <c r="G21">
        <v>0</v>
      </c>
      <c r="I21">
        <v>0</v>
      </c>
      <c r="K21">
        <v>0</v>
      </c>
      <c r="L21">
        <v>0</v>
      </c>
      <c r="M21">
        <v>0</v>
      </c>
      <c r="N21">
        <v>0</v>
      </c>
      <c r="P21">
        <v>0</v>
      </c>
    </row>
    <row r="22" spans="1:16" x14ac:dyDescent="0.35">
      <c r="A22">
        <v>21</v>
      </c>
      <c r="B22" t="s">
        <v>148</v>
      </c>
      <c r="C22">
        <v>277721</v>
      </c>
      <c r="D22">
        <v>0.501162137034875</v>
      </c>
      <c r="E22">
        <v>14779351</v>
      </c>
      <c r="F22">
        <v>0.458055533440413</v>
      </c>
      <c r="G22">
        <v>86427</v>
      </c>
      <c r="H22">
        <v>0.22265448166591201</v>
      </c>
      <c r="I22">
        <v>117307</v>
      </c>
      <c r="J22">
        <v>0.418635868907969</v>
      </c>
      <c r="K22">
        <v>9044</v>
      </c>
      <c r="L22">
        <v>14362285</v>
      </c>
      <c r="M22">
        <v>680250</v>
      </c>
      <c r="N22">
        <v>15051579</v>
      </c>
      <c r="O22">
        <v>0.41758021932421602</v>
      </c>
      <c r="P22">
        <v>0.32615875950804701</v>
      </c>
    </row>
    <row r="23" spans="1:16" x14ac:dyDescent="0.35">
      <c r="A23">
        <v>22</v>
      </c>
      <c r="B23" t="s">
        <v>149</v>
      </c>
      <c r="C23">
        <v>0</v>
      </c>
      <c r="E23">
        <v>0</v>
      </c>
      <c r="G23">
        <v>3737</v>
      </c>
      <c r="H23">
        <v>0.36237695953335802</v>
      </c>
      <c r="I23">
        <v>51553</v>
      </c>
      <c r="J23">
        <v>0.48179126785663001</v>
      </c>
      <c r="K23">
        <v>0</v>
      </c>
      <c r="L23">
        <v>88643</v>
      </c>
      <c r="M23">
        <v>0</v>
      </c>
      <c r="N23">
        <v>88643</v>
      </c>
      <c r="O23">
        <v>0.108564067932268</v>
      </c>
      <c r="P23">
        <v>1.92084105721213E-3</v>
      </c>
    </row>
    <row r="24" spans="1:16" x14ac:dyDescent="0.35">
      <c r="A24">
        <v>23</v>
      </c>
      <c r="B24" t="s">
        <v>116</v>
      </c>
      <c r="C24">
        <v>184</v>
      </c>
      <c r="D24">
        <v>-0.261044176706827</v>
      </c>
      <c r="E24">
        <v>1578</v>
      </c>
      <c r="F24">
        <v>-0.18280683583635399</v>
      </c>
      <c r="G24">
        <v>265</v>
      </c>
      <c r="H24">
        <v>-0.13398692810457499</v>
      </c>
      <c r="I24">
        <v>17</v>
      </c>
      <c r="J24">
        <v>0.214285714285714</v>
      </c>
      <c r="K24">
        <v>112</v>
      </c>
      <c r="L24">
        <v>1761</v>
      </c>
      <c r="M24">
        <v>0</v>
      </c>
      <c r="N24">
        <v>1873</v>
      </c>
      <c r="O24">
        <v>-0.130051091500232</v>
      </c>
      <c r="P24">
        <v>4.0586795349416299E-5</v>
      </c>
    </row>
    <row r="25" spans="1:16" x14ac:dyDescent="0.35">
      <c r="A25">
        <v>24</v>
      </c>
      <c r="B25" t="s">
        <v>41</v>
      </c>
      <c r="C25">
        <v>277905</v>
      </c>
      <c r="D25">
        <v>0.500137649592719</v>
      </c>
      <c r="E25">
        <v>14780929</v>
      </c>
      <c r="F25">
        <v>0.45793347072687102</v>
      </c>
      <c r="G25">
        <v>86692</v>
      </c>
      <c r="H25">
        <v>0.22111727751641</v>
      </c>
      <c r="I25">
        <v>117324</v>
      </c>
      <c r="J25">
        <v>0.41860127684271597</v>
      </c>
      <c r="K25">
        <v>9156</v>
      </c>
      <c r="L25">
        <v>14364046</v>
      </c>
      <c r="M25">
        <v>680250</v>
      </c>
      <c r="N25">
        <v>15053452</v>
      </c>
      <c r="O25">
        <v>0.41746919712427999</v>
      </c>
      <c r="P25">
        <v>0.32619934630339698</v>
      </c>
    </row>
    <row r="26" spans="1:16" x14ac:dyDescent="0.35">
      <c r="A26">
        <v>25</v>
      </c>
      <c r="B26" t="s">
        <v>42</v>
      </c>
      <c r="C26">
        <v>38680</v>
      </c>
      <c r="D26">
        <v>34.814814814814802</v>
      </c>
      <c r="E26">
        <v>290028</v>
      </c>
      <c r="F26">
        <v>3.7767968904407399</v>
      </c>
      <c r="G26">
        <v>439952</v>
      </c>
      <c r="H26">
        <v>-0.43637085719410201</v>
      </c>
      <c r="I26">
        <v>5072539</v>
      </c>
      <c r="J26">
        <v>-0.482265232691027</v>
      </c>
      <c r="K26">
        <v>41314</v>
      </c>
      <c r="L26">
        <v>8465</v>
      </c>
      <c r="M26">
        <v>504</v>
      </c>
      <c r="N26">
        <v>50283</v>
      </c>
      <c r="O26">
        <v>4.9179985811459402E-2</v>
      </c>
      <c r="P26">
        <v>1.0896026858273899E-3</v>
      </c>
    </row>
    <row r="27" spans="1:16" x14ac:dyDescent="0.35">
      <c r="A27">
        <v>26</v>
      </c>
      <c r="B27" t="s">
        <v>117</v>
      </c>
      <c r="C27">
        <v>236</v>
      </c>
      <c r="D27">
        <v>-8.4033613445377905E-3</v>
      </c>
      <c r="E27">
        <v>168474</v>
      </c>
      <c r="F27">
        <v>0.121477783325012</v>
      </c>
      <c r="G27">
        <v>0</v>
      </c>
      <c r="I27">
        <v>0</v>
      </c>
      <c r="K27">
        <v>0</v>
      </c>
      <c r="L27">
        <v>166930</v>
      </c>
      <c r="M27">
        <v>971</v>
      </c>
      <c r="N27">
        <v>167901</v>
      </c>
      <c r="O27">
        <v>0.11729163200798499</v>
      </c>
      <c r="P27">
        <v>3.6383147495794698E-3</v>
      </c>
    </row>
    <row r="28" spans="1:16" x14ac:dyDescent="0.35">
      <c r="A28">
        <v>27</v>
      </c>
      <c r="B28" t="s">
        <v>118</v>
      </c>
      <c r="C28">
        <v>3</v>
      </c>
      <c r="E28">
        <v>2926</v>
      </c>
      <c r="F28">
        <v>-0.23060741519852701</v>
      </c>
      <c r="G28">
        <v>0</v>
      </c>
      <c r="I28">
        <v>0</v>
      </c>
      <c r="K28">
        <v>0</v>
      </c>
      <c r="L28">
        <v>2926</v>
      </c>
      <c r="M28">
        <v>0</v>
      </c>
      <c r="N28">
        <v>2926</v>
      </c>
      <c r="O28">
        <v>-0.23060741519852701</v>
      </c>
      <c r="P28">
        <v>6.3404678693215294E-5</v>
      </c>
    </row>
    <row r="29" spans="1:16" x14ac:dyDescent="0.35">
      <c r="A29">
        <v>28</v>
      </c>
      <c r="B29" t="s">
        <v>119</v>
      </c>
      <c r="C29">
        <v>0</v>
      </c>
      <c r="E29">
        <v>0</v>
      </c>
      <c r="G29">
        <v>0</v>
      </c>
      <c r="I29">
        <v>0</v>
      </c>
      <c r="K29">
        <v>0</v>
      </c>
      <c r="L29">
        <v>0</v>
      </c>
      <c r="M29">
        <v>0</v>
      </c>
      <c r="N29">
        <v>0</v>
      </c>
      <c r="P29">
        <v>0</v>
      </c>
    </row>
    <row r="30" spans="1:16" x14ac:dyDescent="0.35">
      <c r="A30">
        <v>29</v>
      </c>
      <c r="B30" t="s">
        <v>219</v>
      </c>
      <c r="C30">
        <v>0</v>
      </c>
      <c r="E30">
        <v>0</v>
      </c>
      <c r="G30">
        <v>0</v>
      </c>
      <c r="I30">
        <v>0</v>
      </c>
      <c r="K30">
        <v>0</v>
      </c>
      <c r="L30">
        <v>0</v>
      </c>
      <c r="M30">
        <v>0</v>
      </c>
      <c r="N30">
        <v>0</v>
      </c>
      <c r="P30">
        <v>0</v>
      </c>
    </row>
    <row r="31" spans="1:16" x14ac:dyDescent="0.35">
      <c r="A31">
        <v>30</v>
      </c>
      <c r="B31" t="s">
        <v>220</v>
      </c>
      <c r="C31">
        <v>0</v>
      </c>
      <c r="E31">
        <v>0</v>
      </c>
      <c r="G31">
        <v>0</v>
      </c>
      <c r="I31">
        <v>0</v>
      </c>
      <c r="K31">
        <v>0</v>
      </c>
      <c r="L31">
        <v>0</v>
      </c>
      <c r="M31">
        <v>0</v>
      </c>
      <c r="N31">
        <v>0</v>
      </c>
      <c r="P31">
        <v>0</v>
      </c>
    </row>
    <row r="32" spans="1:16" x14ac:dyDescent="0.35">
      <c r="A32">
        <v>31</v>
      </c>
      <c r="B32" t="s">
        <v>221</v>
      </c>
      <c r="C32">
        <v>3</v>
      </c>
      <c r="E32">
        <v>2926</v>
      </c>
      <c r="F32">
        <v>-0.23060741519852701</v>
      </c>
      <c r="G32">
        <v>0</v>
      </c>
      <c r="I32">
        <v>0</v>
      </c>
      <c r="K32">
        <v>0</v>
      </c>
      <c r="L32">
        <v>2926</v>
      </c>
      <c r="M32">
        <v>0</v>
      </c>
      <c r="N32">
        <v>2926</v>
      </c>
      <c r="O32">
        <v>-0.23060741519852701</v>
      </c>
      <c r="P32">
        <v>6.3404678693215294E-5</v>
      </c>
    </row>
    <row r="33" spans="1:16" x14ac:dyDescent="0.35">
      <c r="A33">
        <v>32</v>
      </c>
      <c r="B33" t="s">
        <v>120</v>
      </c>
      <c r="C33">
        <v>2330</v>
      </c>
      <c r="D33">
        <v>-0.39621663643430899</v>
      </c>
      <c r="E33">
        <v>392845</v>
      </c>
      <c r="F33">
        <v>0.22422808920135101</v>
      </c>
      <c r="G33">
        <v>0</v>
      </c>
      <c r="I33">
        <v>0</v>
      </c>
      <c r="K33">
        <v>0</v>
      </c>
      <c r="L33">
        <v>266391</v>
      </c>
      <c r="M33">
        <v>0</v>
      </c>
      <c r="N33">
        <v>266391</v>
      </c>
      <c r="O33">
        <v>-0.17007237188494001</v>
      </c>
      <c r="P33">
        <v>5.7725344366932E-3</v>
      </c>
    </row>
    <row r="34" spans="1:16" x14ac:dyDescent="0.35">
      <c r="A34">
        <v>33</v>
      </c>
      <c r="B34" t="s">
        <v>150</v>
      </c>
      <c r="C34">
        <v>1558</v>
      </c>
      <c r="D34">
        <v>-0.10408280621046601</v>
      </c>
      <c r="E34">
        <v>4128</v>
      </c>
      <c r="F34">
        <v>-0.31926121372031702</v>
      </c>
      <c r="G34">
        <v>0</v>
      </c>
      <c r="I34">
        <v>0</v>
      </c>
      <c r="K34">
        <v>0</v>
      </c>
      <c r="L34">
        <v>4268</v>
      </c>
      <c r="M34">
        <v>0</v>
      </c>
      <c r="N34">
        <v>4268</v>
      </c>
      <c r="O34">
        <v>-0.31492776886035301</v>
      </c>
      <c r="P34">
        <v>9.2485020048750101E-5</v>
      </c>
    </row>
    <row r="35" spans="1:16" x14ac:dyDescent="0.35">
      <c r="A35">
        <v>34</v>
      </c>
      <c r="B35" t="s">
        <v>50</v>
      </c>
      <c r="C35">
        <v>2566</v>
      </c>
      <c r="D35">
        <v>-0.373688064437393</v>
      </c>
      <c r="E35">
        <v>561319</v>
      </c>
      <c r="F35">
        <v>0.19146411613251099</v>
      </c>
      <c r="G35">
        <v>0</v>
      </c>
      <c r="I35">
        <v>0</v>
      </c>
      <c r="K35">
        <v>0</v>
      </c>
      <c r="L35">
        <v>433321</v>
      </c>
      <c r="M35">
        <v>971</v>
      </c>
      <c r="N35">
        <v>434292</v>
      </c>
      <c r="O35">
        <v>-7.8437197616582105E-2</v>
      </c>
      <c r="P35">
        <v>9.4108491862726802E-3</v>
      </c>
    </row>
    <row r="36" spans="1:16" x14ac:dyDescent="0.35">
      <c r="A36">
        <v>35</v>
      </c>
      <c r="B36" t="s">
        <v>51</v>
      </c>
      <c r="C36">
        <v>175235</v>
      </c>
      <c r="D36">
        <v>1.3704750825171801</v>
      </c>
      <c r="E36">
        <v>795468</v>
      </c>
      <c r="F36">
        <v>1.62993318279349</v>
      </c>
      <c r="G36">
        <v>29960</v>
      </c>
      <c r="H36">
        <v>0.15354997689819799</v>
      </c>
      <c r="I36">
        <v>33955</v>
      </c>
      <c r="J36">
        <v>0.18145441892832301</v>
      </c>
      <c r="K36">
        <v>193</v>
      </c>
      <c r="L36">
        <v>849833</v>
      </c>
      <c r="M36">
        <v>15732</v>
      </c>
      <c r="N36">
        <v>865758</v>
      </c>
      <c r="O36">
        <v>1.4513083905748301</v>
      </c>
      <c r="P36">
        <v>1.8760460634340601E-2</v>
      </c>
    </row>
    <row r="37" spans="1:16" x14ac:dyDescent="0.35">
      <c r="A37">
        <v>36</v>
      </c>
      <c r="B37" t="s">
        <v>52</v>
      </c>
      <c r="C37">
        <v>119247</v>
      </c>
      <c r="D37">
        <v>5.1069605916106202E-2</v>
      </c>
      <c r="E37">
        <v>4547955</v>
      </c>
      <c r="F37">
        <v>-0.117926175043348</v>
      </c>
      <c r="G37">
        <v>0</v>
      </c>
      <c r="I37">
        <v>0</v>
      </c>
      <c r="K37">
        <v>11486</v>
      </c>
      <c r="L37">
        <v>49908</v>
      </c>
      <c r="M37">
        <v>21536</v>
      </c>
      <c r="N37">
        <v>82930</v>
      </c>
      <c r="O37">
        <v>-0.35368980539773798</v>
      </c>
      <c r="P37">
        <v>1.7970437471047001E-3</v>
      </c>
    </row>
    <row r="38" spans="1:16" x14ac:dyDescent="0.35">
      <c r="A38">
        <v>37</v>
      </c>
      <c r="B38" t="s">
        <v>122</v>
      </c>
      <c r="C38">
        <v>119237</v>
      </c>
      <c r="D38">
        <v>5.1083373001181299E-2</v>
      </c>
      <c r="E38">
        <v>4547244</v>
      </c>
      <c r="F38">
        <v>-0.117962628217823</v>
      </c>
      <c r="G38">
        <v>0</v>
      </c>
      <c r="I38">
        <v>0</v>
      </c>
      <c r="K38">
        <v>11472</v>
      </c>
      <c r="L38">
        <v>30771</v>
      </c>
      <c r="M38">
        <v>15953</v>
      </c>
      <c r="N38">
        <v>58196</v>
      </c>
      <c r="O38">
        <v>-0.44450913950269699</v>
      </c>
      <c r="P38">
        <v>1.2610726866816001E-3</v>
      </c>
    </row>
    <row r="39" spans="1:16" x14ac:dyDescent="0.35">
      <c r="A39">
        <v>38</v>
      </c>
      <c r="B39" t="s">
        <v>123</v>
      </c>
      <c r="C39">
        <v>5</v>
      </c>
      <c r="D39">
        <v>-0.28571428571428598</v>
      </c>
      <c r="E39">
        <v>358</v>
      </c>
      <c r="F39">
        <v>-0.26033057851239699</v>
      </c>
      <c r="G39">
        <v>0</v>
      </c>
      <c r="I39">
        <v>0</v>
      </c>
      <c r="K39">
        <v>14</v>
      </c>
      <c r="L39">
        <v>19137</v>
      </c>
      <c r="M39">
        <v>5583</v>
      </c>
      <c r="N39">
        <v>24734</v>
      </c>
      <c r="O39">
        <v>5.0365211482928503E-2</v>
      </c>
      <c r="P39">
        <v>5.3597106042309903E-4</v>
      </c>
    </row>
    <row r="40" spans="1:16" x14ac:dyDescent="0.35">
      <c r="A40">
        <v>39</v>
      </c>
      <c r="B40" t="s">
        <v>124</v>
      </c>
      <c r="C40">
        <v>0</v>
      </c>
      <c r="E40">
        <v>0</v>
      </c>
      <c r="G40">
        <v>0</v>
      </c>
      <c r="I40">
        <v>0</v>
      </c>
      <c r="K40">
        <v>0</v>
      </c>
      <c r="L40">
        <v>0</v>
      </c>
      <c r="M40">
        <v>0</v>
      </c>
      <c r="N40">
        <v>0</v>
      </c>
      <c r="P40">
        <v>0</v>
      </c>
    </row>
    <row r="41" spans="1:16" x14ac:dyDescent="0.35">
      <c r="A41">
        <v>40</v>
      </c>
      <c r="B41" t="s">
        <v>125</v>
      </c>
      <c r="C41">
        <v>5</v>
      </c>
      <c r="D41">
        <v>0.25</v>
      </c>
      <c r="E41">
        <v>353</v>
      </c>
      <c r="F41">
        <v>2.2385321100917399</v>
      </c>
      <c r="G41">
        <v>0</v>
      </c>
      <c r="I41">
        <v>0</v>
      </c>
      <c r="K41">
        <v>0</v>
      </c>
      <c r="L41">
        <v>0</v>
      </c>
      <c r="M41">
        <v>0</v>
      </c>
      <c r="N41">
        <v>0</v>
      </c>
      <c r="P41">
        <v>0</v>
      </c>
    </row>
    <row r="42" spans="1:16" x14ac:dyDescent="0.35">
      <c r="A42">
        <v>41</v>
      </c>
      <c r="B42" t="s">
        <v>11</v>
      </c>
      <c r="C42">
        <v>3417040</v>
      </c>
      <c r="D42">
        <v>7.19940518673403E-2</v>
      </c>
      <c r="E42">
        <v>216707279</v>
      </c>
      <c r="F42">
        <v>0.15846141007324099</v>
      </c>
      <c r="G42">
        <v>698182</v>
      </c>
      <c r="H42">
        <v>-0.42410047404467299</v>
      </c>
      <c r="I42">
        <v>5495772</v>
      </c>
      <c r="J42">
        <v>-0.47230783013022598</v>
      </c>
      <c r="K42">
        <v>361788</v>
      </c>
      <c r="L42">
        <v>44342411</v>
      </c>
      <c r="M42">
        <v>1443815</v>
      </c>
      <c r="N42">
        <v>46148014</v>
      </c>
      <c r="O42">
        <v>0.114991254371546</v>
      </c>
      <c r="P42">
        <v>1</v>
      </c>
    </row>
    <row r="43" spans="1:16" x14ac:dyDescent="0.35">
      <c r="A43">
        <v>42</v>
      </c>
      <c r="B43" t="s">
        <v>151</v>
      </c>
      <c r="C43">
        <v>3147</v>
      </c>
      <c r="D43">
        <v>0.29240246406570802</v>
      </c>
      <c r="E43">
        <v>0</v>
      </c>
      <c r="G43">
        <v>0</v>
      </c>
      <c r="I43">
        <v>0</v>
      </c>
      <c r="K43">
        <v>0</v>
      </c>
      <c r="L43">
        <v>0</v>
      </c>
      <c r="M43">
        <v>0</v>
      </c>
      <c r="N43">
        <v>0</v>
      </c>
      <c r="P43">
        <v>0</v>
      </c>
    </row>
    <row r="44" spans="1:16" x14ac:dyDescent="0.35">
      <c r="A44">
        <v>43</v>
      </c>
      <c r="B44" t="s">
        <v>152</v>
      </c>
      <c r="C44">
        <v>214933</v>
      </c>
      <c r="D44">
        <v>-0.19621166791323899</v>
      </c>
      <c r="E44">
        <v>19426420</v>
      </c>
      <c r="F44">
        <v>-0.17566557646064801</v>
      </c>
      <c r="G44">
        <v>24720</v>
      </c>
      <c r="H44">
        <v>-0.91861112117131505</v>
      </c>
      <c r="I44">
        <v>300184</v>
      </c>
      <c r="J44">
        <v>-0.93606089406203696</v>
      </c>
      <c r="K44">
        <v>1709</v>
      </c>
      <c r="L44">
        <v>184656</v>
      </c>
      <c r="M44">
        <v>0</v>
      </c>
      <c r="N44">
        <v>186365</v>
      </c>
      <c r="O44">
        <v>7.0027935526748601E-3</v>
      </c>
      <c r="P44">
        <v>4.0384186413742499E-3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"/>
  <sheetViews>
    <sheetView workbookViewId="0">
      <selection sqref="A1:K1"/>
    </sheetView>
  </sheetViews>
  <sheetFormatPr defaultColWidth="9.26953125" defaultRowHeight="14.5" x14ac:dyDescent="0.35"/>
  <cols>
    <col min="1" max="16384" width="9.26953125" style="104"/>
  </cols>
  <sheetData>
    <row r="1" spans="1:5" x14ac:dyDescent="0.35">
      <c r="A1" s="104" t="s">
        <v>95</v>
      </c>
      <c r="B1" s="104" t="s">
        <v>96</v>
      </c>
      <c r="C1" s="104" t="s">
        <v>251</v>
      </c>
      <c r="D1" s="104" t="s">
        <v>170</v>
      </c>
      <c r="E1" s="104" t="s">
        <v>171</v>
      </c>
    </row>
    <row r="2" spans="1:5" x14ac:dyDescent="0.35">
      <c r="A2" s="104">
        <v>1</v>
      </c>
      <c r="B2" s="104" t="s">
        <v>2</v>
      </c>
      <c r="C2" s="104">
        <v>2153183</v>
      </c>
      <c r="D2" s="104">
        <v>3.9139860295104099E-2</v>
      </c>
      <c r="E2" s="104">
        <v>8.2935258027868594E-2</v>
      </c>
    </row>
    <row r="3" spans="1:5" x14ac:dyDescent="0.35">
      <c r="A3" s="104">
        <v>2</v>
      </c>
      <c r="B3" s="104" t="s">
        <v>3</v>
      </c>
      <c r="C3" s="104">
        <v>2751271</v>
      </c>
      <c r="D3" s="104">
        <v>0.12700242377917001</v>
      </c>
      <c r="E3" s="104">
        <v>0.105972121407977</v>
      </c>
    </row>
    <row r="4" spans="1:5" x14ac:dyDescent="0.35">
      <c r="A4" s="104">
        <v>3</v>
      </c>
      <c r="B4" s="104" t="s">
        <v>126</v>
      </c>
      <c r="C4" s="104">
        <v>2791585</v>
      </c>
      <c r="D4" s="104">
        <v>0.11477767222021899</v>
      </c>
      <c r="E4" s="104">
        <v>0.10752491649884301</v>
      </c>
    </row>
    <row r="5" spans="1:5" x14ac:dyDescent="0.35">
      <c r="A5" s="104">
        <v>4</v>
      </c>
      <c r="B5" s="104" t="s">
        <v>127</v>
      </c>
      <c r="C5" s="104">
        <v>11685</v>
      </c>
      <c r="D5" s="104">
        <v>1.6763628034814499</v>
      </c>
      <c r="E5" s="104">
        <v>4.5007716021148401E-4</v>
      </c>
    </row>
    <row r="6" spans="1:5" x14ac:dyDescent="0.35">
      <c r="A6" s="104">
        <v>5</v>
      </c>
      <c r="B6" s="104" t="s">
        <v>128</v>
      </c>
      <c r="C6" s="104">
        <v>13705</v>
      </c>
      <c r="D6" s="104">
        <v>-7.48616173889564E-2</v>
      </c>
      <c r="E6" s="104">
        <v>5.2788254006832602E-4</v>
      </c>
    </row>
    <row r="7" spans="1:5" x14ac:dyDescent="0.35">
      <c r="A7" s="104">
        <v>6</v>
      </c>
      <c r="B7" s="104" t="s">
        <v>129</v>
      </c>
      <c r="C7" s="104">
        <v>247527</v>
      </c>
      <c r="D7" s="104">
        <v>1.18547829961533E-2</v>
      </c>
      <c r="E7" s="104">
        <v>9.5341248811012507E-3</v>
      </c>
    </row>
    <row r="8" spans="1:5" x14ac:dyDescent="0.35">
      <c r="A8" s="104">
        <v>7</v>
      </c>
      <c r="B8" s="104" t="s">
        <v>130</v>
      </c>
      <c r="C8" s="104">
        <v>228217</v>
      </c>
      <c r="D8" s="104">
        <v>5.4933828865684001E-2</v>
      </c>
      <c r="E8" s="104">
        <v>8.7903516706875698E-3</v>
      </c>
    </row>
    <row r="9" spans="1:5" x14ac:dyDescent="0.35">
      <c r="A9" s="104">
        <v>8</v>
      </c>
      <c r="B9" s="104" t="s">
        <v>131</v>
      </c>
      <c r="C9" s="104">
        <v>2141414</v>
      </c>
      <c r="D9" s="104">
        <v>0.214387224462251</v>
      </c>
      <c r="E9" s="104">
        <v>8.2481945396415499E-2</v>
      </c>
    </row>
    <row r="10" spans="1:5" x14ac:dyDescent="0.35">
      <c r="A10" s="104">
        <v>9</v>
      </c>
      <c r="B10" s="104" t="s">
        <v>132</v>
      </c>
      <c r="C10" s="104">
        <v>2424556</v>
      </c>
      <c r="D10" s="104">
        <v>2.15000895292865E-2</v>
      </c>
      <c r="E10" s="104">
        <v>9.3387871566428401E-2</v>
      </c>
    </row>
    <row r="11" spans="1:5" x14ac:dyDescent="0.35">
      <c r="A11" s="104">
        <v>10</v>
      </c>
      <c r="B11" s="104" t="s">
        <v>133</v>
      </c>
      <c r="C11" s="104">
        <v>7642716</v>
      </c>
      <c r="D11" s="104">
        <v>6.0723581095907003E-2</v>
      </c>
      <c r="E11" s="104">
        <v>0.294378426494041</v>
      </c>
    </row>
    <row r="12" spans="1:5" x14ac:dyDescent="0.35">
      <c r="A12" s="104">
        <v>11</v>
      </c>
      <c r="B12" s="104" t="s">
        <v>134</v>
      </c>
      <c r="C12" s="104">
        <v>9926</v>
      </c>
      <c r="D12" s="104">
        <v>-0.152565525484504</v>
      </c>
      <c r="E12" s="104">
        <v>3.8232485171238299E-4</v>
      </c>
    </row>
    <row r="13" spans="1:5" x14ac:dyDescent="0.35">
      <c r="A13" s="104">
        <v>12</v>
      </c>
      <c r="B13" s="104" t="s">
        <v>135</v>
      </c>
      <c r="C13" s="104">
        <v>31243</v>
      </c>
      <c r="D13" s="104">
        <v>5.3442578730865199E-2</v>
      </c>
      <c r="E13" s="104">
        <v>1.2034027142907499E-3</v>
      </c>
    </row>
    <row r="14" spans="1:5" x14ac:dyDescent="0.35">
      <c r="A14" s="104">
        <v>13</v>
      </c>
      <c r="B14" s="104" t="s">
        <v>136</v>
      </c>
      <c r="C14" s="104">
        <v>2944182</v>
      </c>
      <c r="D14" s="104">
        <v>7.3310968589566103E-3</v>
      </c>
      <c r="E14" s="104">
        <v>0.11340257370182</v>
      </c>
    </row>
    <row r="15" spans="1:5" x14ac:dyDescent="0.35">
      <c r="A15" s="104">
        <v>14</v>
      </c>
      <c r="B15" s="104" t="s">
        <v>4</v>
      </c>
      <c r="C15" s="104">
        <v>458382</v>
      </c>
      <c r="D15" s="104">
        <v>4.3021787359918101E-2</v>
      </c>
      <c r="E15" s="104">
        <v>1.7655735460167798E-2</v>
      </c>
    </row>
    <row r="16" spans="1:5" x14ac:dyDescent="0.35">
      <c r="A16" s="104">
        <v>15</v>
      </c>
      <c r="B16" s="104" t="s">
        <v>5</v>
      </c>
      <c r="C16" s="104">
        <v>467751</v>
      </c>
      <c r="D16" s="104">
        <v>7.4346206319967398E-2</v>
      </c>
      <c r="E16" s="104">
        <v>1.80166060561474E-2</v>
      </c>
    </row>
    <row r="17" spans="1:5" x14ac:dyDescent="0.35">
      <c r="A17" s="104">
        <v>16</v>
      </c>
      <c r="B17" s="104" t="s">
        <v>137</v>
      </c>
      <c r="C17" s="104">
        <v>575818</v>
      </c>
      <c r="D17" s="104">
        <v>0.108309947531114</v>
      </c>
      <c r="E17" s="104">
        <v>2.2179078325944099E-2</v>
      </c>
    </row>
    <row r="18" spans="1:5" x14ac:dyDescent="0.35">
      <c r="A18" s="104">
        <v>17</v>
      </c>
      <c r="B18" s="104" t="s">
        <v>138</v>
      </c>
      <c r="C18" s="104">
        <v>379461</v>
      </c>
      <c r="D18" s="104">
        <v>5.3648581107347E-2</v>
      </c>
      <c r="E18" s="104">
        <v>1.4615894676166899E-2</v>
      </c>
    </row>
    <row r="19" spans="1:5" x14ac:dyDescent="0.35">
      <c r="A19" s="104">
        <v>18</v>
      </c>
      <c r="B19" s="104" t="s">
        <v>139</v>
      </c>
      <c r="C19" s="104">
        <v>689593</v>
      </c>
      <c r="D19" s="104">
        <v>0.12138607066950501</v>
      </c>
      <c r="E19" s="104">
        <v>2.65614085701085E-2</v>
      </c>
    </row>
    <row r="20" spans="1:5" x14ac:dyDescent="0.35">
      <c r="A20" s="104">
        <v>19</v>
      </c>
      <c r="B20" s="104" t="s">
        <v>11</v>
      </c>
      <c r="C20" s="104">
        <v>25962215</v>
      </c>
      <c r="D20" s="104">
        <v>7.4003045341400495E-2</v>
      </c>
      <c r="E20" s="104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8"/>
  <sheetViews>
    <sheetView workbookViewId="0">
      <selection sqref="A1:K1"/>
    </sheetView>
  </sheetViews>
  <sheetFormatPr defaultColWidth="11.453125" defaultRowHeight="14.5" x14ac:dyDescent="0.35"/>
  <sheetData>
    <row r="1" spans="1:8" x14ac:dyDescent="0.35">
      <c r="A1" t="s">
        <v>95</v>
      </c>
      <c r="B1" t="s">
        <v>96</v>
      </c>
      <c r="C1" t="s">
        <v>252</v>
      </c>
      <c r="D1" t="s">
        <v>170</v>
      </c>
      <c r="E1" t="s">
        <v>171</v>
      </c>
      <c r="F1" t="s">
        <v>253</v>
      </c>
      <c r="G1" t="s">
        <v>172</v>
      </c>
      <c r="H1" t="s">
        <v>173</v>
      </c>
    </row>
    <row r="2" spans="1:8" x14ac:dyDescent="0.35">
      <c r="A2">
        <v>1</v>
      </c>
      <c r="B2" t="s">
        <v>7</v>
      </c>
      <c r="C2">
        <v>17641668</v>
      </c>
      <c r="D2">
        <v>6.47499920935906E-2</v>
      </c>
      <c r="E2">
        <v>0.67951320794470005</v>
      </c>
      <c r="F2">
        <v>6674812</v>
      </c>
      <c r="G2">
        <v>7.0274692333458497E-2</v>
      </c>
      <c r="H2">
        <v>0.87335601636905003</v>
      </c>
    </row>
    <row r="3" spans="1:8" x14ac:dyDescent="0.35">
      <c r="A3">
        <v>2</v>
      </c>
      <c r="B3" t="s">
        <v>222</v>
      </c>
      <c r="C3">
        <v>150754</v>
      </c>
      <c r="D3">
        <v>0.152324461498479</v>
      </c>
      <c r="E3">
        <v>5.8066694232368097E-3</v>
      </c>
      <c r="F3">
        <v>541</v>
      </c>
      <c r="H3">
        <v>7.07863539610788E-5</v>
      </c>
    </row>
    <row r="4" spans="1:8" x14ac:dyDescent="0.35">
      <c r="A4">
        <v>3</v>
      </c>
      <c r="B4" t="s">
        <v>9</v>
      </c>
      <c r="C4">
        <v>2377606</v>
      </c>
      <c r="D4">
        <v>0.112603563448332</v>
      </c>
      <c r="E4">
        <v>9.1579474247478504E-2</v>
      </c>
      <c r="F4">
        <v>165724</v>
      </c>
      <c r="G4">
        <v>5.1154707311349197E-2</v>
      </c>
      <c r="H4">
        <v>2.1683914461822201E-2</v>
      </c>
    </row>
    <row r="5" spans="1:8" x14ac:dyDescent="0.35">
      <c r="A5">
        <v>4</v>
      </c>
      <c r="B5" t="s">
        <v>10</v>
      </c>
      <c r="C5">
        <v>3884475</v>
      </c>
      <c r="D5">
        <v>8.9660154003674802E-2</v>
      </c>
      <c r="E5">
        <v>0.14962032322742899</v>
      </c>
      <c r="F5">
        <v>404944</v>
      </c>
      <c r="G5">
        <v>0.13388401982471401</v>
      </c>
      <c r="H5">
        <v>5.29843055793255E-2</v>
      </c>
    </row>
    <row r="6" spans="1:8" x14ac:dyDescent="0.35">
      <c r="A6">
        <v>5</v>
      </c>
      <c r="B6" t="s">
        <v>8</v>
      </c>
      <c r="C6">
        <v>1045640</v>
      </c>
      <c r="D6">
        <v>0.23201417657565901</v>
      </c>
      <c r="E6">
        <v>4.0275454155202103E-2</v>
      </c>
      <c r="F6">
        <v>43549</v>
      </c>
      <c r="G6">
        <v>-7.3170731707317103E-3</v>
      </c>
      <c r="H6">
        <v>5.6981052285601103E-3</v>
      </c>
    </row>
    <row r="7" spans="1:8" x14ac:dyDescent="0.35">
      <c r="A7">
        <v>6</v>
      </c>
      <c r="B7" t="s">
        <v>140</v>
      </c>
      <c r="C7">
        <v>862072</v>
      </c>
      <c r="D7">
        <v>-6.61170722723851E-2</v>
      </c>
      <c r="E7">
        <v>3.3204871001954198E-2</v>
      </c>
      <c r="F7">
        <v>353146</v>
      </c>
      <c r="G7">
        <v>-0.13864938498650001</v>
      </c>
      <c r="H7">
        <v>4.6206872007281199E-2</v>
      </c>
    </row>
    <row r="8" spans="1:8" x14ac:dyDescent="0.35">
      <c r="A8">
        <v>7</v>
      </c>
      <c r="B8" t="s">
        <v>11</v>
      </c>
      <c r="C8">
        <v>25962215</v>
      </c>
      <c r="D8">
        <v>7.4003045341400495E-2</v>
      </c>
      <c r="E8">
        <v>1</v>
      </c>
      <c r="F8">
        <v>7642716</v>
      </c>
      <c r="G8">
        <v>6.0723581095907003E-2</v>
      </c>
      <c r="H8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Q54"/>
  <sheetViews>
    <sheetView showGridLines="0" zoomScale="85" zoomScaleNormal="85" zoomScalePageLayoutView="150" workbookViewId="0">
      <selection sqref="A1:J1"/>
    </sheetView>
  </sheetViews>
  <sheetFormatPr defaultColWidth="9" defaultRowHeight="11" x14ac:dyDescent="0.35"/>
  <cols>
    <col min="1" max="1" width="7.453125" style="9" customWidth="1"/>
    <col min="2" max="2" width="13" style="9" customWidth="1"/>
    <col min="3" max="3" width="40" style="9" customWidth="1"/>
    <col min="4" max="4" width="13.26953125" style="9" bestFit="1" customWidth="1"/>
    <col min="5" max="5" width="15" style="9" bestFit="1" customWidth="1"/>
    <col min="6" max="6" width="13.7265625" style="9" bestFit="1" customWidth="1"/>
    <col min="7" max="7" width="12.453125" style="26" customWidth="1"/>
    <col min="8" max="8" width="14.54296875" style="9" bestFit="1" customWidth="1"/>
    <col min="9" max="9" width="12.26953125" style="9" customWidth="1"/>
    <col min="10" max="10" width="12.7265625" style="9" customWidth="1"/>
    <col min="11" max="11" width="11.26953125" style="9" bestFit="1" customWidth="1"/>
    <col min="12" max="16384" width="9" style="9"/>
  </cols>
  <sheetData>
    <row r="1" spans="1:10" ht="13.15" customHeight="1" x14ac:dyDescent="0.35">
      <c r="A1" s="276" t="s">
        <v>183</v>
      </c>
      <c r="B1" s="276"/>
      <c r="C1" s="276"/>
      <c r="D1" s="276"/>
      <c r="E1" s="276"/>
      <c r="F1" s="276"/>
      <c r="G1" s="276"/>
      <c r="H1" s="276"/>
      <c r="I1" s="276"/>
      <c r="J1" s="276"/>
    </row>
    <row r="2" spans="1:10" ht="13.15" customHeight="1" x14ac:dyDescent="0.35">
      <c r="A2" s="276" t="s">
        <v>77</v>
      </c>
      <c r="B2" s="276"/>
      <c r="C2" s="276"/>
      <c r="D2" s="276"/>
      <c r="E2" s="276"/>
      <c r="F2" s="276"/>
      <c r="G2" s="276"/>
      <c r="H2" s="276"/>
      <c r="I2" s="276"/>
      <c r="J2" s="276"/>
    </row>
    <row r="3" spans="1:10" ht="13.15" customHeight="1" x14ac:dyDescent="0.35">
      <c r="A3" s="276" t="str">
        <f>"Premi lordi contabilizzati a tutto il "&amp;IF(MID(TOT_Tav1!C1,5,4)="0331","1°",
IF(MID(TOT_Tav1!C1,5,4)="0630","2°",
IF(MID(TOT_Tav1!C1,5,4)="0930","3°","4°")))&amp;" trimestre "&amp;MID(TOT_Tav1!C1,1,4)</f>
        <v>Premi lordi contabilizzati a tutto il 2° trimestre 2025</v>
      </c>
      <c r="B3" s="276"/>
      <c r="C3" s="276"/>
      <c r="D3" s="276"/>
      <c r="E3" s="276"/>
      <c r="F3" s="276"/>
      <c r="G3" s="276"/>
      <c r="H3" s="276"/>
      <c r="I3" s="276"/>
      <c r="J3" s="276"/>
    </row>
    <row r="4" spans="1:10" ht="13.15" customHeight="1" x14ac:dyDescent="0.35">
      <c r="H4" s="11"/>
      <c r="I4" s="11"/>
      <c r="J4" s="11" t="s">
        <v>1</v>
      </c>
    </row>
    <row r="5" spans="1:10" ht="13.15" customHeight="1" x14ac:dyDescent="0.35">
      <c r="A5" s="281" t="s">
        <v>12</v>
      </c>
      <c r="B5" s="282"/>
      <c r="C5" s="106"/>
      <c r="D5" s="287" t="s">
        <v>73</v>
      </c>
      <c r="E5" s="288"/>
      <c r="F5" s="288"/>
      <c r="G5" s="288"/>
      <c r="H5" s="288"/>
      <c r="I5" s="28"/>
      <c r="J5" s="217"/>
    </row>
    <row r="6" spans="1:10" ht="21" customHeight="1" x14ac:dyDescent="0.35">
      <c r="A6" s="283"/>
      <c r="B6" s="284"/>
      <c r="C6" s="108"/>
      <c r="D6" s="270" t="s">
        <v>74</v>
      </c>
      <c r="E6" s="270" t="s">
        <v>17</v>
      </c>
      <c r="F6" s="270" t="s">
        <v>18</v>
      </c>
      <c r="G6" s="277" t="s">
        <v>184</v>
      </c>
      <c r="H6" s="279" t="s">
        <v>19</v>
      </c>
      <c r="I6" s="277" t="s">
        <v>185</v>
      </c>
      <c r="J6" s="277" t="s">
        <v>186</v>
      </c>
    </row>
    <row r="7" spans="1:10" ht="20.65" customHeight="1" x14ac:dyDescent="0.35">
      <c r="A7" s="285"/>
      <c r="B7" s="286"/>
      <c r="C7" s="109"/>
      <c r="D7" s="271"/>
      <c r="E7" s="271"/>
      <c r="F7" s="271"/>
      <c r="G7" s="278"/>
      <c r="H7" s="280"/>
      <c r="I7" s="278"/>
      <c r="J7" s="278"/>
    </row>
    <row r="8" spans="1:10" ht="13.15" customHeight="1" x14ac:dyDescent="0.35">
      <c r="A8" s="121" t="s">
        <v>21</v>
      </c>
      <c r="B8" s="29" t="s">
        <v>22</v>
      </c>
      <c r="C8" s="29"/>
      <c r="D8" s="30"/>
      <c r="E8" s="30"/>
      <c r="F8" s="30"/>
      <c r="G8" s="30"/>
      <c r="H8" s="31"/>
      <c r="I8" s="30"/>
      <c r="J8" s="240"/>
    </row>
    <row r="9" spans="1:10" ht="12" customHeight="1" x14ac:dyDescent="0.35">
      <c r="A9" s="32"/>
      <c r="B9" s="10" t="s">
        <v>75</v>
      </c>
      <c r="C9" s="10"/>
      <c r="D9" s="122">
        <f>+TOT_Tav1!C2</f>
        <v>1</v>
      </c>
      <c r="E9" s="122">
        <f>+TOT_Tav1!D2</f>
        <v>0</v>
      </c>
      <c r="F9" s="122">
        <f>+TOT_Tav1!E2</f>
        <v>0</v>
      </c>
      <c r="G9" s="122">
        <f>+TOT_Tav1!G2</f>
        <v>0</v>
      </c>
      <c r="H9" s="123">
        <f>+TOT_Tav1!F2</f>
        <v>1</v>
      </c>
      <c r="I9" s="124">
        <f>+TOT_Tav1!H2</f>
        <v>-0.99997631846922597</v>
      </c>
      <c r="J9" s="241">
        <f>+TOT_Tav1!I2</f>
        <v>1.5891670676400001E-8</v>
      </c>
    </row>
    <row r="10" spans="1:10" ht="12" customHeight="1" x14ac:dyDescent="0.35">
      <c r="A10" s="32"/>
      <c r="B10" s="10" t="s">
        <v>23</v>
      </c>
      <c r="C10" s="10"/>
      <c r="D10" s="122">
        <f>+TOT_Tav1!C3</f>
        <v>885030</v>
      </c>
      <c r="E10" s="122">
        <f>+TOT_Tav1!D3</f>
        <v>32197203</v>
      </c>
      <c r="F10" s="122">
        <f>+TOT_Tav1!E3</f>
        <v>2916220</v>
      </c>
      <c r="G10" s="122">
        <f>+TOT_Tav1!G3</f>
        <v>504502</v>
      </c>
      <c r="H10" s="123">
        <f>+TOT_Tav1!F3</f>
        <v>35998453</v>
      </c>
      <c r="I10" s="124">
        <f>+TOT_Tav1!H3</f>
        <v>-1.6820198155841501E-2</v>
      </c>
      <c r="J10" s="241">
        <f>+TOT_Tav1!I3</f>
        <v>0.57207555993586501</v>
      </c>
    </row>
    <row r="11" spans="1:10" s="47" customFormat="1" ht="12" customHeight="1" x14ac:dyDescent="0.35">
      <c r="A11" s="52"/>
      <c r="B11" s="47" t="s">
        <v>66</v>
      </c>
      <c r="C11" s="53" t="s">
        <v>86</v>
      </c>
      <c r="D11" s="125">
        <f>+TOT_Tav1!C4</f>
        <v>1090</v>
      </c>
      <c r="E11" s="125">
        <f>+TOT_Tav1!D4</f>
        <v>5043</v>
      </c>
      <c r="F11" s="125">
        <f>+TOT_Tav1!E4</f>
        <v>6601</v>
      </c>
      <c r="G11" s="125">
        <f>+TOT_Tav1!G4</f>
        <v>816</v>
      </c>
      <c r="H11" s="125">
        <f>+TOT_Tav1!F4</f>
        <v>12734</v>
      </c>
      <c r="I11" s="126">
        <f>+TOT_Tav1!H4</f>
        <v>0.25174481470559301</v>
      </c>
      <c r="J11" s="241">
        <f>+TOT_Tav1!I4</f>
        <v>2.0236453439327799E-4</v>
      </c>
    </row>
    <row r="12" spans="1:10" s="47" customFormat="1" ht="12" customHeight="1" x14ac:dyDescent="0.35">
      <c r="A12" s="52"/>
      <c r="C12" s="53" t="s">
        <v>81</v>
      </c>
      <c r="D12" s="125">
        <f>+TOT_Tav1!C5</f>
        <v>2704</v>
      </c>
      <c r="E12" s="125">
        <f>+TOT_Tav1!D5</f>
        <v>0</v>
      </c>
      <c r="F12" s="125">
        <f>+TOT_Tav1!E5</f>
        <v>1387468</v>
      </c>
      <c r="G12" s="125">
        <f>+TOT_Tav1!G5</f>
        <v>225509</v>
      </c>
      <c r="H12" s="125">
        <f>+TOT_Tav1!F5</f>
        <v>1390172</v>
      </c>
      <c r="I12" s="126">
        <f>+TOT_Tav1!H5</f>
        <v>2.53571157248931E-2</v>
      </c>
      <c r="J12" s="241">
        <f>+TOT_Tav1!I5</f>
        <v>2.2092155607552399E-2</v>
      </c>
    </row>
    <row r="13" spans="1:10" ht="12" customHeight="1" x14ac:dyDescent="0.35">
      <c r="A13" s="32"/>
      <c r="B13" s="10" t="s">
        <v>25</v>
      </c>
      <c r="C13" s="10"/>
      <c r="D13" s="122">
        <f>+TOT_Tav1!C6</f>
        <v>469023</v>
      </c>
      <c r="E13" s="122">
        <f>+TOT_Tav1!D6</f>
        <v>448946</v>
      </c>
      <c r="F13" s="122">
        <f>+TOT_Tav1!E6</f>
        <v>16880</v>
      </c>
      <c r="G13" s="122">
        <f>+TOT_Tav1!G6</f>
        <v>91337</v>
      </c>
      <c r="H13" s="123">
        <f>+TOT_Tav1!F6</f>
        <v>934849</v>
      </c>
      <c r="I13" s="124">
        <f>+TOT_Tav1!H6</f>
        <v>7.9471146906844495E-2</v>
      </c>
      <c r="J13" s="241">
        <f>+TOT_Tav1!I6</f>
        <v>1.48563124401619E-2</v>
      </c>
    </row>
    <row r="14" spans="1:10" ht="12" customHeight="1" x14ac:dyDescent="0.35">
      <c r="A14" s="32"/>
      <c r="B14" s="10" t="s">
        <v>26</v>
      </c>
      <c r="C14" s="10"/>
      <c r="D14" s="122">
        <f>+TOT_Tav1!C7</f>
        <v>6609</v>
      </c>
      <c r="E14" s="122">
        <f>+TOT_Tav1!D7</f>
        <v>71383</v>
      </c>
      <c r="F14" s="122">
        <f>+TOT_Tav1!E7</f>
        <v>1989</v>
      </c>
      <c r="G14" s="122">
        <f>+TOT_Tav1!G7</f>
        <v>708</v>
      </c>
      <c r="H14" s="123">
        <f>+TOT_Tav1!F7</f>
        <v>79981</v>
      </c>
      <c r="I14" s="124">
        <f>+TOT_Tav1!H7</f>
        <v>7.7235157746195996E-3</v>
      </c>
      <c r="J14" s="241">
        <f>+TOT_Tav1!I7</f>
        <v>1.2710317123691499E-3</v>
      </c>
    </row>
    <row r="15" spans="1:10" ht="12" customHeight="1" x14ac:dyDescent="0.35">
      <c r="A15" s="32"/>
      <c r="B15" s="10" t="s">
        <v>27</v>
      </c>
      <c r="C15" s="10"/>
      <c r="D15" s="122">
        <f>+TOT_Tav1!C8</f>
        <v>1360663</v>
      </c>
      <c r="E15" s="122">
        <f>+TOT_Tav1!D8</f>
        <v>32717532</v>
      </c>
      <c r="F15" s="122">
        <f>+TOT_Tav1!E8</f>
        <v>2935089</v>
      </c>
      <c r="G15" s="122">
        <f>+TOT_Tav1!G8</f>
        <v>596547</v>
      </c>
      <c r="H15" s="123">
        <f>+TOT_Tav1!F8</f>
        <v>37013284</v>
      </c>
      <c r="I15" s="124">
        <f>+TOT_Tav1!H8</f>
        <v>-1.5654753706411902E-2</v>
      </c>
      <c r="J15" s="241">
        <f>+TOT_Tav1!I8</f>
        <v>0.58820291998006702</v>
      </c>
    </row>
    <row r="16" spans="1:10" ht="14.15" customHeight="1" x14ac:dyDescent="0.35">
      <c r="A16" s="107"/>
      <c r="B16" s="10" t="s">
        <v>29</v>
      </c>
      <c r="C16" s="10"/>
      <c r="D16" s="122"/>
      <c r="E16" s="122"/>
      <c r="F16" s="127"/>
      <c r="G16" s="122"/>
      <c r="H16" s="128"/>
      <c r="I16" s="124"/>
      <c r="J16" s="241"/>
    </row>
    <row r="17" spans="1:17" ht="13.15" customHeight="1" x14ac:dyDescent="0.35">
      <c r="A17" s="32"/>
      <c r="B17" s="10" t="s">
        <v>30</v>
      </c>
      <c r="C17" s="10"/>
      <c r="D17" s="122">
        <f>+TOT_Tav1!C9</f>
        <v>3993</v>
      </c>
      <c r="E17" s="122">
        <f>+TOT_Tav1!D9</f>
        <v>5868</v>
      </c>
      <c r="F17" s="122">
        <f>+TOT_Tav1!E9</f>
        <v>3236</v>
      </c>
      <c r="G17" s="122">
        <f>+TOT_Tav1!G9</f>
        <v>1476</v>
      </c>
      <c r="H17" s="123">
        <f>+TOT_Tav1!F9</f>
        <v>13097</v>
      </c>
      <c r="I17" s="124">
        <f>+TOT_Tav1!H9</f>
        <v>2.8264112428358201E-2</v>
      </c>
      <c r="J17" s="241">
        <f>+TOT_Tav1!I9</f>
        <v>2.0813321084881101E-4</v>
      </c>
    </row>
    <row r="18" spans="1:17" ht="13.15" customHeight="1" x14ac:dyDescent="0.35">
      <c r="A18" s="32"/>
      <c r="B18" s="10" t="s">
        <v>31</v>
      </c>
      <c r="C18" s="10"/>
      <c r="D18" s="122">
        <f>+TOT_Tav1!C10</f>
        <v>237334</v>
      </c>
      <c r="E18" s="122">
        <f>+TOT_Tav1!D10</f>
        <v>635788</v>
      </c>
      <c r="F18" s="127">
        <f>+TOT_Tav1!E10</f>
        <v>23511</v>
      </c>
      <c r="G18" s="122">
        <f>+TOT_Tav1!G10</f>
        <v>69285</v>
      </c>
      <c r="H18" s="123">
        <f>+TOT_Tav1!F10</f>
        <v>896633</v>
      </c>
      <c r="I18" s="124">
        <f>+TOT_Tav1!H10</f>
        <v>3.05865828680194E-2</v>
      </c>
      <c r="J18" s="241">
        <f>+TOT_Tav1!I10</f>
        <v>1.42489963535926E-2</v>
      </c>
    </row>
    <row r="19" spans="1:17" ht="13.15" customHeight="1" x14ac:dyDescent="0.35">
      <c r="A19" s="32"/>
      <c r="B19" s="10" t="s">
        <v>32</v>
      </c>
      <c r="C19" s="10"/>
      <c r="D19" s="122">
        <f>+TOT_Tav1!C11</f>
        <v>609066</v>
      </c>
      <c r="E19" s="122">
        <f>+TOT_Tav1!D11</f>
        <v>443075</v>
      </c>
      <c r="F19" s="127">
        <f>+TOT_Tav1!E11</f>
        <v>123383</v>
      </c>
      <c r="G19" s="122">
        <f>+TOT_Tav1!G11</f>
        <v>89347</v>
      </c>
      <c r="H19" s="123">
        <f>+TOT_Tav1!F11</f>
        <v>1175524</v>
      </c>
      <c r="I19" s="124">
        <f>+TOT_Tav1!H11</f>
        <v>2.3246502056896799E-2</v>
      </c>
      <c r="J19" s="241">
        <f>+TOT_Tav1!I11</f>
        <v>1.8681040280204501E-2</v>
      </c>
    </row>
    <row r="20" spans="1:17" ht="12" customHeight="1" x14ac:dyDescent="0.35">
      <c r="A20" s="107"/>
      <c r="B20" s="10" t="s">
        <v>33</v>
      </c>
      <c r="C20" s="10"/>
      <c r="D20" s="122">
        <f>+TOT_Tav1!C12</f>
        <v>850393</v>
      </c>
      <c r="E20" s="122">
        <f>+TOT_Tav1!D12</f>
        <v>1084731</v>
      </c>
      <c r="F20" s="122">
        <f>+TOT_Tav1!E12</f>
        <v>150130</v>
      </c>
      <c r="G20" s="122">
        <f>+TOT_Tav1!G12</f>
        <v>160108</v>
      </c>
      <c r="H20" s="123">
        <f>+TOT_Tav1!F12</f>
        <v>2085254</v>
      </c>
      <c r="I20" s="124">
        <f>+TOT_Tav1!H12</f>
        <v>2.6421346569684499E-2</v>
      </c>
      <c r="J20" s="241">
        <f>+TOT_Tav1!I12</f>
        <v>3.3138169844645897E-2</v>
      </c>
    </row>
    <row r="21" spans="1:17" s="26" customFormat="1" ht="13.15" customHeight="1" x14ac:dyDescent="0.35">
      <c r="A21" s="90" t="s">
        <v>34</v>
      </c>
      <c r="B21" s="34"/>
      <c r="C21" s="34"/>
      <c r="D21" s="129">
        <f>+TOT_Tav1!C13</f>
        <v>2211056</v>
      </c>
      <c r="E21" s="129">
        <f>+TOT_Tav1!D13</f>
        <v>33802263</v>
      </c>
      <c r="F21" s="129">
        <f>+TOT_Tav1!E13</f>
        <v>3085219</v>
      </c>
      <c r="G21" s="129">
        <f>+TOT_Tav1!G13</f>
        <v>756655</v>
      </c>
      <c r="H21" s="129">
        <f>+TOT_Tav1!F13</f>
        <v>39098538</v>
      </c>
      <c r="I21" s="130">
        <f>+TOT_Tav1!H13</f>
        <v>-1.34979717920517E-2</v>
      </c>
      <c r="J21" s="242">
        <f>+TOT_Tav1!I13</f>
        <v>0.62134108982471303</v>
      </c>
      <c r="M21" s="264"/>
      <c r="N21" s="264"/>
      <c r="O21" s="264"/>
      <c r="P21" s="264"/>
      <c r="Q21" s="264"/>
    </row>
    <row r="22" spans="1:17" s="26" customFormat="1" ht="14.15" customHeight="1" x14ac:dyDescent="0.35">
      <c r="A22" s="91" t="s">
        <v>76</v>
      </c>
      <c r="B22" s="36"/>
      <c r="C22" s="36"/>
      <c r="D22" s="131">
        <f>+TOT_Tav1!C14</f>
        <v>0</v>
      </c>
      <c r="E22" s="131">
        <f>+TOT_Tav1!D14</f>
        <v>0</v>
      </c>
      <c r="F22" s="132">
        <f>+TOT_Tav1!E14</f>
        <v>0</v>
      </c>
      <c r="G22" s="131">
        <f>+TOT_Tav1!G14</f>
        <v>0</v>
      </c>
      <c r="H22" s="131">
        <f>+TOT_Tav1!F14</f>
        <v>0</v>
      </c>
      <c r="I22" s="133" t="s">
        <v>187</v>
      </c>
      <c r="J22" s="243" t="s">
        <v>187</v>
      </c>
    </row>
    <row r="23" spans="1:17" ht="13.15" customHeight="1" x14ac:dyDescent="0.35">
      <c r="A23" s="121" t="s">
        <v>36</v>
      </c>
      <c r="B23" s="29" t="s">
        <v>22</v>
      </c>
      <c r="C23" s="29"/>
      <c r="D23" s="134"/>
      <c r="E23" s="134"/>
      <c r="F23" s="134"/>
      <c r="G23" s="134"/>
      <c r="H23" s="135"/>
      <c r="I23" s="136"/>
      <c r="J23" s="244"/>
    </row>
    <row r="24" spans="1:17" ht="12" customHeight="1" x14ac:dyDescent="0.35">
      <c r="A24" s="107"/>
      <c r="B24" s="10" t="s">
        <v>37</v>
      </c>
      <c r="C24" s="10"/>
      <c r="D24" s="122">
        <f>+TOT_Tav1!C15</f>
        <v>43264</v>
      </c>
      <c r="E24" s="122">
        <f>+TOT_Tav1!D15</f>
        <v>7503071</v>
      </c>
      <c r="F24" s="122">
        <f>+TOT_Tav1!E15</f>
        <v>1867163</v>
      </c>
      <c r="G24" s="122">
        <f>+TOT_Tav1!G15</f>
        <v>427007</v>
      </c>
      <c r="H24" s="123">
        <f>+TOT_Tav1!F15</f>
        <v>9413498</v>
      </c>
      <c r="I24" s="124">
        <f>+TOT_Tav1!H15</f>
        <v>0.35250028340228101</v>
      </c>
      <c r="J24" s="241">
        <f>+TOT_Tav1!I15</f>
        <v>0.14959621012895</v>
      </c>
    </row>
    <row r="25" spans="1:17" s="47" customFormat="1" ht="12" customHeight="1" x14ac:dyDescent="0.35">
      <c r="A25" s="54"/>
      <c r="B25" s="53" t="s">
        <v>66</v>
      </c>
      <c r="C25" s="53" t="s">
        <v>81</v>
      </c>
      <c r="D25" s="125">
        <f>+TOT_Tav1!C16</f>
        <v>1295</v>
      </c>
      <c r="E25" s="125">
        <f>+TOT_Tav1!D16</f>
        <v>0</v>
      </c>
      <c r="F25" s="125">
        <f>+TOT_Tav1!E16</f>
        <v>613061</v>
      </c>
      <c r="G25" s="125">
        <f>+TOT_Tav1!G16</f>
        <v>155051</v>
      </c>
      <c r="H25" s="137">
        <f>+TOT_Tav1!F16</f>
        <v>614356</v>
      </c>
      <c r="I25" s="126">
        <f>+TOT_Tav1!H16</f>
        <v>0.123607506616115</v>
      </c>
      <c r="J25" s="241">
        <f>+TOT_Tav1!I16</f>
        <v>9.7631432300704195E-3</v>
      </c>
    </row>
    <row r="26" spans="1:17" ht="12" customHeight="1" x14ac:dyDescent="0.35">
      <c r="A26" s="107"/>
      <c r="B26" s="10" t="s">
        <v>38</v>
      </c>
      <c r="C26" s="10"/>
      <c r="D26" s="122">
        <f>+TOT_Tav1!C17</f>
        <v>2792</v>
      </c>
      <c r="E26" s="122">
        <f>+TOT_Tav1!D17</f>
        <v>9712848</v>
      </c>
      <c r="F26" s="122">
        <f>+TOT_Tav1!E17</f>
        <v>1062133</v>
      </c>
      <c r="G26" s="122">
        <f>+TOT_Tav1!G17</f>
        <v>295121</v>
      </c>
      <c r="H26" s="123">
        <f>+TOT_Tav1!F17</f>
        <v>10777773</v>
      </c>
      <c r="I26" s="124">
        <f>+TOT_Tav1!H17</f>
        <v>0.302996144244639</v>
      </c>
      <c r="J26" s="241">
        <f>+TOT_Tav1!I17</f>
        <v>0.17127681914099599</v>
      </c>
    </row>
    <row r="27" spans="1:17" s="47" customFormat="1" ht="12" customHeight="1" x14ac:dyDescent="0.35">
      <c r="A27" s="54"/>
      <c r="B27" s="53" t="s">
        <v>66</v>
      </c>
      <c r="C27" s="53" t="s">
        <v>81</v>
      </c>
      <c r="D27" s="125">
        <f>+TOT_Tav1!C18</f>
        <v>0</v>
      </c>
      <c r="E27" s="125">
        <f>+TOT_Tav1!D18</f>
        <v>0</v>
      </c>
      <c r="F27" s="125">
        <f>+TOT_Tav1!E18</f>
        <v>409694</v>
      </c>
      <c r="G27" s="125">
        <f>+TOT_Tav1!G18</f>
        <v>146759</v>
      </c>
      <c r="H27" s="137">
        <f>+TOT_Tav1!F18</f>
        <v>409694</v>
      </c>
      <c r="I27" s="126">
        <f>+TOT_Tav1!H18</f>
        <v>0.24634639019700899</v>
      </c>
      <c r="J27" s="241">
        <f>+TOT_Tav1!I18</f>
        <v>6.51072212609704E-3</v>
      </c>
    </row>
    <row r="28" spans="1:17" ht="12" customHeight="1" x14ac:dyDescent="0.35">
      <c r="A28" s="107"/>
      <c r="B28" s="10" t="s">
        <v>39</v>
      </c>
      <c r="C28" s="10"/>
      <c r="D28" s="122">
        <f>+TOT_Tav1!C19</f>
        <v>0</v>
      </c>
      <c r="E28" s="122">
        <f>+TOT_Tav1!D19</f>
        <v>0</v>
      </c>
      <c r="F28" s="122">
        <f>+TOT_Tav1!E19</f>
        <v>0</v>
      </c>
      <c r="G28" s="122">
        <f>+TOT_Tav1!G19</f>
        <v>0</v>
      </c>
      <c r="H28" s="123">
        <f>+TOT_Tav1!F19</f>
        <v>0</v>
      </c>
      <c r="I28" s="138" t="s">
        <v>187</v>
      </c>
      <c r="J28" s="241" t="s">
        <v>187</v>
      </c>
    </row>
    <row r="29" spans="1:17" ht="12" customHeight="1" x14ac:dyDescent="0.35">
      <c r="A29" s="107"/>
      <c r="B29" s="10" t="s">
        <v>40</v>
      </c>
      <c r="C29" s="10"/>
      <c r="D29" s="122">
        <f>+TOT_Tav1!C20</f>
        <v>0</v>
      </c>
      <c r="E29" s="122">
        <f>+TOT_Tav1!D20</f>
        <v>0</v>
      </c>
      <c r="F29" s="127">
        <f>+TOT_Tav1!E20</f>
        <v>0</v>
      </c>
      <c r="G29" s="122">
        <f>+TOT_Tav1!G20</f>
        <v>0</v>
      </c>
      <c r="H29" s="123">
        <f>+TOT_Tav1!F20</f>
        <v>0</v>
      </c>
      <c r="I29" s="124">
        <f>+TOT_Tav1!H20</f>
        <v>0</v>
      </c>
      <c r="J29" s="241">
        <f>+TOT_Tav1!I20</f>
        <v>0</v>
      </c>
    </row>
    <row r="30" spans="1:17" ht="12" customHeight="1" x14ac:dyDescent="0.35">
      <c r="A30" s="107"/>
      <c r="B30" s="10" t="s">
        <v>27</v>
      </c>
      <c r="C30" s="10"/>
      <c r="D30" s="122">
        <f>+TOT_Tav1!C21</f>
        <v>46056</v>
      </c>
      <c r="E30" s="122">
        <f>+TOT_Tav1!D21</f>
        <v>17215919</v>
      </c>
      <c r="F30" s="122">
        <f>+TOT_Tav1!E21</f>
        <v>2929296</v>
      </c>
      <c r="G30" s="122">
        <f>+TOT_Tav1!G21</f>
        <v>722128</v>
      </c>
      <c r="H30" s="123">
        <f>+TOT_Tav1!F21</f>
        <v>20191271</v>
      </c>
      <c r="I30" s="124">
        <f>+TOT_Tav1!H21</f>
        <v>0.32561702964665201</v>
      </c>
      <c r="J30" s="241">
        <f>+TOT_Tav1!I21</f>
        <v>0.32087302926994599</v>
      </c>
    </row>
    <row r="31" spans="1:17" ht="14.15" customHeight="1" x14ac:dyDescent="0.35">
      <c r="A31" s="107"/>
      <c r="B31" s="10" t="s">
        <v>29</v>
      </c>
      <c r="C31" s="10"/>
      <c r="D31" s="122">
        <f>+TOT_Tav1!C22</f>
        <v>8214</v>
      </c>
      <c r="E31" s="122">
        <f>+TOT_Tav1!D22</f>
        <v>3656</v>
      </c>
      <c r="F31" s="127">
        <f>+TOT_Tav1!E22</f>
        <v>0</v>
      </c>
      <c r="G31" s="122">
        <f>+TOT_Tav1!G22</f>
        <v>232</v>
      </c>
      <c r="H31" s="123">
        <f>+TOT_Tav1!F22</f>
        <v>11870</v>
      </c>
      <c r="I31" s="124">
        <f>+TOT_Tav1!H22</f>
        <v>0.120657099697885</v>
      </c>
      <c r="J31" s="241">
        <f>+TOT_Tav1!I22</f>
        <v>1.88634130928868E-4</v>
      </c>
    </row>
    <row r="32" spans="1:17" s="26" customFormat="1" ht="13.15" customHeight="1" x14ac:dyDescent="0.35">
      <c r="A32" s="90" t="s">
        <v>41</v>
      </c>
      <c r="B32" s="34"/>
      <c r="C32" s="34"/>
      <c r="D32" s="129">
        <f>+TOT_Tav1!C23</f>
        <v>54270</v>
      </c>
      <c r="E32" s="129">
        <f>+TOT_Tav1!D23</f>
        <v>17219575</v>
      </c>
      <c r="F32" s="129">
        <f>+TOT_Tav1!E23</f>
        <v>2929296</v>
      </c>
      <c r="G32" s="129">
        <f>+TOT_Tav1!G23</f>
        <v>722360</v>
      </c>
      <c r="H32" s="129">
        <f>+TOT_Tav1!F23</f>
        <v>20203141</v>
      </c>
      <c r="I32" s="130">
        <f>+TOT_Tav1!H23</f>
        <v>0.32547460031016501</v>
      </c>
      <c r="J32" s="242">
        <f>+TOT_Tav1!I23</f>
        <v>0.321061663400875</v>
      </c>
    </row>
    <row r="33" spans="1:10" s="26" customFormat="1" ht="14.15" customHeight="1" x14ac:dyDescent="0.35">
      <c r="A33" s="92" t="s">
        <v>42</v>
      </c>
      <c r="B33" s="38"/>
      <c r="C33" s="139"/>
      <c r="D33" s="131">
        <f>+TOT_Tav1!C24</f>
        <v>143606</v>
      </c>
      <c r="E33" s="131">
        <f>+TOT_Tav1!D24</f>
        <v>26892</v>
      </c>
      <c r="F33" s="132">
        <f>+TOT_Tav1!E24</f>
        <v>2445</v>
      </c>
      <c r="G33" s="131">
        <f>+TOT_Tav1!G24</f>
        <v>35861</v>
      </c>
      <c r="H33" s="131">
        <f>+TOT_Tav1!F24</f>
        <v>172943</v>
      </c>
      <c r="I33" s="140">
        <f>+TOT_Tav1!H24</f>
        <v>0.14055173414407299</v>
      </c>
      <c r="J33" s="245">
        <f>+TOT_Tav1!I24</f>
        <v>2.7483532017886498E-3</v>
      </c>
    </row>
    <row r="34" spans="1:10" ht="14.15" customHeight="1" x14ac:dyDescent="0.35">
      <c r="A34" s="121" t="s">
        <v>43</v>
      </c>
      <c r="B34" s="29" t="s">
        <v>44</v>
      </c>
      <c r="C34" s="29"/>
      <c r="D34" s="134">
        <f>+TOT_Tav1!C25</f>
        <v>42</v>
      </c>
      <c r="E34" s="134">
        <f>+TOT_Tav1!D25</f>
        <v>406515</v>
      </c>
      <c r="F34" s="134">
        <f>+TOT_Tav1!E25</f>
        <v>44495</v>
      </c>
      <c r="G34" s="134">
        <f>+TOT_Tav1!G25</f>
        <v>4649</v>
      </c>
      <c r="H34" s="135">
        <f>+TOT_Tav1!F25</f>
        <v>451052</v>
      </c>
      <c r="I34" s="141">
        <f>+TOT_Tav1!H25</f>
        <v>0.57498472336190798</v>
      </c>
      <c r="J34" s="244">
        <f>+TOT_Tav1!I25</f>
        <v>7.1679698419315901E-3</v>
      </c>
    </row>
    <row r="35" spans="1:10" s="55" customFormat="1" ht="12" customHeight="1" x14ac:dyDescent="0.35">
      <c r="A35" s="54"/>
      <c r="B35" s="53" t="s">
        <v>66</v>
      </c>
      <c r="C35" s="53" t="s">
        <v>89</v>
      </c>
      <c r="D35" s="142">
        <f>+TOT_Tav1!C26</f>
        <v>0</v>
      </c>
      <c r="E35" s="142">
        <f>+TOT_Tav1!D26</f>
        <v>3139</v>
      </c>
      <c r="F35" s="142">
        <f>+TOT_Tav1!E26</f>
        <v>116</v>
      </c>
      <c r="G35" s="142">
        <f>+TOT_Tav1!G26</f>
        <v>0</v>
      </c>
      <c r="H35" s="137">
        <f>+TOT_Tav1!F26</f>
        <v>3255</v>
      </c>
      <c r="I35" s="143">
        <f>+TOT_Tav1!H26</f>
        <v>-0.262740656851642</v>
      </c>
      <c r="J35" s="241">
        <f>+TOT_Tav1!I26</f>
        <v>5.1727388051682097E-5</v>
      </c>
    </row>
    <row r="36" spans="1:10" s="47" customFormat="1" ht="12" customHeight="1" x14ac:dyDescent="0.35">
      <c r="A36" s="54"/>
      <c r="B36" s="144"/>
      <c r="C36" s="53" t="s">
        <v>45</v>
      </c>
      <c r="D36" s="125">
        <f>+TOT_Tav1!C27</f>
        <v>0</v>
      </c>
      <c r="E36" s="125">
        <f>+TOT_Tav1!D27</f>
        <v>213</v>
      </c>
      <c r="F36" s="125">
        <f>+TOT_Tav1!E27</f>
        <v>116</v>
      </c>
      <c r="G36" s="125">
        <f>+TOT_Tav1!G27</f>
        <v>0</v>
      </c>
      <c r="H36" s="137">
        <f>+TOT_Tav1!F27</f>
        <v>329</v>
      </c>
      <c r="I36" s="126">
        <f>+TOT_Tav1!H27</f>
        <v>-0.46241830065359502</v>
      </c>
      <c r="J36" s="241">
        <f>+TOT_Tav1!I27</f>
        <v>5.2283596525356098E-6</v>
      </c>
    </row>
    <row r="37" spans="1:10" s="47" customFormat="1" ht="12" customHeight="1" x14ac:dyDescent="0.35">
      <c r="A37" s="54"/>
      <c r="B37" s="144"/>
      <c r="C37" s="53" t="s">
        <v>46</v>
      </c>
      <c r="D37" s="125">
        <f>+TOT_Tav1!C28</f>
        <v>0</v>
      </c>
      <c r="E37" s="125">
        <f>+TOT_Tav1!D28</f>
        <v>0</v>
      </c>
      <c r="F37" s="125">
        <f>+TOT_Tav1!E28</f>
        <v>0</v>
      </c>
      <c r="G37" s="125">
        <f>+TOT_Tav1!G28</f>
        <v>0</v>
      </c>
      <c r="H37" s="137">
        <f>+TOT_Tav1!F28</f>
        <v>0</v>
      </c>
      <c r="I37" s="143" t="s">
        <v>187</v>
      </c>
      <c r="J37" s="241" t="s">
        <v>187</v>
      </c>
    </row>
    <row r="38" spans="1:10" s="47" customFormat="1" ht="12" customHeight="1" x14ac:dyDescent="0.35">
      <c r="A38" s="54"/>
      <c r="B38" s="144"/>
      <c r="C38" s="53" t="s">
        <v>47</v>
      </c>
      <c r="D38" s="125">
        <f>+TOT_Tav1!C29</f>
        <v>0</v>
      </c>
      <c r="E38" s="125">
        <f>+TOT_Tav1!D29</f>
        <v>0</v>
      </c>
      <c r="F38" s="125">
        <f>+TOT_Tav1!E29</f>
        <v>0</v>
      </c>
      <c r="G38" s="125">
        <f>+TOT_Tav1!G29</f>
        <v>0</v>
      </c>
      <c r="H38" s="137">
        <f>+TOT_Tav1!F29</f>
        <v>0</v>
      </c>
      <c r="I38" s="143" t="s">
        <v>187</v>
      </c>
      <c r="J38" s="241" t="s">
        <v>187</v>
      </c>
    </row>
    <row r="39" spans="1:10" s="47" customFormat="1" ht="12" customHeight="1" x14ac:dyDescent="0.35">
      <c r="A39" s="54"/>
      <c r="B39" s="144"/>
      <c r="C39" s="53" t="s">
        <v>48</v>
      </c>
      <c r="D39" s="125">
        <f>+TOT_Tav1!C30</f>
        <v>0</v>
      </c>
      <c r="E39" s="125">
        <f>+TOT_Tav1!D30</f>
        <v>2926</v>
      </c>
      <c r="F39" s="125">
        <f>+TOT_Tav1!E30</f>
        <v>0</v>
      </c>
      <c r="G39" s="125">
        <f>+TOT_Tav1!G30</f>
        <v>0</v>
      </c>
      <c r="H39" s="137">
        <f>+TOT_Tav1!F30</f>
        <v>2926</v>
      </c>
      <c r="I39" s="143" t="s">
        <v>187</v>
      </c>
      <c r="J39" s="241" t="s">
        <v>187</v>
      </c>
    </row>
    <row r="40" spans="1:10" ht="14.15" customHeight="1" x14ac:dyDescent="0.35">
      <c r="A40" s="107"/>
      <c r="B40" s="10" t="s">
        <v>49</v>
      </c>
      <c r="C40" s="10"/>
      <c r="D40" s="122">
        <f>+TOT_Tav1!C31</f>
        <v>360</v>
      </c>
      <c r="E40" s="122">
        <f>+TOT_Tav1!D31</f>
        <v>360624</v>
      </c>
      <c r="F40" s="127">
        <f>+TOT_Tav1!E31</f>
        <v>18126</v>
      </c>
      <c r="G40" s="122">
        <f>+TOT_Tav1!G31</f>
        <v>227</v>
      </c>
      <c r="H40" s="123">
        <f>+TOT_Tav1!F31</f>
        <v>379110</v>
      </c>
      <c r="I40" s="124">
        <f>+TOT_Tav1!H31</f>
        <v>-0.29560821167984902</v>
      </c>
      <c r="J40" s="241">
        <f>+TOT_Tav1!I31</f>
        <v>6.0246912701300203E-3</v>
      </c>
    </row>
    <row r="41" spans="1:10" s="47" customFormat="1" ht="12" customHeight="1" x14ac:dyDescent="0.35">
      <c r="A41" s="54"/>
      <c r="B41" s="53" t="s">
        <v>66</v>
      </c>
      <c r="C41" s="53" t="s">
        <v>30</v>
      </c>
      <c r="D41" s="125">
        <f>+TOT_Tav1!C32</f>
        <v>30</v>
      </c>
      <c r="E41" s="125">
        <f>+TOT_Tav1!D32</f>
        <v>43590</v>
      </c>
      <c r="F41" s="145">
        <f>+TOT_Tav1!E32</f>
        <v>2455</v>
      </c>
      <c r="G41" s="125">
        <f>+TOT_Tav1!G32</f>
        <v>224</v>
      </c>
      <c r="H41" s="137">
        <f>+TOT_Tav1!F32</f>
        <v>46075</v>
      </c>
      <c r="I41" s="126">
        <f>+TOT_Tav1!H32</f>
        <v>-1.12024379251883E-2</v>
      </c>
      <c r="J41" s="241">
        <f>+TOT_Tav1!I32</f>
        <v>7.3220872641513197E-4</v>
      </c>
    </row>
    <row r="42" spans="1:10" s="26" customFormat="1" ht="13.15" customHeight="1" x14ac:dyDescent="0.35">
      <c r="A42" s="90" t="s">
        <v>50</v>
      </c>
      <c r="B42" s="34"/>
      <c r="C42" s="34"/>
      <c r="D42" s="129">
        <f>+TOT_Tav1!C33</f>
        <v>402</v>
      </c>
      <c r="E42" s="129">
        <f>+TOT_Tav1!D33</f>
        <v>767139</v>
      </c>
      <c r="F42" s="129">
        <f>+TOT_Tav1!E33</f>
        <v>62621</v>
      </c>
      <c r="G42" s="129">
        <f>+TOT_Tav1!G33</f>
        <v>4876</v>
      </c>
      <c r="H42" s="129">
        <f>+TOT_Tav1!F33</f>
        <v>830162</v>
      </c>
      <c r="I42" s="130">
        <f>+TOT_Tav1!H33</f>
        <v>6.7524139152115303E-3</v>
      </c>
      <c r="J42" s="242">
        <f>+TOT_Tav1!I33</f>
        <v>1.3192661112061599E-2</v>
      </c>
    </row>
    <row r="43" spans="1:10" s="26" customFormat="1" ht="14.15" customHeight="1" x14ac:dyDescent="0.35">
      <c r="A43" s="35" t="s">
        <v>51</v>
      </c>
      <c r="B43" s="39"/>
      <c r="C43" s="39"/>
      <c r="D43" s="131">
        <f>+TOT_Tav1!C34</f>
        <v>911</v>
      </c>
      <c r="E43" s="131">
        <f>+TOT_Tav1!D34</f>
        <v>2031528</v>
      </c>
      <c r="F43" s="131">
        <f>+TOT_Tav1!E34</f>
        <v>378297</v>
      </c>
      <c r="G43" s="131">
        <f>+TOT_Tav1!G34</f>
        <v>11085</v>
      </c>
      <c r="H43" s="131">
        <f>+TOT_Tav1!F34</f>
        <v>2410736</v>
      </c>
      <c r="I43" s="140">
        <f>+TOT_Tav1!H34</f>
        <v>0.447625178345816</v>
      </c>
      <c r="J43" s="245">
        <f>+TOT_Tav1!I34</f>
        <v>3.8310622599741898E-2</v>
      </c>
    </row>
    <row r="44" spans="1:10" ht="14.15" customHeight="1" x14ac:dyDescent="0.35">
      <c r="A44" s="115" t="s">
        <v>52</v>
      </c>
      <c r="B44" s="116"/>
      <c r="C44" s="116"/>
      <c r="D44" s="134">
        <f>+TOT_Tav1!C35</f>
        <v>41591</v>
      </c>
      <c r="E44" s="134">
        <f>+TOT_Tav1!D35</f>
        <v>64693</v>
      </c>
      <c r="F44" s="134">
        <f>+TOT_Tav1!E35</f>
        <v>104242</v>
      </c>
      <c r="G44" s="134">
        <f>+TOT_Tav1!G35</f>
        <v>38218</v>
      </c>
      <c r="H44" s="135">
        <f>+TOT_Tav1!F35</f>
        <v>210526</v>
      </c>
      <c r="I44" s="141">
        <f>+TOT_Tav1!H35</f>
        <v>-1.9007012884136001E-2</v>
      </c>
      <c r="J44" s="136">
        <f>+TOT_Tav1!I35</f>
        <v>3.3456098608197898E-3</v>
      </c>
    </row>
    <row r="45" spans="1:10" s="47" customFormat="1" ht="12" customHeight="1" x14ac:dyDescent="0.35">
      <c r="A45" s="54"/>
      <c r="B45" s="53" t="s">
        <v>66</v>
      </c>
      <c r="C45" s="53" t="s">
        <v>82</v>
      </c>
      <c r="D45" s="125">
        <f>+TOT_Tav1!C36</f>
        <v>41589</v>
      </c>
      <c r="E45" s="125">
        <f>+TOT_Tav1!D36</f>
        <v>44390</v>
      </c>
      <c r="F45" s="125">
        <f>+TOT_Tav1!E36</f>
        <v>97532</v>
      </c>
      <c r="G45" s="125">
        <f>+TOT_Tav1!G36</f>
        <v>33541</v>
      </c>
      <c r="H45" s="137">
        <f>+TOT_Tav1!F36</f>
        <v>183511</v>
      </c>
      <c r="I45" s="126">
        <f>+TOT_Tav1!H36</f>
        <v>-5.7603426317735497E-2</v>
      </c>
      <c r="J45" s="138">
        <f>+TOT_Tav1!I36</f>
        <v>2.9162963774968498E-3</v>
      </c>
    </row>
    <row r="46" spans="1:10" s="47" customFormat="1" ht="12" customHeight="1" x14ac:dyDescent="0.35">
      <c r="A46" s="54"/>
      <c r="B46" s="146"/>
      <c r="C46" s="53" t="s">
        <v>53</v>
      </c>
      <c r="D46" s="125">
        <f>+TOT_Tav1!C37</f>
        <v>0</v>
      </c>
      <c r="E46" s="125">
        <f>+TOT_Tav1!D37</f>
        <v>20303</v>
      </c>
      <c r="F46" s="125">
        <f>+TOT_Tav1!E37</f>
        <v>6706</v>
      </c>
      <c r="G46" s="125">
        <f>+TOT_Tav1!G37</f>
        <v>4677</v>
      </c>
      <c r="H46" s="137">
        <f>+TOT_Tav1!F37</f>
        <v>27009</v>
      </c>
      <c r="I46" s="126">
        <f>+TOT_Tav1!H37</f>
        <v>0.35928535480624002</v>
      </c>
      <c r="J46" s="138">
        <f>+TOT_Tav1!I37</f>
        <v>4.29218133298889E-4</v>
      </c>
    </row>
    <row r="47" spans="1:10" s="47" customFormat="1" ht="12" customHeight="1" x14ac:dyDescent="0.35">
      <c r="A47" s="54"/>
      <c r="B47" s="146"/>
      <c r="C47" s="53" t="s">
        <v>54</v>
      </c>
      <c r="D47" s="125">
        <f>+TOT_Tav1!C38</f>
        <v>2</v>
      </c>
      <c r="E47" s="125">
        <f>+TOT_Tav1!D38</f>
        <v>0</v>
      </c>
      <c r="F47" s="125">
        <f>+TOT_Tav1!E38</f>
        <v>0</v>
      </c>
      <c r="G47" s="125">
        <f>+TOT_Tav1!G38</f>
        <v>0</v>
      </c>
      <c r="H47" s="137">
        <f>+TOT_Tav1!F38</f>
        <v>2</v>
      </c>
      <c r="I47" s="126">
        <f>+TOT_Tav1!H38</f>
        <v>-0.33333333333333298</v>
      </c>
      <c r="J47" s="138">
        <f>+TOT_Tav1!I38</f>
        <v>3.1783341352800102E-8</v>
      </c>
    </row>
    <row r="48" spans="1:10" s="47" customFormat="1" ht="12" customHeight="1" x14ac:dyDescent="0.35">
      <c r="A48" s="56"/>
      <c r="B48" s="147"/>
      <c r="C48" s="89" t="s">
        <v>55</v>
      </c>
      <c r="D48" s="148">
        <f>+TOT_Tav1!C39</f>
        <v>0</v>
      </c>
      <c r="E48" s="148">
        <f>+TOT_Tav1!D39</f>
        <v>0</v>
      </c>
      <c r="F48" s="148">
        <f>+TOT_Tav1!E39</f>
        <v>4</v>
      </c>
      <c r="G48" s="148">
        <f>+TOT_Tav1!G39</f>
        <v>0</v>
      </c>
      <c r="H48" s="149">
        <f>+TOT_Tav1!F39</f>
        <v>4</v>
      </c>
      <c r="I48" s="150">
        <f>+TOT_Tav1!H39</f>
        <v>0</v>
      </c>
      <c r="J48" s="246">
        <f>+TOT_Tav1!I39</f>
        <v>6.3566682705600204E-8</v>
      </c>
    </row>
    <row r="49" spans="1:17" s="26" customFormat="1" ht="17.149999999999999" customHeight="1" x14ac:dyDescent="0.35">
      <c r="A49" s="272" t="s">
        <v>11</v>
      </c>
      <c r="B49" s="273"/>
      <c r="C49" s="274"/>
      <c r="D49" s="129">
        <f>+TOT_Tav1!C40</f>
        <v>2451836</v>
      </c>
      <c r="E49" s="129">
        <f>+TOT_Tav1!D40</f>
        <v>53912090</v>
      </c>
      <c r="F49" s="129">
        <f>+TOT_Tav1!E40</f>
        <v>6562120</v>
      </c>
      <c r="G49" s="129">
        <f>+TOT_Tav1!G40</f>
        <v>1569055</v>
      </c>
      <c r="H49" s="129">
        <f>+TOT_Tav1!F40</f>
        <v>62926046</v>
      </c>
      <c r="I49" s="130">
        <f>+TOT_Tav1!H40</f>
        <v>8.9971291057804104E-2</v>
      </c>
      <c r="J49" s="242">
        <f>+TOT_Tav1!I40</f>
        <v>1</v>
      </c>
      <c r="K49" s="100"/>
      <c r="M49" s="264"/>
      <c r="N49" s="264"/>
      <c r="O49" s="264"/>
      <c r="P49" s="264"/>
      <c r="Q49" s="264"/>
    </row>
    <row r="50" spans="1:17" ht="7.15" customHeight="1" x14ac:dyDescent="0.35">
      <c r="A50" s="40"/>
      <c r="B50" s="41"/>
      <c r="C50" s="10"/>
      <c r="D50" s="42"/>
      <c r="E50" s="42"/>
      <c r="F50" s="42"/>
      <c r="G50" s="43"/>
      <c r="H50" s="42"/>
    </row>
    <row r="51" spans="1:17" s="23" customFormat="1" ht="30" customHeight="1" x14ac:dyDescent="0.35">
      <c r="A51" s="275" t="s">
        <v>224</v>
      </c>
      <c r="B51" s="275"/>
      <c r="C51" s="275"/>
      <c r="D51" s="275"/>
      <c r="E51" s="275"/>
      <c r="F51" s="275"/>
      <c r="G51" s="275"/>
      <c r="H51" s="275"/>
    </row>
    <row r="52" spans="1:17" s="23" customFormat="1" ht="15" customHeight="1" x14ac:dyDescent="0.35">
      <c r="A52" s="23" t="s">
        <v>93</v>
      </c>
      <c r="G52" s="44"/>
      <c r="N52" s="265"/>
    </row>
    <row r="54" spans="1:17" x14ac:dyDescent="0.35">
      <c r="H54" s="257"/>
    </row>
  </sheetData>
  <mergeCells count="14">
    <mergeCell ref="D6:D7"/>
    <mergeCell ref="E6:E7"/>
    <mergeCell ref="A49:C49"/>
    <mergeCell ref="A51:H51"/>
    <mergeCell ref="A1:J1"/>
    <mergeCell ref="A2:J2"/>
    <mergeCell ref="A3:J3"/>
    <mergeCell ref="I6:I7"/>
    <mergeCell ref="J6:J7"/>
    <mergeCell ref="F6:F7"/>
    <mergeCell ref="G6:G7"/>
    <mergeCell ref="H6:H7"/>
    <mergeCell ref="A5:B7"/>
    <mergeCell ref="D5:H5"/>
  </mergeCells>
  <printOptions horizontalCentered="1"/>
  <pageMargins left="0.31496062992125984" right="0.11811023622047245" top="0.19685039370078741" bottom="0" header="0.19685039370078741" footer="0"/>
  <pageSetup paperSize="9" scale="69" orientation="portrait" r:id="rId1"/>
  <headerFooter alignWithMargins="0">
    <oddHeader>&amp;L&amp;"Arial,Normale"&amp;8IVASS - SERVIZIO STUDI E GESTIONE DATI
DIVISIONE STUDI E ANALISI STATISTICHE&amp;R&amp;A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P36"/>
  <sheetViews>
    <sheetView showGridLines="0" zoomScale="85" zoomScaleNormal="85" workbookViewId="0">
      <selection sqref="A1:J1"/>
    </sheetView>
  </sheetViews>
  <sheetFormatPr defaultColWidth="9" defaultRowHeight="11" x14ac:dyDescent="0.35"/>
  <cols>
    <col min="1" max="1" width="19.453125" style="9" customWidth="1"/>
    <col min="2" max="7" width="10.54296875" style="10" customWidth="1"/>
    <col min="8" max="9" width="10.54296875" style="9" customWidth="1"/>
    <col min="10" max="11" width="12.54296875" style="9" customWidth="1"/>
    <col min="12" max="13" width="10.54296875" style="9" customWidth="1"/>
    <col min="14" max="15" width="12" style="9" customWidth="1"/>
    <col min="16" max="18" width="10.453125" style="9" customWidth="1"/>
    <col min="19" max="16384" width="9" style="9"/>
  </cols>
  <sheetData>
    <row r="1" spans="1:16" ht="13.15" customHeight="1" x14ac:dyDescent="0.35">
      <c r="A1" s="276" t="s">
        <v>188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</row>
    <row r="2" spans="1:16" ht="13.15" customHeight="1" x14ac:dyDescent="0.35">
      <c r="A2" s="276" t="s">
        <v>77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</row>
    <row r="3" spans="1:16" ht="13.15" customHeight="1" x14ac:dyDescent="0.35">
      <c r="A3" s="276" t="str">
        <f>"Ripartizione per canale distributivo dei premi lordi contabilizzati a tutto il "&amp;IF(MID(TOT_Tav2!C1,5,4)="0331","1°",
IF(MID(TOT_Tav2!C1,5,4)="0630","2°",
IF(MID(TOT_Tav2!C1,5,4)="0930","3°","4°")))&amp;" trimestre "&amp;MID(TOT_Tav2!C1,1,4)</f>
        <v>Ripartizione per canale distributivo dei premi lordi contabilizzati a tutto il 2° trimestre 2025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</row>
    <row r="4" spans="1:16" ht="13.15" customHeight="1" x14ac:dyDescent="0.35">
      <c r="F4" s="9"/>
      <c r="G4" s="9"/>
      <c r="P4" s="11" t="s">
        <v>1</v>
      </c>
    </row>
    <row r="5" spans="1:16" ht="31.5" customHeight="1" x14ac:dyDescent="0.35">
      <c r="A5" s="30"/>
      <c r="B5" s="292" t="s">
        <v>7</v>
      </c>
      <c r="C5" s="293"/>
      <c r="D5" s="292" t="s">
        <v>91</v>
      </c>
      <c r="E5" s="293"/>
      <c r="F5" s="292" t="s">
        <v>9</v>
      </c>
      <c r="G5" s="293"/>
      <c r="H5" s="292" t="s">
        <v>10</v>
      </c>
      <c r="I5" s="293"/>
      <c r="J5" s="292" t="s">
        <v>8</v>
      </c>
      <c r="K5" s="293"/>
      <c r="L5" s="292" t="s">
        <v>140</v>
      </c>
      <c r="M5" s="293"/>
      <c r="N5" s="292" t="s">
        <v>19</v>
      </c>
      <c r="O5" s="294"/>
      <c r="P5" s="293"/>
    </row>
    <row r="6" spans="1:16" ht="31.5" customHeight="1" x14ac:dyDescent="0.35">
      <c r="A6" s="30"/>
      <c r="B6" s="113" t="s">
        <v>189</v>
      </c>
      <c r="C6" s="113" t="s">
        <v>190</v>
      </c>
      <c r="D6" s="113" t="s">
        <v>189</v>
      </c>
      <c r="E6" s="113" t="s">
        <v>190</v>
      </c>
      <c r="F6" s="113" t="s">
        <v>189</v>
      </c>
      <c r="G6" s="113" t="s">
        <v>190</v>
      </c>
      <c r="H6" s="113" t="s">
        <v>189</v>
      </c>
      <c r="I6" s="151" t="s">
        <v>190</v>
      </c>
      <c r="J6" s="113" t="s">
        <v>189</v>
      </c>
      <c r="K6" s="151" t="s">
        <v>190</v>
      </c>
      <c r="L6" s="113" t="s">
        <v>189</v>
      </c>
      <c r="M6" s="113" t="s">
        <v>190</v>
      </c>
      <c r="N6" s="113" t="s">
        <v>189</v>
      </c>
      <c r="O6" s="152" t="s">
        <v>191</v>
      </c>
      <c r="P6" s="153" t="s">
        <v>186</v>
      </c>
    </row>
    <row r="7" spans="1:16" ht="20.149999999999999" customHeight="1" x14ac:dyDescent="0.35">
      <c r="A7" s="30" t="s">
        <v>56</v>
      </c>
      <c r="B7" s="14"/>
      <c r="C7" s="154"/>
      <c r="D7" s="14"/>
      <c r="E7" s="154"/>
      <c r="F7" s="14"/>
      <c r="G7" s="154"/>
      <c r="H7" s="14"/>
      <c r="I7" s="154"/>
      <c r="J7" s="14"/>
      <c r="K7" s="154"/>
      <c r="L7" s="14"/>
      <c r="M7" s="154"/>
      <c r="N7" s="14"/>
      <c r="O7" s="154"/>
      <c r="P7" s="155"/>
    </row>
    <row r="8" spans="1:16" ht="16.149999999999999" customHeight="1" x14ac:dyDescent="0.35">
      <c r="A8" s="93" t="s">
        <v>57</v>
      </c>
      <c r="B8" s="15">
        <f>+TOT_Tav2!C2</f>
        <v>4518697</v>
      </c>
      <c r="C8" s="156">
        <f>+TOT_Tav2!D2</f>
        <v>-6.3234559695902998E-2</v>
      </c>
      <c r="D8" s="10">
        <f>+TOT_Tav2!E2</f>
        <v>3890680</v>
      </c>
      <c r="E8" s="157">
        <f>+TOT_Tav2!F2</f>
        <v>0.244314413038903</v>
      </c>
      <c r="F8" s="15">
        <f>+TOT_Tav2!G2</f>
        <v>25079397</v>
      </c>
      <c r="G8" s="157">
        <f>+TOT_Tav2!H2</f>
        <v>-2.8603646112041999E-3</v>
      </c>
      <c r="H8" s="15">
        <f>+TOT_Tav2!I2</f>
        <v>378737</v>
      </c>
      <c r="I8" s="157">
        <f>+TOT_Tav2!J2</f>
        <v>-0.55398261561815099</v>
      </c>
      <c r="J8" s="15">
        <f>+TOT_Tav2!K2</f>
        <v>2988787</v>
      </c>
      <c r="K8" s="157">
        <f>+TOT_Tav2!L2</f>
        <v>-0.15738345675580501</v>
      </c>
      <c r="L8" s="15">
        <f>+TOT_Tav2!M2</f>
        <v>156985</v>
      </c>
      <c r="M8" s="157">
        <f>+TOT_Tav2!N2</f>
        <v>0.51060410692634794</v>
      </c>
      <c r="N8" s="16">
        <f>+TOT_Tav2!O2</f>
        <v>37013283</v>
      </c>
      <c r="O8" s="158">
        <f>+TOT_Tav2!P2</f>
        <v>-1.5654806478837002E-2</v>
      </c>
      <c r="P8" s="159">
        <f>+TOT_Tav2!Q2</f>
        <v>0.59017740744236802</v>
      </c>
    </row>
    <row r="9" spans="1:16" s="47" customFormat="1" ht="16.149999999999999" customHeight="1" x14ac:dyDescent="0.35">
      <c r="A9" s="160" t="s">
        <v>58</v>
      </c>
      <c r="B9" s="45">
        <f>+TOT_Tav2!C3</f>
        <v>411651</v>
      </c>
      <c r="C9" s="161">
        <f>+TOT_Tav2!D3</f>
        <v>-2.36676707065436E-2</v>
      </c>
      <c r="D9" s="45">
        <f>+TOT_Tav2!E3</f>
        <v>25819</v>
      </c>
      <c r="E9" s="161">
        <f>+TOT_Tav2!F3</f>
        <v>-0.36459615100654602</v>
      </c>
      <c r="F9" s="45">
        <f>+TOT_Tav2!G3</f>
        <v>499819</v>
      </c>
      <c r="G9" s="161">
        <f>+TOT_Tav2!H3</f>
        <v>-1.6917465935374399E-3</v>
      </c>
      <c r="H9" s="45">
        <f>+TOT_Tav2!I3</f>
        <v>4867</v>
      </c>
      <c r="I9" s="161">
        <f>+TOT_Tav2!J3</f>
        <v>-0.107627429409608</v>
      </c>
      <c r="J9" s="45">
        <f>+TOT_Tav2!K3</f>
        <v>381536</v>
      </c>
      <c r="K9" s="161">
        <f>+TOT_Tav2!L3</f>
        <v>2.6605820561391502E-2</v>
      </c>
      <c r="L9" s="45">
        <f>+TOT_Tav2!M3</f>
        <v>66480</v>
      </c>
      <c r="M9" s="161">
        <f>+TOT_Tav2!N3</f>
        <v>3.2180064716705798</v>
      </c>
      <c r="N9" s="46">
        <f>+TOT_Tav2!O3</f>
        <v>1390172</v>
      </c>
      <c r="O9" s="162">
        <f>+TOT_Tav2!P3</f>
        <v>2.53571157248931E-2</v>
      </c>
      <c r="P9" s="163">
        <f>+TOT_Tav2!Q3</f>
        <v>2.2166315451103601E-2</v>
      </c>
    </row>
    <row r="10" spans="1:16" ht="16.149999999999999" customHeight="1" x14ac:dyDescent="0.35">
      <c r="A10" s="93" t="s">
        <v>59</v>
      </c>
      <c r="B10" s="15">
        <f>+TOT_Tav2!C4</f>
        <v>0</v>
      </c>
      <c r="C10" s="15">
        <f>+TOT_Tav2!D4</f>
        <v>0</v>
      </c>
      <c r="D10" s="15">
        <f>+TOT_Tav2!E4</f>
        <v>0</v>
      </c>
      <c r="E10" s="15">
        <f>+TOT_Tav2!F4</f>
        <v>0</v>
      </c>
      <c r="F10" s="15">
        <f>+TOT_Tav2!G4</f>
        <v>0</v>
      </c>
      <c r="G10" s="157">
        <f>+TOT_Tav2!H4</f>
        <v>0</v>
      </c>
      <c r="H10" s="15">
        <f>+TOT_Tav2!I4</f>
        <v>0</v>
      </c>
      <c r="I10" s="157">
        <f>+TOT_Tav2!J4</f>
        <v>0</v>
      </c>
      <c r="J10" s="15">
        <f>+TOT_Tav2!K4</f>
        <v>0</v>
      </c>
      <c r="K10" s="157">
        <f>+TOT_Tav2!L4</f>
        <v>0</v>
      </c>
      <c r="L10" s="15">
        <f>+TOT_Tav2!M4</f>
        <v>0</v>
      </c>
      <c r="M10" s="157">
        <f>+TOT_Tav2!N4</f>
        <v>0</v>
      </c>
      <c r="N10" s="16">
        <f>+TOT_Tav2!O4</f>
        <v>0</v>
      </c>
      <c r="O10" s="164">
        <f>+TOT_Tav2!P4</f>
        <v>0</v>
      </c>
      <c r="P10" s="165">
        <f>+TOT_Tav2!Q4</f>
        <v>0</v>
      </c>
    </row>
    <row r="11" spans="1:16" ht="16.149999999999999" customHeight="1" x14ac:dyDescent="0.35">
      <c r="A11" s="93" t="s">
        <v>60</v>
      </c>
      <c r="B11" s="15">
        <f>+TOT_Tav2!C5</f>
        <v>1825785</v>
      </c>
      <c r="C11" s="157">
        <f>+TOT_Tav2!D5</f>
        <v>7.1365071615634004E-2</v>
      </c>
      <c r="D11" s="15">
        <f>+TOT_Tav2!E5</f>
        <v>7005821</v>
      </c>
      <c r="E11" s="157">
        <f>+TOT_Tav2!F5</f>
        <v>0.21865013741040201</v>
      </c>
      <c r="F11" s="15">
        <f>+TOT_Tav2!G5</f>
        <v>9983209</v>
      </c>
      <c r="G11" s="157">
        <f>+TOT_Tav2!H5</f>
        <v>0.54343114737472198</v>
      </c>
      <c r="H11" s="15">
        <f>+TOT_Tav2!I5</f>
        <v>400961</v>
      </c>
      <c r="I11" s="157">
        <f>+TOT_Tav2!J5</f>
        <v>3.8807143518830899E-3</v>
      </c>
      <c r="J11" s="15">
        <f>+TOT_Tav2!K5</f>
        <v>952141</v>
      </c>
      <c r="K11" s="157">
        <f>+TOT_Tav2!L5</f>
        <v>7.1358567292620897E-2</v>
      </c>
      <c r="L11" s="15">
        <f>+TOT_Tav2!M5</f>
        <v>23354</v>
      </c>
      <c r="M11" s="157">
        <f>+TOT_Tav2!N5</f>
        <v>4.85811781609196E-2</v>
      </c>
      <c r="N11" s="16">
        <f>+TOT_Tav2!O5</f>
        <v>20191271</v>
      </c>
      <c r="O11" s="158">
        <f>+TOT_Tav2!P5</f>
        <v>0.32561702964665201</v>
      </c>
      <c r="P11" s="159">
        <f>+TOT_Tav2!Q5</f>
        <v>0.32195014886267398</v>
      </c>
    </row>
    <row r="12" spans="1:16" s="47" customFormat="1" ht="16.149999999999999" customHeight="1" x14ac:dyDescent="0.35">
      <c r="A12" s="160" t="s">
        <v>58</v>
      </c>
      <c r="B12" s="45">
        <f>+TOT_Tav2!C6</f>
        <v>234049</v>
      </c>
      <c r="C12" s="161">
        <f>+TOT_Tav2!D6</f>
        <v>0.180533348128944</v>
      </c>
      <c r="D12" s="45">
        <f>+TOT_Tav2!E6</f>
        <v>539550</v>
      </c>
      <c r="E12" s="161">
        <f>+TOT_Tav2!F6</f>
        <v>0.18360524116327001</v>
      </c>
      <c r="F12" s="45">
        <f>+TOT_Tav2!G6</f>
        <v>59888</v>
      </c>
      <c r="G12" s="161">
        <f>+TOT_Tav2!H6</f>
        <v>-2.1826421633149898E-3</v>
      </c>
      <c r="H12" s="45">
        <f>+TOT_Tav2!I6</f>
        <v>8098</v>
      </c>
      <c r="I12" s="161">
        <f>+TOT_Tav2!J6</f>
        <v>0.20362663495838301</v>
      </c>
      <c r="J12" s="45">
        <f>+TOT_Tav2!K6</f>
        <v>164179</v>
      </c>
      <c r="K12" s="161">
        <f>+TOT_Tav2!L6</f>
        <v>0.13663521250597099</v>
      </c>
      <c r="L12" s="45">
        <f>+TOT_Tav2!M6</f>
        <v>18286</v>
      </c>
      <c r="M12" s="161">
        <f>+TOT_Tav2!N6</f>
        <v>0.79503288504957303</v>
      </c>
      <c r="N12" s="46">
        <f>+TOT_Tav2!O6</f>
        <v>1024050</v>
      </c>
      <c r="O12" s="162">
        <f>+TOT_Tav2!P6</f>
        <v>0.169691840084433</v>
      </c>
      <c r="P12" s="163">
        <f>+TOT_Tav2!Q6</f>
        <v>1.6328494127131499E-2</v>
      </c>
    </row>
    <row r="13" spans="1:16" ht="16.149999999999999" customHeight="1" x14ac:dyDescent="0.35">
      <c r="A13" s="93" t="s">
        <v>61</v>
      </c>
      <c r="B13" s="15">
        <f>+TOT_Tav2!C7</f>
        <v>111278</v>
      </c>
      <c r="C13" s="157">
        <f>+TOT_Tav2!D7</f>
        <v>0.14738513569248499</v>
      </c>
      <c r="D13" s="15">
        <f>+TOT_Tav2!E7</f>
        <v>442</v>
      </c>
      <c r="E13" s="157">
        <f>+TOT_Tav2!F7</f>
        <v>0.214285714285714</v>
      </c>
      <c r="F13" s="15">
        <f>+TOT_Tav2!G7</f>
        <v>16130</v>
      </c>
      <c r="G13" s="157">
        <f>+TOT_Tav2!H7</f>
        <v>0.31662721410497102</v>
      </c>
      <c r="H13" s="15">
        <f>+TOT_Tav2!I7</f>
        <v>39</v>
      </c>
      <c r="I13" s="157">
        <f>+TOT_Tav2!J7</f>
        <v>0.14705882352941199</v>
      </c>
      <c r="J13" s="15">
        <f>+TOT_Tav2!K7</f>
        <v>19912</v>
      </c>
      <c r="K13" s="157">
        <f>+TOT_Tav2!L7</f>
        <v>0.192406730941973</v>
      </c>
      <c r="L13" s="15">
        <f>+TOT_Tav2!M7</f>
        <v>0</v>
      </c>
      <c r="M13" s="157">
        <f>+TOT_Tav2!N7</f>
        <v>-1</v>
      </c>
      <c r="N13" s="16">
        <f>+TOT_Tav2!O7</f>
        <v>147801</v>
      </c>
      <c r="O13" s="158">
        <f>+TOT_Tav2!P7</f>
        <v>0.169931846785875</v>
      </c>
      <c r="P13" s="159">
        <f>+TOT_Tav2!Q7</f>
        <v>2.3566893808741399E-3</v>
      </c>
    </row>
    <row r="14" spans="1:16" ht="16.149999999999999" customHeight="1" x14ac:dyDescent="0.35">
      <c r="A14" s="93" t="s">
        <v>62</v>
      </c>
      <c r="B14" s="15">
        <f>+TOT_Tav2!C8</f>
        <v>163898</v>
      </c>
      <c r="C14" s="157">
        <f>+TOT_Tav2!D8</f>
        <v>2.5808262873872101</v>
      </c>
      <c r="D14" s="15">
        <f>+TOT_Tav2!E8</f>
        <v>248</v>
      </c>
      <c r="E14" s="157">
        <f>+TOT_Tav2!F8</f>
        <v>-0.212698412698413</v>
      </c>
      <c r="F14" s="15">
        <f>+TOT_Tav2!G8</f>
        <v>44591</v>
      </c>
      <c r="G14" s="157">
        <f>+TOT_Tav2!H8</f>
        <v>-0.61040243241826397</v>
      </c>
      <c r="H14" s="15">
        <f>+TOT_Tav2!I8</f>
        <v>1771</v>
      </c>
      <c r="I14" s="157">
        <f>+TOT_Tav2!J8</f>
        <v>-0.79454756380510405</v>
      </c>
      <c r="J14" s="15">
        <f>+TOT_Tav2!K8</f>
        <v>228692</v>
      </c>
      <c r="K14" s="157">
        <f>+TOT_Tav2!L8</f>
        <v>0.95088078481552596</v>
      </c>
      <c r="L14" s="15">
        <f>+TOT_Tav2!M8</f>
        <v>11851</v>
      </c>
      <c r="M14" s="157">
        <f>+TOT_Tav2!N8</f>
        <v>0</v>
      </c>
      <c r="N14" s="16">
        <f>+TOT_Tav2!O8</f>
        <v>451051</v>
      </c>
      <c r="O14" s="158">
        <f>+TOT_Tav2!P8</f>
        <v>0.57498123155891501</v>
      </c>
      <c r="P14" s="159">
        <f>+TOT_Tav2!Q8</f>
        <v>7.1920156286673503E-3</v>
      </c>
    </row>
    <row r="15" spans="1:16" s="47" customFormat="1" ht="16.149999999999999" customHeight="1" x14ac:dyDescent="0.35">
      <c r="A15" s="160" t="s">
        <v>63</v>
      </c>
      <c r="B15" s="45">
        <f>+TOT_Tav2!C9</f>
        <v>329</v>
      </c>
      <c r="C15" s="161">
        <f>+TOT_Tav2!D9</f>
        <v>-0.46241830065359502</v>
      </c>
      <c r="D15" s="45">
        <f>+TOT_Tav2!E9</f>
        <v>0</v>
      </c>
      <c r="E15" s="161">
        <f>+TOT_Tav2!F9</f>
        <v>0</v>
      </c>
      <c r="F15" s="45">
        <f>+TOT_Tav2!G9</f>
        <v>140</v>
      </c>
      <c r="G15" s="161">
        <f>+TOT_Tav2!H9</f>
        <v>0</v>
      </c>
      <c r="H15" s="45">
        <f>+TOT_Tav2!I9</f>
        <v>0</v>
      </c>
      <c r="I15" s="161">
        <f>+TOT_Tav2!J9</f>
        <v>0</v>
      </c>
      <c r="J15" s="45">
        <f>+TOT_Tav2!K9</f>
        <v>2786</v>
      </c>
      <c r="K15" s="161">
        <f>+TOT_Tav2!L9</f>
        <v>-0.267420457533526</v>
      </c>
      <c r="L15" s="45">
        <f>+TOT_Tav2!M9</f>
        <v>0</v>
      </c>
      <c r="M15" s="161">
        <f>+TOT_Tav2!N9</f>
        <v>0</v>
      </c>
      <c r="N15" s="46">
        <f>+TOT_Tav2!O9</f>
        <v>3255</v>
      </c>
      <c r="O15" s="162">
        <f>+TOT_Tav2!P9</f>
        <v>-0.262740656851642</v>
      </c>
      <c r="P15" s="163">
        <f>+TOT_Tav2!Q9</f>
        <v>5.1901028644903198E-5</v>
      </c>
    </row>
    <row r="16" spans="1:16" ht="16.149999999999999" customHeight="1" x14ac:dyDescent="0.35">
      <c r="A16" s="93" t="s">
        <v>64</v>
      </c>
      <c r="B16" s="15">
        <f>+TOT_Tav2!C10</f>
        <v>173447</v>
      </c>
      <c r="C16" s="157">
        <f>+TOT_Tav2!D10</f>
        <v>0.20355695570112101</v>
      </c>
      <c r="D16" s="15">
        <f>+TOT_Tav2!E10</f>
        <v>169490</v>
      </c>
      <c r="E16" s="157">
        <f>+TOT_Tav2!F10</f>
        <v>0.23069438494325401</v>
      </c>
      <c r="F16" s="15">
        <f>+TOT_Tav2!G10</f>
        <v>388626</v>
      </c>
      <c r="G16" s="157">
        <f>+TOT_Tav2!H10</f>
        <v>0.15135822146905401</v>
      </c>
      <c r="H16" s="15">
        <f>+TOT_Tav2!I10</f>
        <v>2462</v>
      </c>
      <c r="I16" s="157">
        <f>+TOT_Tav2!J10</f>
        <v>-1.0052271813429801E-2</v>
      </c>
      <c r="J16" s="15">
        <f>+TOT_Tav2!K10</f>
        <v>22085</v>
      </c>
      <c r="K16" s="157">
        <f>+TOT_Tav2!L10</f>
        <v>-4.4104916897507E-2</v>
      </c>
      <c r="L16" s="15">
        <f>+TOT_Tav2!M10</f>
        <v>42054</v>
      </c>
      <c r="M16" s="157">
        <f>+TOT_Tav2!N10</f>
        <v>0.28924859744320802</v>
      </c>
      <c r="N16" s="16">
        <f>+TOT_Tav2!O10</f>
        <v>798164</v>
      </c>
      <c r="O16" s="158">
        <f>+TOT_Tav2!P10</f>
        <v>0.177966226766513</v>
      </c>
      <c r="P16" s="159">
        <f>+TOT_Tav2!Q10</f>
        <v>1.2726738134356499E-2</v>
      </c>
    </row>
    <row r="17" spans="1:16" ht="18" customHeight="1" x14ac:dyDescent="0.35">
      <c r="A17" s="166" t="s">
        <v>65</v>
      </c>
      <c r="B17" s="16">
        <f>+TOT_Tav2!C11</f>
        <v>6793105</v>
      </c>
      <c r="C17" s="158">
        <f>+TOT_Tav2!D11</f>
        <v>-3.1772226067635599E-3</v>
      </c>
      <c r="D17" s="16">
        <f>+TOT_Tav2!E11</f>
        <v>11066681</v>
      </c>
      <c r="E17" s="158">
        <f>+TOT_Tav2!F11</f>
        <v>0.22772129712432901</v>
      </c>
      <c r="F17" s="16">
        <f>+TOT_Tav2!G11</f>
        <v>35511953</v>
      </c>
      <c r="G17" s="158">
        <f>+TOT_Tav2!H11</f>
        <v>0.10685089936274</v>
      </c>
      <c r="H17" s="16">
        <f>+TOT_Tav2!I11</f>
        <v>783970</v>
      </c>
      <c r="I17" s="158">
        <f>+TOT_Tav2!J11</f>
        <v>-0.377655879749624</v>
      </c>
      <c r="J17" s="16">
        <f>+TOT_Tav2!K11</f>
        <v>4211617</v>
      </c>
      <c r="K17" s="158">
        <f>+TOT_Tav2!L11</f>
        <v>-8.2992182080490598E-2</v>
      </c>
      <c r="L17" s="16">
        <f>+TOT_Tav2!M11</f>
        <v>234244</v>
      </c>
      <c r="M17" s="158">
        <f>+TOT_Tav2!N11</f>
        <v>0.47495812711725699</v>
      </c>
      <c r="N17" s="16">
        <f>+TOT_Tav2!O11</f>
        <v>58601570</v>
      </c>
      <c r="O17" s="158">
        <f>+TOT_Tav2!P11</f>
        <v>8.6747136219844395E-2</v>
      </c>
      <c r="P17" s="159">
        <f>+TOT_Tav2!Q11</f>
        <v>0.93440299944894001</v>
      </c>
    </row>
    <row r="18" spans="1:16" s="47" customFormat="1" ht="13.15" customHeight="1" x14ac:dyDescent="0.35">
      <c r="A18" s="167" t="s">
        <v>66</v>
      </c>
      <c r="B18" s="48"/>
      <c r="C18" s="168"/>
      <c r="D18" s="48"/>
      <c r="E18" s="168"/>
      <c r="F18" s="48"/>
      <c r="G18" s="168"/>
      <c r="H18" s="48"/>
      <c r="I18" s="168"/>
      <c r="J18" s="48"/>
      <c r="K18" s="168"/>
      <c r="L18" s="48"/>
      <c r="M18" s="168"/>
      <c r="N18" s="49"/>
      <c r="O18" s="169"/>
      <c r="P18" s="163"/>
    </row>
    <row r="19" spans="1:16" s="47" customFormat="1" ht="16.149999999999999" customHeight="1" x14ac:dyDescent="0.35">
      <c r="A19" s="94" t="s">
        <v>67</v>
      </c>
      <c r="B19" s="45">
        <f>+TOT_Tav2!C12</f>
        <v>685453</v>
      </c>
      <c r="C19" s="161">
        <f>+TOT_Tav2!D12</f>
        <v>-6.2067861409142999E-2</v>
      </c>
      <c r="D19" s="45">
        <f>+TOT_Tav2!E12</f>
        <v>38029</v>
      </c>
      <c r="E19" s="161">
        <f>+TOT_Tav2!F12</f>
        <v>-0.17998533724340199</v>
      </c>
      <c r="F19" s="45">
        <f>+TOT_Tav2!G12</f>
        <v>240968</v>
      </c>
      <c r="G19" s="161">
        <f>+TOT_Tav2!H12</f>
        <v>5.3379787285197801E-2</v>
      </c>
      <c r="H19" s="45">
        <f>+TOT_Tav2!I12</f>
        <v>14366</v>
      </c>
      <c r="I19" s="161">
        <f>+TOT_Tav2!J12</f>
        <v>-0.481727335040947</v>
      </c>
      <c r="J19" s="45">
        <f>+TOT_Tav2!K12</f>
        <v>542310</v>
      </c>
      <c r="K19" s="161">
        <f>+TOT_Tav2!L12</f>
        <v>-0.13067941368830099</v>
      </c>
      <c r="L19" s="45">
        <f>+TOT_Tav2!M12</f>
        <v>10177</v>
      </c>
      <c r="M19" s="161">
        <f>+TOT_Tav2!N12</f>
        <v>0.15752957233848999</v>
      </c>
      <c r="N19" s="46">
        <f>+TOT_Tav2!O12</f>
        <v>1531303</v>
      </c>
      <c r="O19" s="162">
        <f>+TOT_Tav2!P12</f>
        <v>-8.10099568562236E-2</v>
      </c>
      <c r="P19" s="163">
        <f>+TOT_Tav2!Q12</f>
        <v>2.4416651572051098E-2</v>
      </c>
    </row>
    <row r="20" spans="1:16" s="47" customFormat="1" ht="16.149999999999999" customHeight="1" x14ac:dyDescent="0.35">
      <c r="A20" s="94" t="s">
        <v>68</v>
      </c>
      <c r="B20" s="45">
        <f>+TOT_Tav2!C13</f>
        <v>4603163</v>
      </c>
      <c r="C20" s="161">
        <f>+TOT_Tav2!D13</f>
        <v>-1.6832647262169199E-2</v>
      </c>
      <c r="D20" s="45">
        <f>+TOT_Tav2!E13</f>
        <v>10082160</v>
      </c>
      <c r="E20" s="161">
        <f>+TOT_Tav2!F13</f>
        <v>0.23733081469369</v>
      </c>
      <c r="F20" s="45">
        <f>+TOT_Tav2!G13</f>
        <v>33169322</v>
      </c>
      <c r="G20" s="161">
        <f>+TOT_Tav2!H13</f>
        <v>0.11761001911196001</v>
      </c>
      <c r="H20" s="45">
        <f>+TOT_Tav2!I13</f>
        <v>739313</v>
      </c>
      <c r="I20" s="161">
        <f>+TOT_Tav2!J13</f>
        <v>-0.38605974041072599</v>
      </c>
      <c r="J20" s="45">
        <f>+TOT_Tav2!K13</f>
        <v>2505851</v>
      </c>
      <c r="K20" s="161">
        <f>+TOT_Tav2!L13</f>
        <v>-0.130054213412543</v>
      </c>
      <c r="L20" s="45">
        <f>+TOT_Tav2!M13</f>
        <v>114483</v>
      </c>
      <c r="M20" s="161">
        <f>+TOT_Tav2!N13</f>
        <v>8.54349969660195E-2</v>
      </c>
      <c r="N20" s="46">
        <f>+TOT_Tav2!O13</f>
        <v>51214292</v>
      </c>
      <c r="O20" s="162">
        <f>+TOT_Tav2!P13</f>
        <v>9.6683746532464601E-2</v>
      </c>
      <c r="P20" s="163">
        <f>+TOT_Tav2!Q13</f>
        <v>0.81661272999091805</v>
      </c>
    </row>
    <row r="21" spans="1:16" s="47" customFormat="1" ht="16.149999999999999" customHeight="1" x14ac:dyDescent="0.35">
      <c r="A21" s="95" t="s">
        <v>69</v>
      </c>
      <c r="B21" s="50">
        <f>+TOT_Tav2!C14</f>
        <v>1504489</v>
      </c>
      <c r="C21" s="170">
        <f>+TOT_Tav2!D14</f>
        <v>7.3124194437688098E-2</v>
      </c>
      <c r="D21" s="50">
        <f>+TOT_Tav2!E14</f>
        <v>946492</v>
      </c>
      <c r="E21" s="170">
        <f>+TOT_Tav2!F14</f>
        <v>0.15522921088573199</v>
      </c>
      <c r="F21" s="50">
        <f>+TOT_Tav2!G14</f>
        <v>2101663</v>
      </c>
      <c r="G21" s="170">
        <f>+TOT_Tav2!H14</f>
        <v>-3.4258975893040201E-2</v>
      </c>
      <c r="H21" s="50">
        <f>+TOT_Tav2!I14</f>
        <v>30291</v>
      </c>
      <c r="I21" s="170">
        <f>+TOT_Tav2!J14</f>
        <v>9.0545794930875695E-2</v>
      </c>
      <c r="J21" s="50">
        <f>+TOT_Tav2!K14</f>
        <v>1163456</v>
      </c>
      <c r="K21" s="170">
        <f>+TOT_Tav2!L14</f>
        <v>6.88794118781937E-2</v>
      </c>
      <c r="L21" s="50">
        <f>+TOT_Tav2!M14</f>
        <v>109584</v>
      </c>
      <c r="M21" s="170">
        <f>+TOT_Tav2!N14</f>
        <v>1.4597979797979801</v>
      </c>
      <c r="N21" s="51">
        <f>+TOT_Tav2!O14</f>
        <v>5855975</v>
      </c>
      <c r="O21" s="171">
        <f>+TOT_Tav2!P14</f>
        <v>5.3553527440364901E-2</v>
      </c>
      <c r="P21" s="163">
        <f>+TOT_Tav2!Q14</f>
        <v>9.3373617885971399E-2</v>
      </c>
    </row>
    <row r="22" spans="1:16" ht="15.4" hidden="1" customHeight="1" x14ac:dyDescent="0.35">
      <c r="A22" s="96"/>
      <c r="B22" s="18">
        <f t="shared" ref="B22:P22" si="0">B19+B20+B21</f>
        <v>6793105</v>
      </c>
      <c r="C22" s="172"/>
      <c r="D22" s="19">
        <f t="shared" si="0"/>
        <v>11066681</v>
      </c>
      <c r="E22" s="172"/>
      <c r="F22" s="18">
        <f t="shared" si="0"/>
        <v>35511953</v>
      </c>
      <c r="G22" s="173"/>
      <c r="H22" s="18">
        <f t="shared" si="0"/>
        <v>783970</v>
      </c>
      <c r="I22" s="173"/>
      <c r="J22" s="18">
        <f t="shared" si="0"/>
        <v>4211617</v>
      </c>
      <c r="K22" s="172"/>
      <c r="L22" s="19">
        <f t="shared" si="0"/>
        <v>234244</v>
      </c>
      <c r="M22" s="172"/>
      <c r="N22" s="20">
        <f t="shared" si="0"/>
        <v>58601570</v>
      </c>
      <c r="O22" s="174">
        <f t="shared" si="0"/>
        <v>6.9227317116605902E-2</v>
      </c>
      <c r="P22" s="159">
        <f t="shared" si="0"/>
        <v>0.93440299944894056</v>
      </c>
    </row>
    <row r="23" spans="1:16" ht="18" customHeight="1" x14ac:dyDescent="0.35">
      <c r="A23" s="97" t="s">
        <v>70</v>
      </c>
      <c r="B23" s="21"/>
      <c r="C23" s="175"/>
      <c r="D23" s="21"/>
      <c r="E23" s="175"/>
      <c r="F23" s="21"/>
      <c r="G23" s="175"/>
      <c r="H23" s="21"/>
      <c r="I23" s="175"/>
      <c r="J23" s="21"/>
      <c r="K23" s="175"/>
      <c r="L23" s="21"/>
      <c r="M23" s="175"/>
      <c r="N23" s="22"/>
      <c r="O23" s="176"/>
      <c r="P23" s="155"/>
    </row>
    <row r="24" spans="1:16" ht="16.149999999999999" customHeight="1" x14ac:dyDescent="0.35">
      <c r="A24" s="93" t="s">
        <v>57</v>
      </c>
      <c r="B24" s="15">
        <f>+TOT_Tav2!C15</f>
        <v>327261</v>
      </c>
      <c r="C24" s="157">
        <f>+TOT_Tav2!D15</f>
        <v>7.6052753583159896E-2</v>
      </c>
      <c r="D24" s="15">
        <f>+TOT_Tav2!E15</f>
        <v>6003</v>
      </c>
      <c r="E24" s="157">
        <f>+TOT_Tav2!F15</f>
        <v>-6.6192288598377899E-3</v>
      </c>
      <c r="F24" s="15">
        <f>+TOT_Tav2!G15</f>
        <v>491719</v>
      </c>
      <c r="G24" s="157">
        <f>+TOT_Tav2!H15</f>
        <v>2.7552901152269299E-2</v>
      </c>
      <c r="H24" s="15">
        <f>+TOT_Tav2!I15</f>
        <v>221436</v>
      </c>
      <c r="I24" s="157">
        <f>+TOT_Tav2!J15</f>
        <v>-3.0222872333437002E-2</v>
      </c>
      <c r="J24" s="15">
        <f>+TOT_Tav2!K15</f>
        <v>986354</v>
      </c>
      <c r="K24" s="157">
        <f>+TOT_Tav2!L15</f>
        <v>0.10506196657323</v>
      </c>
      <c r="L24" s="15">
        <f>+TOT_Tav2!M15</f>
        <v>52482</v>
      </c>
      <c r="M24" s="157">
        <f>+TOT_Tav2!N15</f>
        <v>-0.569653883053307</v>
      </c>
      <c r="N24" s="16">
        <f>+TOT_Tav2!O15</f>
        <v>2085255</v>
      </c>
      <c r="O24" s="158">
        <f>+TOT_Tav2!P15</f>
        <v>2.6422344032416299E-2</v>
      </c>
      <c r="P24" s="159">
        <f>+TOT_Tav2!Q15</f>
        <v>3.3249425341606E-2</v>
      </c>
    </row>
    <row r="25" spans="1:16" ht="16.149999999999999" customHeight="1" x14ac:dyDescent="0.35">
      <c r="A25" s="93" t="s">
        <v>59</v>
      </c>
      <c r="B25" s="15">
        <f>+TOT_Tav2!C16</f>
        <v>0</v>
      </c>
      <c r="C25" s="157">
        <f>+TOT_Tav2!D16</f>
        <v>0</v>
      </c>
      <c r="D25" s="15">
        <f>+TOT_Tav2!E16</f>
        <v>0</v>
      </c>
      <c r="E25" s="157">
        <f>+TOT_Tav2!F16</f>
        <v>0</v>
      </c>
      <c r="F25" s="15">
        <f>+TOT_Tav2!G16</f>
        <v>0</v>
      </c>
      <c r="G25" s="157">
        <f>+TOT_Tav2!H16</f>
        <v>0</v>
      </c>
      <c r="H25" s="15">
        <f>+TOT_Tav2!I16</f>
        <v>0</v>
      </c>
      <c r="I25" s="157">
        <f>+TOT_Tav2!J16</f>
        <v>0</v>
      </c>
      <c r="J25" s="15">
        <f>+TOT_Tav2!K16</f>
        <v>0</v>
      </c>
      <c r="K25" s="157">
        <f>+TOT_Tav2!L16</f>
        <v>0</v>
      </c>
      <c r="L25" s="15">
        <f>+TOT_Tav2!M16</f>
        <v>0</v>
      </c>
      <c r="M25" s="157">
        <f>+TOT_Tav2!N16</f>
        <v>0</v>
      </c>
      <c r="N25" s="16">
        <f>+TOT_Tav2!O16</f>
        <v>0</v>
      </c>
      <c r="O25" s="177">
        <f>+TOT_Tav2!P16</f>
        <v>0</v>
      </c>
      <c r="P25" s="165">
        <f>+TOT_Tav2!Q16</f>
        <v>0</v>
      </c>
    </row>
    <row r="26" spans="1:16" ht="16.149999999999999" customHeight="1" x14ac:dyDescent="0.35">
      <c r="A26" s="93" t="s">
        <v>60</v>
      </c>
      <c r="B26" s="15">
        <f>+TOT_Tav2!C17</f>
        <v>0</v>
      </c>
      <c r="C26" s="157">
        <f>+TOT_Tav2!D17</f>
        <v>0</v>
      </c>
      <c r="D26" s="15">
        <f>+TOT_Tav2!E17</f>
        <v>0</v>
      </c>
      <c r="E26" s="157">
        <f>+TOT_Tav2!F17</f>
        <v>0</v>
      </c>
      <c r="F26" s="15">
        <f>+TOT_Tav2!G17</f>
        <v>0</v>
      </c>
      <c r="G26" s="157">
        <f>+TOT_Tav2!H17</f>
        <v>0</v>
      </c>
      <c r="H26" s="15">
        <f>+TOT_Tav2!I17</f>
        <v>0</v>
      </c>
      <c r="I26" s="157">
        <f>+TOT_Tav2!J17</f>
        <v>0</v>
      </c>
      <c r="J26" s="15">
        <f>+TOT_Tav2!K17</f>
        <v>10109</v>
      </c>
      <c r="K26" s="157">
        <f>+TOT_Tav2!L17</f>
        <v>0.185389305816135</v>
      </c>
      <c r="L26" s="15">
        <f>+TOT_Tav2!M17</f>
        <v>1761</v>
      </c>
      <c r="M26" s="157">
        <f>+TOT_Tav2!N17</f>
        <v>-0.146802325581395</v>
      </c>
      <c r="N26" s="16">
        <f>+TOT_Tav2!O17</f>
        <v>11870</v>
      </c>
      <c r="O26" s="158">
        <f>+TOT_Tav2!P17</f>
        <v>0.120657099697885</v>
      </c>
      <c r="P26" s="159">
        <f>+TOT_Tav2!Q17</f>
        <v>1.8926734562672799E-4</v>
      </c>
    </row>
    <row r="27" spans="1:16" ht="16.149999999999999" customHeight="1" x14ac:dyDescent="0.35">
      <c r="A27" s="93" t="s">
        <v>61</v>
      </c>
      <c r="B27" s="15">
        <f>+TOT_Tav2!C18</f>
        <v>9158</v>
      </c>
      <c r="C27" s="157">
        <f>+TOT_Tav2!D18</f>
        <v>0.19493736951983301</v>
      </c>
      <c r="D27" s="15">
        <f>+TOT_Tav2!E18</f>
        <v>0</v>
      </c>
      <c r="E27" s="157">
        <f>+TOT_Tav2!F18</f>
        <v>-1</v>
      </c>
      <c r="F27" s="15">
        <f>+TOT_Tav2!G18</f>
        <v>65</v>
      </c>
      <c r="G27" s="157">
        <f>+TOT_Tav2!H18</f>
        <v>1.1666666666666701</v>
      </c>
      <c r="H27" s="15">
        <f>+TOT_Tav2!I18</f>
        <v>9494</v>
      </c>
      <c r="I27" s="157">
        <f>+TOT_Tav2!J18</f>
        <v>-0.22485303723056799</v>
      </c>
      <c r="J27" s="15">
        <f>+TOT_Tav2!K18</f>
        <v>6423</v>
      </c>
      <c r="K27" s="157">
        <f>+TOT_Tav2!L18</f>
        <v>0.200785193494111</v>
      </c>
      <c r="L27" s="15">
        <f>+TOT_Tav2!M18</f>
        <v>2</v>
      </c>
      <c r="M27" s="157">
        <f>+TOT_Tav2!N18</f>
        <v>0</v>
      </c>
      <c r="N27" s="16">
        <f>+TOT_Tav2!O18</f>
        <v>25142</v>
      </c>
      <c r="O27" s="158">
        <f>+TOT_Tav2!P18</f>
        <v>-6.1664953751284796E-3</v>
      </c>
      <c r="P27" s="159">
        <f>+TOT_Tav2!Q18</f>
        <v>4.0088960435949499E-4</v>
      </c>
    </row>
    <row r="28" spans="1:16" ht="16.149999999999999" customHeight="1" x14ac:dyDescent="0.35">
      <c r="A28" s="93" t="s">
        <v>62</v>
      </c>
      <c r="B28" s="15">
        <f>+TOT_Tav2!C19</f>
        <v>115683</v>
      </c>
      <c r="C28" s="157">
        <f>+TOT_Tav2!D19</f>
        <v>-0.51631273283745005</v>
      </c>
      <c r="D28" s="15">
        <f>+TOT_Tav2!E19</f>
        <v>8269</v>
      </c>
      <c r="E28" s="157">
        <f>+TOT_Tav2!F19</f>
        <v>7.2920721422083695E-2</v>
      </c>
      <c r="F28" s="15">
        <f>+TOT_Tav2!G19</f>
        <v>2905</v>
      </c>
      <c r="G28" s="157">
        <f>+TOT_Tav2!H19</f>
        <v>-0.97621679151827701</v>
      </c>
      <c r="H28" s="15">
        <f>+TOT_Tav2!I19</f>
        <v>79551</v>
      </c>
      <c r="I28" s="157">
        <f>+TOT_Tav2!J19</f>
        <v>1.6128555475267701</v>
      </c>
      <c r="J28" s="15">
        <f>+TOT_Tav2!K19</f>
        <v>159042</v>
      </c>
      <c r="K28" s="157">
        <f>+TOT_Tav2!L19</f>
        <v>0.148450362496751</v>
      </c>
      <c r="L28" s="15">
        <f>+TOT_Tav2!M19</f>
        <v>13661</v>
      </c>
      <c r="M28" s="157">
        <f>+TOT_Tav2!N19</f>
        <v>51.949612403100801</v>
      </c>
      <c r="N28" s="16">
        <f>+TOT_Tav2!O19</f>
        <v>379111</v>
      </c>
      <c r="O28" s="158">
        <f>+TOT_Tav2!P19</f>
        <v>-0.29560635366558302</v>
      </c>
      <c r="P28" s="159">
        <f>+TOT_Tav2!Q19</f>
        <v>6.04493114304083E-3</v>
      </c>
    </row>
    <row r="29" spans="1:16" ht="16.149999999999999" customHeight="1" x14ac:dyDescent="0.35">
      <c r="A29" s="93" t="s">
        <v>64</v>
      </c>
      <c r="B29" s="15">
        <f>+TOT_Tav2!C20</f>
        <v>110313</v>
      </c>
      <c r="C29" s="157">
        <f>+TOT_Tav2!D20</f>
        <v>0.236138502913492</v>
      </c>
      <c r="D29" s="15">
        <f>+TOT_Tav2!E20</f>
        <v>42718</v>
      </c>
      <c r="E29" s="157">
        <f>+TOT_Tav2!F20</f>
        <v>0.213234876455553</v>
      </c>
      <c r="F29" s="15">
        <f>+TOT_Tav2!G20</f>
        <v>56932</v>
      </c>
      <c r="G29" s="157">
        <f>+TOT_Tav2!H20</f>
        <v>0.121812807881773</v>
      </c>
      <c r="H29" s="15">
        <f>+TOT_Tav2!I20</f>
        <v>17297</v>
      </c>
      <c r="I29" s="157">
        <f>+TOT_Tav2!J20</f>
        <v>-1.27846584099081E-2</v>
      </c>
      <c r="J29" s="15">
        <f>+TOT_Tav2!K20</f>
        <v>1385312</v>
      </c>
      <c r="K29" s="157">
        <f>+TOT_Tav2!L20</f>
        <v>0.74251985836567103</v>
      </c>
      <c r="L29" s="15">
        <f>+TOT_Tav2!M20</f>
        <v>0</v>
      </c>
      <c r="M29" s="157">
        <f>+TOT_Tav2!N20</f>
        <v>0</v>
      </c>
      <c r="N29" s="16">
        <f>+TOT_Tav2!O20</f>
        <v>1612572</v>
      </c>
      <c r="O29" s="158">
        <f>+TOT_Tav2!P20</f>
        <v>0.63261066328111204</v>
      </c>
      <c r="P29" s="159">
        <f>+TOT_Tav2!Q20</f>
        <v>2.5712487116426701E-2</v>
      </c>
    </row>
    <row r="30" spans="1:16" ht="18" customHeight="1" x14ac:dyDescent="0.35">
      <c r="A30" s="98" t="s">
        <v>71</v>
      </c>
      <c r="B30" s="17">
        <f>+TOT_Tav2!C21</f>
        <v>562415</v>
      </c>
      <c r="C30" s="178">
        <f>+TOT_Tav2!D21</f>
        <v>-0.12150658227689901</v>
      </c>
      <c r="D30" s="17">
        <f>+TOT_Tav2!E21</f>
        <v>56990</v>
      </c>
      <c r="E30" s="178">
        <f>+TOT_Tav2!F21</f>
        <v>0.16389257633003201</v>
      </c>
      <c r="F30" s="17">
        <f>+TOT_Tav2!G21</f>
        <v>551621</v>
      </c>
      <c r="G30" s="178">
        <f>+TOT_Tav2!H21</f>
        <v>-0.15325292919431599</v>
      </c>
      <c r="H30" s="17">
        <f>+TOT_Tav2!I21</f>
        <v>327778</v>
      </c>
      <c r="I30" s="178">
        <f>+TOT_Tav2!J21</f>
        <v>0.13594083562061601</v>
      </c>
      <c r="J30" s="17">
        <f>+TOT_Tav2!K21</f>
        <v>2547240</v>
      </c>
      <c r="K30" s="178">
        <f>+TOT_Tav2!L21</f>
        <v>0.384411699486506</v>
      </c>
      <c r="L30" s="17">
        <f>+TOT_Tav2!M21</f>
        <v>67906</v>
      </c>
      <c r="M30" s="178">
        <f>+TOT_Tav2!N21</f>
        <v>-0.45359157366206099</v>
      </c>
      <c r="N30" s="17">
        <f>+TOT_Tav2!O21</f>
        <v>4113950</v>
      </c>
      <c r="O30" s="178">
        <f>+TOT_Tav2!P21</f>
        <v>0.14486248542815</v>
      </c>
      <c r="P30" s="179">
        <f>+TOT_Tav2!Q21</f>
        <v>6.5597000551059798E-2</v>
      </c>
    </row>
    <row r="31" spans="1:16" ht="29.25" customHeight="1" x14ac:dyDescent="0.35">
      <c r="A31" s="290" t="s">
        <v>192</v>
      </c>
      <c r="B31" s="22"/>
      <c r="C31" s="176"/>
      <c r="D31" s="22"/>
      <c r="E31" s="176"/>
      <c r="F31" s="22"/>
      <c r="G31" s="176"/>
      <c r="H31" s="22"/>
      <c r="I31" s="176"/>
      <c r="J31" s="22"/>
      <c r="K31" s="176"/>
      <c r="L31" s="22"/>
      <c r="M31" s="176"/>
      <c r="N31" s="22"/>
      <c r="O31" s="176"/>
      <c r="P31" s="159"/>
    </row>
    <row r="32" spans="1:16" ht="36.65" customHeight="1" x14ac:dyDescent="0.35">
      <c r="A32" s="291"/>
      <c r="B32" s="17">
        <f>+TOT_Tav2!C22</f>
        <v>7355520</v>
      </c>
      <c r="C32" s="178">
        <f>+TOT_Tav2!D22</f>
        <v>-1.33389027789682E-2</v>
      </c>
      <c r="D32" s="17">
        <f>+TOT_Tav2!E22</f>
        <v>11123671</v>
      </c>
      <c r="E32" s="178">
        <f>+TOT_Tav2!F22</f>
        <v>0.22737644607736601</v>
      </c>
      <c r="F32" s="17">
        <f>+TOT_Tav2!G22</f>
        <v>36063574</v>
      </c>
      <c r="G32" s="178">
        <f>+TOT_Tav2!H22</f>
        <v>0.101674611623342</v>
      </c>
      <c r="H32" s="17">
        <f>+TOT_Tav2!I22</f>
        <v>1111748</v>
      </c>
      <c r="I32" s="178">
        <f>+TOT_Tav2!J22</f>
        <v>-0.281935750976744</v>
      </c>
      <c r="J32" s="17">
        <f>+TOT_Tav2!K22</f>
        <v>6758857</v>
      </c>
      <c r="K32" s="178">
        <f>+TOT_Tav2!L22</f>
        <v>5.0698723993529302E-2</v>
      </c>
      <c r="L32" s="17">
        <f>+TOT_Tav2!M22</f>
        <v>302150</v>
      </c>
      <c r="M32" s="178">
        <f>+TOT_Tav2!N22</f>
        <v>6.7324641193114501E-2</v>
      </c>
      <c r="N32" s="17">
        <f>+TOT_Tav2!O22</f>
        <v>62715520</v>
      </c>
      <c r="O32" s="178">
        <f>+TOT_Tav2!P22</f>
        <v>9.0377904653375696E-2</v>
      </c>
      <c r="P32" s="179">
        <f>+TOT_Tav2!Q22</f>
        <v>1</v>
      </c>
    </row>
    <row r="33" spans="1:14" ht="7.15" customHeight="1" x14ac:dyDescent="0.35">
      <c r="A33" s="180"/>
      <c r="B33" s="181"/>
      <c r="C33" s="181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2"/>
    </row>
    <row r="34" spans="1:14" ht="15" customHeight="1" x14ac:dyDescent="0.35">
      <c r="A34" s="9" t="s">
        <v>72</v>
      </c>
      <c r="B34" s="181"/>
      <c r="C34" s="181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2"/>
    </row>
    <row r="35" spans="1:14" ht="28.9" customHeight="1" x14ac:dyDescent="0.35">
      <c r="A35" s="289" t="s">
        <v>225</v>
      </c>
      <c r="B35" s="289"/>
      <c r="C35" s="289"/>
      <c r="D35" s="289"/>
      <c r="E35" s="289"/>
      <c r="F35" s="289"/>
      <c r="G35" s="289"/>
      <c r="H35" s="289"/>
      <c r="I35" s="289"/>
      <c r="J35" s="183"/>
      <c r="K35" s="183"/>
      <c r="L35" s="183"/>
      <c r="M35" s="183"/>
      <c r="N35" s="183"/>
    </row>
    <row r="36" spans="1:14" x14ac:dyDescent="0.35">
      <c r="A36" s="112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</row>
  </sheetData>
  <mergeCells count="12">
    <mergeCell ref="A35:I35"/>
    <mergeCell ref="A31:A32"/>
    <mergeCell ref="A1:P1"/>
    <mergeCell ref="A2:P2"/>
    <mergeCell ref="A3:P3"/>
    <mergeCell ref="B5:C5"/>
    <mergeCell ref="D5:E5"/>
    <mergeCell ref="F5:G5"/>
    <mergeCell ref="H5:I5"/>
    <mergeCell ref="J5:K5"/>
    <mergeCell ref="L5:M5"/>
    <mergeCell ref="N5:P5"/>
  </mergeCells>
  <printOptions horizontalCentered="1"/>
  <pageMargins left="0.31496062992125984" right="0.11811023622047245" top="0.19685039370078741" bottom="0" header="0.19685039370078741" footer="0"/>
  <pageSetup paperSize="9" scale="77" orientation="landscape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Q59"/>
  <sheetViews>
    <sheetView showGridLines="0" topLeftCell="A14" zoomScale="85" zoomScaleNormal="85" workbookViewId="0">
      <selection sqref="A1:J1"/>
    </sheetView>
  </sheetViews>
  <sheetFormatPr defaultColWidth="9" defaultRowHeight="11" x14ac:dyDescent="0.35"/>
  <cols>
    <col min="1" max="2" width="7.54296875" style="9" customWidth="1"/>
    <col min="3" max="3" width="26.54296875" style="10" customWidth="1"/>
    <col min="4" max="4" width="10.54296875" style="9" customWidth="1"/>
    <col min="5" max="5" width="10.54296875" style="184" customWidth="1"/>
    <col min="6" max="6" width="11.453125" style="9" bestFit="1" customWidth="1"/>
    <col min="7" max="7" width="11.453125" style="184" customWidth="1"/>
    <col min="8" max="8" width="10.54296875" style="9" customWidth="1"/>
    <col min="9" max="9" width="10.54296875" style="184" customWidth="1"/>
    <col min="10" max="10" width="10.54296875" style="9" customWidth="1"/>
    <col min="11" max="11" width="10.54296875" style="184" customWidth="1"/>
    <col min="12" max="15" width="10.54296875" style="9" customWidth="1"/>
    <col min="16" max="16" width="10.453125" style="184" bestFit="1" customWidth="1"/>
    <col min="17" max="17" width="12.26953125" style="184" bestFit="1" customWidth="1"/>
    <col min="18" max="16384" width="9" style="9"/>
  </cols>
  <sheetData>
    <row r="1" spans="1:17" ht="13.15" customHeight="1" x14ac:dyDescent="0.35">
      <c r="A1" s="276" t="s">
        <v>183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</row>
    <row r="2" spans="1:17" ht="13.15" customHeight="1" x14ac:dyDescent="0.35">
      <c r="A2" s="276" t="s">
        <v>193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</row>
    <row r="3" spans="1:17" ht="13.15" customHeight="1" x14ac:dyDescent="0.35">
      <c r="A3" s="276" t="str">
        <f>"Nuova produzione emessa a tutto il "&amp;IF(MID(TOT_Tav3!C1,5,4)="0331","1°",
IF(MID(TOT_Tav3!C1,5,4)="0630","2°",
IF(MID(TOT_Tav3!C1,5,4)="0930","3°","4°")))&amp;" trimestre "&amp;MID(TOT_Tav3!C1,1,4)&amp;" (b)"</f>
        <v>Nuova produzione emessa a tutto il 2° trimestre 2025 (b)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</row>
    <row r="4" spans="1:17" ht="13.15" customHeight="1" x14ac:dyDescent="0.35">
      <c r="C4" s="9"/>
      <c r="Q4" s="11" t="s">
        <v>1</v>
      </c>
    </row>
    <row r="5" spans="1:17" ht="13.15" customHeight="1" x14ac:dyDescent="0.35">
      <c r="A5" s="281" t="s">
        <v>12</v>
      </c>
      <c r="B5" s="282"/>
      <c r="C5" s="301"/>
      <c r="D5" s="27" t="s">
        <v>13</v>
      </c>
      <c r="E5" s="185"/>
      <c r="F5" s="57"/>
      <c r="G5" s="185"/>
      <c r="H5" s="58" t="s">
        <v>14</v>
      </c>
      <c r="I5" s="185"/>
      <c r="J5" s="57"/>
      <c r="K5" s="185"/>
      <c r="L5" s="287" t="s">
        <v>15</v>
      </c>
      <c r="M5" s="288"/>
      <c r="N5" s="288"/>
      <c r="O5" s="288"/>
      <c r="P5" s="288"/>
      <c r="Q5" s="304"/>
    </row>
    <row r="6" spans="1:17" ht="13.15" customHeight="1" x14ac:dyDescent="0.35">
      <c r="A6" s="283"/>
      <c r="B6" s="284"/>
      <c r="C6" s="302"/>
      <c r="D6" s="287" t="s">
        <v>194</v>
      </c>
      <c r="E6" s="304"/>
      <c r="F6" s="287" t="s">
        <v>195</v>
      </c>
      <c r="G6" s="304"/>
      <c r="H6" s="287" t="s">
        <v>194</v>
      </c>
      <c r="I6" s="304"/>
      <c r="J6" s="287" t="s">
        <v>195</v>
      </c>
      <c r="K6" s="304"/>
      <c r="L6" s="110" t="s">
        <v>16</v>
      </c>
      <c r="M6" s="110" t="s">
        <v>17</v>
      </c>
      <c r="N6" s="110" t="s">
        <v>18</v>
      </c>
      <c r="O6" s="305" t="s">
        <v>19</v>
      </c>
      <c r="P6" s="306"/>
      <c r="Q6" s="307"/>
    </row>
    <row r="7" spans="1:17" ht="21.75" customHeight="1" x14ac:dyDescent="0.35">
      <c r="A7" s="285"/>
      <c r="B7" s="286"/>
      <c r="C7" s="303"/>
      <c r="D7" s="111" t="s">
        <v>212</v>
      </c>
      <c r="E7" s="186" t="s">
        <v>190</v>
      </c>
      <c r="F7" s="111" t="s">
        <v>213</v>
      </c>
      <c r="G7" s="186" t="s">
        <v>190</v>
      </c>
      <c r="H7" s="253" t="s">
        <v>212</v>
      </c>
      <c r="I7" s="186" t="s">
        <v>190</v>
      </c>
      <c r="J7" s="253" t="s">
        <v>213</v>
      </c>
      <c r="K7" s="186" t="s">
        <v>190</v>
      </c>
      <c r="L7" s="111" t="s">
        <v>20</v>
      </c>
      <c r="M7" s="111"/>
      <c r="N7" s="111"/>
      <c r="O7" s="205" t="s">
        <v>189</v>
      </c>
      <c r="P7" s="186" t="s">
        <v>190</v>
      </c>
      <c r="Q7" s="218" t="s">
        <v>186</v>
      </c>
    </row>
    <row r="8" spans="1:17" ht="13.15" customHeight="1" x14ac:dyDescent="0.35">
      <c r="A8" s="107" t="s">
        <v>21</v>
      </c>
      <c r="B8" s="10" t="s">
        <v>22</v>
      </c>
      <c r="D8" s="30"/>
      <c r="E8" s="155"/>
      <c r="F8" s="30"/>
      <c r="G8" s="155"/>
      <c r="H8" s="30"/>
      <c r="I8" s="155"/>
      <c r="J8" s="30"/>
      <c r="K8" s="155"/>
      <c r="L8" s="30"/>
      <c r="M8" s="30"/>
      <c r="N8" s="30"/>
      <c r="O8" s="31"/>
      <c r="P8" s="187"/>
      <c r="Q8" s="187"/>
    </row>
    <row r="9" spans="1:17" ht="12" customHeight="1" x14ac:dyDescent="0.35">
      <c r="A9" s="32"/>
      <c r="B9" s="10" t="s">
        <v>23</v>
      </c>
      <c r="D9" s="59">
        <f>+TOT_Tav3!C2</f>
        <v>622784</v>
      </c>
      <c r="E9" s="159">
        <f>+TOT_Tav3!D2</f>
        <v>-4.6976045246846801E-2</v>
      </c>
      <c r="F9" s="59">
        <f>+TOT_Tav3!E2</f>
        <v>27731883</v>
      </c>
      <c r="G9" s="159">
        <f>+TOT_Tav3!F2</f>
        <v>-1.12877389785766E-2</v>
      </c>
      <c r="H9" s="59">
        <f>+TOT_Tav3!G2</f>
        <v>74418</v>
      </c>
      <c r="I9" s="159">
        <f>+TOT_Tav3!H2</f>
        <v>-0.28974870439123102</v>
      </c>
      <c r="J9" s="59">
        <f>+TOT_Tav3!I2</f>
        <v>104869</v>
      </c>
      <c r="K9" s="159">
        <f>+TOT_Tav3!J2</f>
        <v>1.1228972246401701</v>
      </c>
      <c r="L9" s="59">
        <f>+TOT_Tav3!K2</f>
        <v>14324</v>
      </c>
      <c r="M9" s="59">
        <f>+TOT_Tav3!L2</f>
        <v>27378449</v>
      </c>
      <c r="N9" s="59">
        <f>+TOT_Tav3!M2</f>
        <v>723784</v>
      </c>
      <c r="O9" s="60">
        <f>+TOT_Tav3!N2</f>
        <v>28116557</v>
      </c>
      <c r="P9" s="188">
        <f>+TOT_Tav3!O2</f>
        <v>-4.47365243041009E-4</v>
      </c>
      <c r="Q9" s="188">
        <f>+TOT_Tav3!P2</f>
        <v>0.60926905760234895</v>
      </c>
    </row>
    <row r="10" spans="1:17" s="47" customFormat="1" ht="12" customHeight="1" x14ac:dyDescent="0.35">
      <c r="A10" s="52"/>
      <c r="B10" s="53" t="s">
        <v>66</v>
      </c>
      <c r="C10" s="53" t="s">
        <v>86</v>
      </c>
      <c r="D10" s="76">
        <f>+TOT_Tav3!C3</f>
        <v>452</v>
      </c>
      <c r="E10" s="163">
        <f>+TOT_Tav3!D3</f>
        <v>0.19576719576719601</v>
      </c>
      <c r="F10" s="76">
        <f>+TOT_Tav3!E3</f>
        <v>5966</v>
      </c>
      <c r="G10" s="163">
        <f>+TOT_Tav3!F3</f>
        <v>1.2521706304265801</v>
      </c>
      <c r="H10" s="76">
        <f>+TOT_Tav3!G3</f>
        <v>0</v>
      </c>
      <c r="I10" s="163">
        <f>+TOT_Tav3!H3</f>
        <v>-1</v>
      </c>
      <c r="J10" s="76">
        <f>+TOT_Tav3!I3</f>
        <v>0</v>
      </c>
      <c r="K10" s="163">
        <f>+TOT_Tav3!J3</f>
        <v>0</v>
      </c>
      <c r="L10" s="76">
        <f>+TOT_Tav3!K3</f>
        <v>0</v>
      </c>
      <c r="M10" s="76">
        <f>+TOT_Tav3!L3</f>
        <v>5196</v>
      </c>
      <c r="N10" s="76">
        <f>+TOT_Tav3!M3</f>
        <v>809</v>
      </c>
      <c r="O10" s="77">
        <f>+TOT_Tav3!N3</f>
        <v>6005</v>
      </c>
      <c r="P10" s="189">
        <f>+TOT_Tav3!O3</f>
        <v>1.2232506479081799</v>
      </c>
      <c r="Q10" s="189">
        <f>+TOT_Tav3!P3</f>
        <v>1.3012477633382E-4</v>
      </c>
    </row>
    <row r="11" spans="1:17" s="47" customFormat="1" ht="12" customHeight="1" x14ac:dyDescent="0.35">
      <c r="A11" s="52"/>
      <c r="B11" s="144"/>
      <c r="C11" s="53" t="s">
        <v>24</v>
      </c>
      <c r="D11" s="76">
        <f>+TOT_Tav3!C4</f>
        <v>0</v>
      </c>
      <c r="E11" s="163">
        <f>+TOT_Tav3!D4</f>
        <v>0</v>
      </c>
      <c r="F11" s="76">
        <f>+TOT_Tav3!E4</f>
        <v>0</v>
      </c>
      <c r="G11" s="163">
        <f>+TOT_Tav3!F4</f>
        <v>0</v>
      </c>
      <c r="H11" s="76">
        <f>+TOT_Tav3!G4</f>
        <v>74157</v>
      </c>
      <c r="I11" s="163">
        <f>+TOT_Tav3!H4</f>
        <v>-0.28886651323360202</v>
      </c>
      <c r="J11" s="76">
        <f>+TOT_Tav3!I4</f>
        <v>94831</v>
      </c>
      <c r="K11" s="163">
        <f>+TOT_Tav3!J4</f>
        <v>1.31634098680997</v>
      </c>
      <c r="L11" s="76">
        <f>+TOT_Tav3!K4</f>
        <v>0</v>
      </c>
      <c r="M11" s="76">
        <f>+TOT_Tav3!L4</f>
        <v>0</v>
      </c>
      <c r="N11" s="76">
        <f>+TOT_Tav3!M4</f>
        <v>217897</v>
      </c>
      <c r="O11" s="77">
        <f>+TOT_Tav3!N4</f>
        <v>217897</v>
      </c>
      <c r="P11" s="189">
        <f>+TOT_Tav3!O4</f>
        <v>0.38235835231273801</v>
      </c>
      <c r="Q11" s="189">
        <f>+TOT_Tav3!P4</f>
        <v>4.7216983162048998E-3</v>
      </c>
    </row>
    <row r="12" spans="1:17" ht="12" customHeight="1" x14ac:dyDescent="0.35">
      <c r="A12" s="32"/>
      <c r="B12" s="10" t="s">
        <v>25</v>
      </c>
      <c r="D12" s="59">
        <f>+TOT_Tav3!C5</f>
        <v>515428</v>
      </c>
      <c r="E12" s="159">
        <f>+TOT_Tav3!D5</f>
        <v>9.2696039669029104E-2</v>
      </c>
      <c r="F12" s="59">
        <f>+TOT_Tav3!E5</f>
        <v>37925693</v>
      </c>
      <c r="G12" s="159">
        <f>+TOT_Tav3!F5</f>
        <v>0.130299330576993</v>
      </c>
      <c r="H12" s="59">
        <f>+TOT_Tav3!G5</f>
        <v>3</v>
      </c>
      <c r="I12" s="159">
        <f>+TOT_Tav3!H5</f>
        <v>-0.5</v>
      </c>
      <c r="J12" s="59">
        <f>+TOT_Tav3!I5</f>
        <v>5</v>
      </c>
      <c r="K12" s="159">
        <f>+TOT_Tav3!J5</f>
        <v>-0.5</v>
      </c>
      <c r="L12" s="59">
        <f>+TOT_Tav3!K5</f>
        <v>94783</v>
      </c>
      <c r="M12" s="59">
        <f>+TOT_Tav3!L5</f>
        <v>493719</v>
      </c>
      <c r="N12" s="59">
        <f>+TOT_Tav3!M5</f>
        <v>738</v>
      </c>
      <c r="O12" s="60">
        <f>+TOT_Tav3!N5</f>
        <v>589240</v>
      </c>
      <c r="P12" s="188">
        <f>+TOT_Tav3!O5</f>
        <v>0.10219282575798699</v>
      </c>
      <c r="Q12" s="188">
        <f>+TOT_Tav3!P5</f>
        <v>1.2768480134378001E-2</v>
      </c>
    </row>
    <row r="13" spans="1:17" ht="12" customHeight="1" x14ac:dyDescent="0.35">
      <c r="A13" s="32"/>
      <c r="B13" s="10" t="s">
        <v>26</v>
      </c>
      <c r="D13" s="59">
        <f>+TOT_Tav3!C6</f>
        <v>2093</v>
      </c>
      <c r="E13" s="159">
        <f>+TOT_Tav3!D6</f>
        <v>-0.26996860830135999</v>
      </c>
      <c r="F13" s="59">
        <f>+TOT_Tav3!E6</f>
        <v>187748</v>
      </c>
      <c r="G13" s="159">
        <f>+TOT_Tav3!F6</f>
        <v>-6.1879026239036704E-3</v>
      </c>
      <c r="H13" s="59">
        <f>+TOT_Tav3!G6</f>
        <v>2</v>
      </c>
      <c r="I13" s="159">
        <f>+TOT_Tav3!H6</f>
        <v>0</v>
      </c>
      <c r="J13" s="59">
        <f>+TOT_Tav3!I6</f>
        <v>26</v>
      </c>
      <c r="K13" s="159">
        <f>+TOT_Tav3!J6</f>
        <v>-0.57377049180327899</v>
      </c>
      <c r="L13" s="59">
        <f>+TOT_Tav3!K6</f>
        <v>750</v>
      </c>
      <c r="M13" s="59">
        <f>+TOT_Tav3!L6</f>
        <v>92029</v>
      </c>
      <c r="N13" s="59">
        <f>+TOT_Tav3!M6</f>
        <v>300</v>
      </c>
      <c r="O13" s="60">
        <f>+TOT_Tav3!N6</f>
        <v>93079</v>
      </c>
      <c r="P13" s="188">
        <f>+TOT_Tav3!O6</f>
        <v>-0.13599740090968199</v>
      </c>
      <c r="Q13" s="188">
        <f>+TOT_Tav3!P6</f>
        <v>2.0169665372815398E-3</v>
      </c>
    </row>
    <row r="14" spans="1:17" ht="12" customHeight="1" x14ac:dyDescent="0.35">
      <c r="A14" s="32"/>
      <c r="B14" s="10" t="s">
        <v>27</v>
      </c>
      <c r="D14" s="59">
        <f>+TOT_Tav3!C7</f>
        <v>1140305</v>
      </c>
      <c r="E14" s="159">
        <f>+TOT_Tav3!D7</f>
        <v>1.0862087917932899E-2</v>
      </c>
      <c r="F14" s="59">
        <f>+TOT_Tav3!E7</f>
        <v>65845324</v>
      </c>
      <c r="G14" s="159">
        <f>+TOT_Tav3!F7</f>
        <v>6.5612192932196195E-2</v>
      </c>
      <c r="H14" s="59">
        <f>+TOT_Tav3!G7</f>
        <v>74423</v>
      </c>
      <c r="I14" s="159">
        <f>+TOT_Tav3!H7</f>
        <v>-0.28974165656642797</v>
      </c>
      <c r="J14" s="59">
        <f>+TOT_Tav3!I7</f>
        <v>104900</v>
      </c>
      <c r="K14" s="159">
        <f>+TOT_Tav3!J7</f>
        <v>1.1204770568021001</v>
      </c>
      <c r="L14" s="59">
        <f>+TOT_Tav3!K7</f>
        <v>109857</v>
      </c>
      <c r="M14" s="59">
        <f>+TOT_Tav3!L7</f>
        <v>27964197</v>
      </c>
      <c r="N14" s="59">
        <f>+TOT_Tav3!M7</f>
        <v>724822</v>
      </c>
      <c r="O14" s="60">
        <f>+TOT_Tav3!N7</f>
        <v>28798876</v>
      </c>
      <c r="P14" s="188">
        <f>+TOT_Tav3!O7</f>
        <v>9.5226251498092796E-4</v>
      </c>
      <c r="Q14" s="188">
        <f>+TOT_Tav3!P7</f>
        <v>0.62405450427400799</v>
      </c>
    </row>
    <row r="15" spans="1:17" s="47" customFormat="1" ht="12" customHeight="1" x14ac:dyDescent="0.35">
      <c r="A15" s="52"/>
      <c r="B15" s="53" t="s">
        <v>66</v>
      </c>
      <c r="C15" s="53" t="s">
        <v>87</v>
      </c>
      <c r="D15" s="76">
        <f>+TOT_Tav3!C8</f>
        <v>3374</v>
      </c>
      <c r="E15" s="163">
        <f>+TOT_Tav3!D8</f>
        <v>0.85384615384615403</v>
      </c>
      <c r="F15" s="76">
        <f>+TOT_Tav3!E8</f>
        <v>358896</v>
      </c>
      <c r="G15" s="163">
        <f>+TOT_Tav3!F8</f>
        <v>0.696971989484236</v>
      </c>
      <c r="H15" s="76">
        <f>+TOT_Tav3!G8</f>
        <v>0</v>
      </c>
      <c r="I15" s="163">
        <f>+TOT_Tav3!H8</f>
        <v>0</v>
      </c>
      <c r="J15" s="76">
        <f>+TOT_Tav3!I8</f>
        <v>0</v>
      </c>
      <c r="K15" s="163">
        <f>+TOT_Tav3!J8</f>
        <v>0</v>
      </c>
      <c r="L15" s="76">
        <f>+TOT_Tav3!K8</f>
        <v>1628</v>
      </c>
      <c r="M15" s="76">
        <f>+TOT_Tav3!L8</f>
        <v>90763</v>
      </c>
      <c r="N15" s="76">
        <f>+TOT_Tav3!M8</f>
        <v>0</v>
      </c>
      <c r="O15" s="77">
        <f>+TOT_Tav3!N8</f>
        <v>92391</v>
      </c>
      <c r="P15" s="189">
        <f>+TOT_Tav3!O8</f>
        <v>1.5895790122764699</v>
      </c>
      <c r="Q15" s="189">
        <f>+TOT_Tav3!P8</f>
        <v>2.0020579867207301E-3</v>
      </c>
    </row>
    <row r="16" spans="1:17" s="47" customFormat="1" ht="36.75" customHeight="1" x14ac:dyDescent="0.35">
      <c r="A16" s="52"/>
      <c r="B16" s="190"/>
      <c r="C16" s="190" t="s">
        <v>28</v>
      </c>
      <c r="D16" s="76">
        <f>+TOT_Tav3!C9</f>
        <v>0</v>
      </c>
      <c r="E16" s="163">
        <f>+TOT_Tav3!D9</f>
        <v>0</v>
      </c>
      <c r="F16" s="76">
        <f>+TOT_Tav3!E9</f>
        <v>0</v>
      </c>
      <c r="G16" s="163">
        <f>+TOT_Tav3!F9</f>
        <v>0</v>
      </c>
      <c r="H16" s="76">
        <f>+TOT_Tav3!G9</f>
        <v>595</v>
      </c>
      <c r="I16" s="163">
        <f>+TOT_Tav3!H9</f>
        <v>-3.3500837520937798E-3</v>
      </c>
      <c r="J16" s="76">
        <f>+TOT_Tav3!I9</f>
        <v>8167</v>
      </c>
      <c r="K16" s="163">
        <f>+TOT_Tav3!J9</f>
        <v>3.45553737043099</v>
      </c>
      <c r="L16" s="76">
        <f>+TOT_Tav3!K9</f>
        <v>0</v>
      </c>
      <c r="M16" s="76">
        <f>+TOT_Tav3!L9</f>
        <v>41224</v>
      </c>
      <c r="N16" s="76">
        <f>+TOT_Tav3!M9</f>
        <v>0</v>
      </c>
      <c r="O16" s="77">
        <f>+TOT_Tav3!N9</f>
        <v>41224</v>
      </c>
      <c r="P16" s="189">
        <f>+TOT_Tav3!O9</f>
        <v>0.39171533709192802</v>
      </c>
      <c r="Q16" s="189">
        <f>+TOT_Tav3!P9</f>
        <v>8.9329954697508801E-4</v>
      </c>
    </row>
    <row r="17" spans="1:17" ht="14.15" customHeight="1" x14ac:dyDescent="0.35">
      <c r="A17" s="107"/>
      <c r="B17" s="10" t="s">
        <v>29</v>
      </c>
      <c r="D17" s="59"/>
      <c r="E17" s="159"/>
      <c r="F17" s="59"/>
      <c r="G17" s="159"/>
      <c r="H17" s="59"/>
      <c r="I17" s="159"/>
      <c r="J17" s="59"/>
      <c r="K17" s="159"/>
      <c r="L17" s="59"/>
      <c r="M17" s="59"/>
      <c r="N17" s="61"/>
      <c r="O17" s="60"/>
      <c r="P17" s="188"/>
      <c r="Q17" s="188"/>
    </row>
    <row r="18" spans="1:17" ht="12" customHeight="1" x14ac:dyDescent="0.35">
      <c r="A18" s="32"/>
      <c r="B18" s="10" t="s">
        <v>30</v>
      </c>
      <c r="D18" s="59">
        <f>+TOT_Tav3!C10</f>
        <v>780</v>
      </c>
      <c r="E18" s="159">
        <f>+TOT_Tav3!D10</f>
        <v>-0.61290322580645196</v>
      </c>
      <c r="F18" s="59">
        <f>+TOT_Tav3!E10</f>
        <v>1643</v>
      </c>
      <c r="G18" s="159">
        <f>+TOT_Tav3!F10</f>
        <v>-0.49632127529123199</v>
      </c>
      <c r="H18" s="59">
        <f>+TOT_Tav3!G10</f>
        <v>0</v>
      </c>
      <c r="I18" s="159">
        <f>+TOT_Tav3!H10</f>
        <v>0</v>
      </c>
      <c r="J18" s="59">
        <f>+TOT_Tav3!I10</f>
        <v>0</v>
      </c>
      <c r="K18" s="159">
        <f>+TOT_Tav3!J10</f>
        <v>0</v>
      </c>
      <c r="L18" s="59">
        <f>+TOT_Tav3!K10</f>
        <v>0</v>
      </c>
      <c r="M18" s="59">
        <f>+TOT_Tav3!L10</f>
        <v>2087</v>
      </c>
      <c r="N18" s="62">
        <f>+TOT_Tav3!M10</f>
        <v>0</v>
      </c>
      <c r="O18" s="60">
        <f>+TOT_Tav3!N10</f>
        <v>2087</v>
      </c>
      <c r="P18" s="188">
        <f>+TOT_Tav3!O10</f>
        <v>-0.40794326241134699</v>
      </c>
      <c r="Q18" s="188">
        <f>+TOT_Tav3!P10</f>
        <v>4.5224047994784802E-5</v>
      </c>
    </row>
    <row r="19" spans="1:17" ht="12" customHeight="1" x14ac:dyDescent="0.35">
      <c r="A19" s="32"/>
      <c r="B19" s="10" t="s">
        <v>31</v>
      </c>
      <c r="D19" s="59">
        <f>+TOT_Tav3!C11</f>
        <v>1740212</v>
      </c>
      <c r="E19" s="159">
        <f>+TOT_Tav3!D11</f>
        <v>3.4655709081179401E-3</v>
      </c>
      <c r="F19" s="59">
        <f>+TOT_Tav3!E11</f>
        <v>129550038</v>
      </c>
      <c r="G19" s="159">
        <f>+TOT_Tav3!F11</f>
        <v>0.19065704967750599</v>
      </c>
      <c r="H19" s="59">
        <f>+TOT_Tav3!G11</f>
        <v>45572</v>
      </c>
      <c r="I19" s="159">
        <f>+TOT_Tav3!H11</f>
        <v>-0.77993046165733004</v>
      </c>
      <c r="J19" s="59">
        <f>+TOT_Tav3!I11</f>
        <v>166303</v>
      </c>
      <c r="K19" s="159">
        <f>+TOT_Tav3!J11</f>
        <v>-0.63496582393509804</v>
      </c>
      <c r="L19" s="59">
        <f>+TOT_Tav3!K11</f>
        <v>76077</v>
      </c>
      <c r="M19" s="59">
        <f>+TOT_Tav3!L11</f>
        <v>577715</v>
      </c>
      <c r="N19" s="62">
        <f>+TOT_Tav3!M11</f>
        <v>0</v>
      </c>
      <c r="O19" s="60">
        <f>+TOT_Tav3!N11</f>
        <v>653792</v>
      </c>
      <c r="P19" s="188">
        <f>+TOT_Tav3!O11</f>
        <v>-9.6791490831316107E-3</v>
      </c>
      <c r="Q19" s="188">
        <f>+TOT_Tav3!P11</f>
        <v>1.41672835585081E-2</v>
      </c>
    </row>
    <row r="20" spans="1:17" ht="12" customHeight="1" x14ac:dyDescent="0.35">
      <c r="A20" s="32"/>
      <c r="B20" s="10" t="s">
        <v>32</v>
      </c>
      <c r="D20" s="59">
        <f>+TOT_Tav3!C12</f>
        <v>41357</v>
      </c>
      <c r="E20" s="159">
        <f>+TOT_Tav3!D12</f>
        <v>-0.29822507296545198</v>
      </c>
      <c r="F20" s="59">
        <f>+TOT_Tav3!E12</f>
        <v>334575</v>
      </c>
      <c r="G20" s="159">
        <f>+TOT_Tav3!F12</f>
        <v>-5.2565387119696298E-3</v>
      </c>
      <c r="H20" s="59">
        <f>+TOT_Tav3!G12</f>
        <v>21583</v>
      </c>
      <c r="I20" s="159">
        <f>+TOT_Tav3!H12</f>
        <v>-5.8908171274090898E-2</v>
      </c>
      <c r="J20" s="59">
        <f>+TOT_Tav3!I12</f>
        <v>751</v>
      </c>
      <c r="K20" s="159">
        <f>+TOT_Tav3!J12</f>
        <v>0.117559523809524</v>
      </c>
      <c r="L20" s="59">
        <f>+TOT_Tav3!K12</f>
        <v>113705</v>
      </c>
      <c r="M20" s="59">
        <f>+TOT_Tav3!L12</f>
        <v>92839</v>
      </c>
      <c r="N20" s="62">
        <f>+TOT_Tav3!M12</f>
        <v>0</v>
      </c>
      <c r="O20" s="60">
        <f>+TOT_Tav3!N12</f>
        <v>206544</v>
      </c>
      <c r="P20" s="188">
        <f>+TOT_Tav3!O12</f>
        <v>-0.37949805627489702</v>
      </c>
      <c r="Q20" s="188">
        <f>+TOT_Tav3!P12</f>
        <v>4.4756855625466404E-3</v>
      </c>
    </row>
    <row r="21" spans="1:17" ht="12" customHeight="1" x14ac:dyDescent="0.35">
      <c r="A21" s="107"/>
      <c r="B21" s="10" t="s">
        <v>33</v>
      </c>
      <c r="D21" s="59">
        <f>+TOT_Tav3!C13</f>
        <v>1782349</v>
      </c>
      <c r="E21" s="159">
        <f>+TOT_Tav3!D13</f>
        <v>-7.1303273433013202E-3</v>
      </c>
      <c r="F21" s="59">
        <f>+TOT_Tav3!E13</f>
        <v>129886256</v>
      </c>
      <c r="G21" s="159">
        <f>+TOT_Tav3!F13</f>
        <v>0.19003278818536501</v>
      </c>
      <c r="H21" s="59">
        <f>+TOT_Tav3!G13</f>
        <v>67155</v>
      </c>
      <c r="I21" s="159">
        <f>+TOT_Tav3!H13</f>
        <v>-0.70803951063848303</v>
      </c>
      <c r="J21" s="59">
        <f>+TOT_Tav3!I13</f>
        <v>167054</v>
      </c>
      <c r="K21" s="159">
        <f>+TOT_Tav3!J13</f>
        <v>-0.63385745659216097</v>
      </c>
      <c r="L21" s="59">
        <f>+TOT_Tav3!K13</f>
        <v>189782</v>
      </c>
      <c r="M21" s="59">
        <f>+TOT_Tav3!L13</f>
        <v>672641</v>
      </c>
      <c r="N21" s="62">
        <f>+TOT_Tav3!M13</f>
        <v>0</v>
      </c>
      <c r="O21" s="60">
        <f>+TOT_Tav3!N13</f>
        <v>862423</v>
      </c>
      <c r="P21" s="188">
        <f>+TOT_Tav3!O13</f>
        <v>-0.13461131296954701</v>
      </c>
      <c r="Q21" s="188">
        <f>+TOT_Tav3!P13</f>
        <v>1.8688193169049499E-2</v>
      </c>
    </row>
    <row r="22" spans="1:17" s="26" customFormat="1" ht="13.15" customHeight="1" x14ac:dyDescent="0.35">
      <c r="A22" s="99" t="s">
        <v>34</v>
      </c>
      <c r="B22" s="63"/>
      <c r="C22" s="63"/>
      <c r="D22" s="64">
        <f>+TOT_Tav3!C14</f>
        <v>2922654</v>
      </c>
      <c r="E22" s="191">
        <f>+TOT_Tav3!D14</f>
        <v>-1.8712363604145299E-4</v>
      </c>
      <c r="F22" s="64">
        <f>+TOT_Tav3!E14</f>
        <v>195731580</v>
      </c>
      <c r="G22" s="191">
        <f>+TOT_Tav3!F14</f>
        <v>0.14505645653735</v>
      </c>
      <c r="H22" s="64">
        <f>+TOT_Tav3!G14</f>
        <v>141578</v>
      </c>
      <c r="I22" s="191">
        <f>+TOT_Tav3!H14</f>
        <v>-0.57712285355006199</v>
      </c>
      <c r="J22" s="64">
        <f>+TOT_Tav3!I14</f>
        <v>271954</v>
      </c>
      <c r="K22" s="191">
        <f>+TOT_Tav3!J14</f>
        <v>-0.46224818280326802</v>
      </c>
      <c r="L22" s="64">
        <f>+TOT_Tav3!K14</f>
        <v>299639</v>
      </c>
      <c r="M22" s="64">
        <f>+TOT_Tav3!L14</f>
        <v>28636838</v>
      </c>
      <c r="N22" s="65">
        <f>+TOT_Tav3!M14</f>
        <v>724822</v>
      </c>
      <c r="O22" s="64">
        <f>+TOT_Tav3!N14</f>
        <v>29661299</v>
      </c>
      <c r="P22" s="191">
        <f>+TOT_Tav3!O14</f>
        <v>-3.58612661608249E-3</v>
      </c>
      <c r="Q22" s="191">
        <f>+TOT_Tav3!P14</f>
        <v>0.64274269744305801</v>
      </c>
    </row>
    <row r="23" spans="1:17" ht="14.15" customHeight="1" x14ac:dyDescent="0.35">
      <c r="A23" s="86" t="s">
        <v>35</v>
      </c>
      <c r="B23" s="66"/>
      <c r="C23" s="87"/>
      <c r="D23" s="68">
        <f>+TOT_Tav3!C15</f>
        <v>0</v>
      </c>
      <c r="E23" s="192">
        <f>+TOT_Tav3!D15</f>
        <v>0</v>
      </c>
      <c r="F23" s="68">
        <f>+TOT_Tav3!E15</f>
        <v>0</v>
      </c>
      <c r="G23" s="192">
        <f>+TOT_Tav3!F15</f>
        <v>0</v>
      </c>
      <c r="H23" s="68">
        <f>+TOT_Tav3!G15</f>
        <v>0</v>
      </c>
      <c r="I23" s="192">
        <f>+TOT_Tav3!H15</f>
        <v>0</v>
      </c>
      <c r="J23" s="68">
        <f>+TOT_Tav3!I15</f>
        <v>0</v>
      </c>
      <c r="K23" s="192">
        <f>+TOT_Tav3!J15</f>
        <v>0</v>
      </c>
      <c r="L23" s="68">
        <f>+TOT_Tav3!K15</f>
        <v>0</v>
      </c>
      <c r="M23" s="68">
        <f>+TOT_Tav3!L15</f>
        <v>0</v>
      </c>
      <c r="N23" s="69">
        <f>+TOT_Tav3!M15</f>
        <v>0</v>
      </c>
      <c r="O23" s="70">
        <f>+TOT_Tav3!N15</f>
        <v>0</v>
      </c>
      <c r="P23" s="193">
        <f>+TOT_Tav3!O15</f>
        <v>0</v>
      </c>
      <c r="Q23" s="193">
        <f>+TOT_Tav3!P15</f>
        <v>0</v>
      </c>
    </row>
    <row r="24" spans="1:17" ht="13.15" customHeight="1" x14ac:dyDescent="0.35">
      <c r="A24" s="107" t="s">
        <v>36</v>
      </c>
      <c r="B24" s="33" t="s">
        <v>22</v>
      </c>
      <c r="C24" s="71"/>
      <c r="D24" s="72"/>
      <c r="E24" s="155"/>
      <c r="F24" s="72"/>
      <c r="G24" s="155"/>
      <c r="H24" s="72"/>
      <c r="I24" s="155"/>
      <c r="J24" s="72"/>
      <c r="K24" s="155"/>
      <c r="L24" s="72"/>
      <c r="M24" s="72"/>
      <c r="N24" s="73"/>
      <c r="O24" s="74"/>
      <c r="P24" s="187"/>
      <c r="Q24" s="187"/>
    </row>
    <row r="25" spans="1:17" ht="12" customHeight="1" x14ac:dyDescent="0.35">
      <c r="A25" s="107"/>
      <c r="B25" s="10" t="s">
        <v>37</v>
      </c>
      <c r="D25" s="59">
        <f>+TOT_Tav3!C16</f>
        <v>178486</v>
      </c>
      <c r="E25" s="159">
        <f>+TOT_Tav3!D16</f>
        <v>0.418999387834604</v>
      </c>
      <c r="F25" s="59">
        <f>+TOT_Tav3!E16</f>
        <v>6338872</v>
      </c>
      <c r="G25" s="159">
        <f>+TOT_Tav3!F16</f>
        <v>0.26268854308615802</v>
      </c>
      <c r="H25" s="59">
        <f>+TOT_Tav3!G16</f>
        <v>70098</v>
      </c>
      <c r="I25" s="159">
        <f>+TOT_Tav3!H16</f>
        <v>0.20910737386804701</v>
      </c>
      <c r="J25" s="59">
        <f>+TOT_Tav3!I16</f>
        <v>59483</v>
      </c>
      <c r="K25" s="159">
        <f>+TOT_Tav3!J16</f>
        <v>0.48566361956141701</v>
      </c>
      <c r="L25" s="59">
        <f>+TOT_Tav3!K16</f>
        <v>8348</v>
      </c>
      <c r="M25" s="59">
        <f>+TOT_Tav3!L16</f>
        <v>5920779</v>
      </c>
      <c r="N25" s="59">
        <f>+TOT_Tav3!M16</f>
        <v>524296</v>
      </c>
      <c r="O25" s="60">
        <f>+TOT_Tav3!N16</f>
        <v>6453423</v>
      </c>
      <c r="P25" s="188">
        <f>+TOT_Tav3!O16</f>
        <v>0.23385496758977001</v>
      </c>
      <c r="Q25" s="188">
        <f>+TOT_Tav3!P16</f>
        <v>0.13984183588052099</v>
      </c>
    </row>
    <row r="26" spans="1:17" s="47" customFormat="1" ht="24" customHeight="1" x14ac:dyDescent="0.35">
      <c r="A26" s="54"/>
      <c r="B26" s="194" t="s">
        <v>196</v>
      </c>
      <c r="C26" s="114" t="s">
        <v>88</v>
      </c>
      <c r="D26" s="76">
        <f>+TOT_Tav3!C17</f>
        <v>0</v>
      </c>
      <c r="E26" s="163">
        <f>+TOT_Tav3!D17</f>
        <v>0</v>
      </c>
      <c r="F26" s="76">
        <f>+TOT_Tav3!E17</f>
        <v>0</v>
      </c>
      <c r="G26" s="163">
        <f>+TOT_Tav3!F17</f>
        <v>0</v>
      </c>
      <c r="H26" s="76">
        <f>+TOT_Tav3!G17</f>
        <v>69053</v>
      </c>
      <c r="I26" s="163">
        <f>+TOT_Tav3!H17</f>
        <v>0.21360656602049199</v>
      </c>
      <c r="J26" s="76">
        <f>+TOT_Tav3!I17</f>
        <v>55831</v>
      </c>
      <c r="K26" s="163">
        <f>+TOT_Tav3!J17</f>
        <v>0.460359394208888</v>
      </c>
      <c r="L26" s="76">
        <f>+TOT_Tav3!K17</f>
        <v>0</v>
      </c>
      <c r="M26" s="76">
        <f>+TOT_Tav3!L17</f>
        <v>0</v>
      </c>
      <c r="N26" s="76">
        <f>+TOT_Tav3!M17</f>
        <v>151239</v>
      </c>
      <c r="O26" s="77">
        <f>+TOT_Tav3!N17</f>
        <v>151239</v>
      </c>
      <c r="P26" s="189">
        <f>+TOT_Tav3!O17</f>
        <v>0.30276248804816902</v>
      </c>
      <c r="Q26" s="189">
        <f>+TOT_Tav3!P17</f>
        <v>3.2772591253872798E-3</v>
      </c>
    </row>
    <row r="27" spans="1:17" ht="12" customHeight="1" x14ac:dyDescent="0.35">
      <c r="A27" s="107"/>
      <c r="B27" s="10" t="s">
        <v>38</v>
      </c>
      <c r="D27" s="59">
        <f>+TOT_Tav3!C18</f>
        <v>99235</v>
      </c>
      <c r="E27" s="159">
        <f>+TOT_Tav3!D18</f>
        <v>0.67567248104557498</v>
      </c>
      <c r="F27" s="59">
        <f>+TOT_Tav3!E18</f>
        <v>8440479</v>
      </c>
      <c r="G27" s="159">
        <f>+TOT_Tav3!F18</f>
        <v>0.64975419275697399</v>
      </c>
      <c r="H27" s="59">
        <f>+TOT_Tav3!G18</f>
        <v>16329</v>
      </c>
      <c r="I27" s="159">
        <f>+TOT_Tav3!H18</f>
        <v>0.28443325729568197</v>
      </c>
      <c r="J27" s="59">
        <f>+TOT_Tav3!I18</f>
        <v>57824</v>
      </c>
      <c r="K27" s="159">
        <f>+TOT_Tav3!J18</f>
        <v>0.35571602738441299</v>
      </c>
      <c r="L27" s="59">
        <f>+TOT_Tav3!K18</f>
        <v>696</v>
      </c>
      <c r="M27" s="59">
        <f>+TOT_Tav3!L18</f>
        <v>8441506</v>
      </c>
      <c r="N27" s="59">
        <f>+TOT_Tav3!M18</f>
        <v>155954</v>
      </c>
      <c r="O27" s="60">
        <f>+TOT_Tav3!N18</f>
        <v>8598156</v>
      </c>
      <c r="P27" s="188">
        <f>+TOT_Tav3!O18</f>
        <v>0.59594424431053805</v>
      </c>
      <c r="Q27" s="188">
        <f>+TOT_Tav3!P18</f>
        <v>0.186316923627526</v>
      </c>
    </row>
    <row r="28" spans="1:17" s="47" customFormat="1" ht="24" customHeight="1" x14ac:dyDescent="0.35">
      <c r="A28" s="54"/>
      <c r="B28" s="194" t="s">
        <v>196</v>
      </c>
      <c r="C28" s="114" t="s">
        <v>88</v>
      </c>
      <c r="D28" s="76">
        <f>+TOT_Tav3!C19</f>
        <v>0</v>
      </c>
      <c r="E28" s="163">
        <f>+TOT_Tav3!D19</f>
        <v>0</v>
      </c>
      <c r="F28" s="76">
        <f>+TOT_Tav3!E19</f>
        <v>0</v>
      </c>
      <c r="G28" s="163">
        <f>+TOT_Tav3!F19</f>
        <v>0</v>
      </c>
      <c r="H28" s="76">
        <f>+TOT_Tav3!G19</f>
        <v>16329</v>
      </c>
      <c r="I28" s="163">
        <f>+TOT_Tav3!H19</f>
        <v>0.28443325729568197</v>
      </c>
      <c r="J28" s="76">
        <f>+TOT_Tav3!I19</f>
        <v>57824</v>
      </c>
      <c r="K28" s="163">
        <f>+TOT_Tav3!J19</f>
        <v>0.35571602738441299</v>
      </c>
      <c r="L28" s="76">
        <f>+TOT_Tav3!K19</f>
        <v>0</v>
      </c>
      <c r="M28" s="76">
        <f>+TOT_Tav3!L19</f>
        <v>0</v>
      </c>
      <c r="N28" s="76">
        <f>+TOT_Tav3!M19</f>
        <v>58167</v>
      </c>
      <c r="O28" s="77">
        <f>+TOT_Tav3!N19</f>
        <v>58167</v>
      </c>
      <c r="P28" s="189">
        <f>+TOT_Tav3!O19</f>
        <v>0.35707619803089002</v>
      </c>
      <c r="Q28" s="189">
        <f>+TOT_Tav3!P19</f>
        <v>1.2604442739399401E-3</v>
      </c>
    </row>
    <row r="29" spans="1:17" ht="12" customHeight="1" x14ac:dyDescent="0.35">
      <c r="A29" s="107"/>
      <c r="B29" s="10" t="s">
        <v>39</v>
      </c>
      <c r="D29" s="59">
        <f>+TOT_Tav3!C20</f>
        <v>0</v>
      </c>
      <c r="E29" s="159">
        <f>+TOT_Tav3!D20</f>
        <v>0</v>
      </c>
      <c r="F29" s="59">
        <f>+TOT_Tav3!E20</f>
        <v>0</v>
      </c>
      <c r="G29" s="159">
        <f>+TOT_Tav3!F20</f>
        <v>0</v>
      </c>
      <c r="H29" s="59">
        <f>+TOT_Tav3!G20</f>
        <v>0</v>
      </c>
      <c r="I29" s="159">
        <f>+TOT_Tav3!H20</f>
        <v>0</v>
      </c>
      <c r="J29" s="59">
        <f>+TOT_Tav3!I20</f>
        <v>0</v>
      </c>
      <c r="K29" s="159">
        <f>+TOT_Tav3!J20</f>
        <v>0</v>
      </c>
      <c r="L29" s="59">
        <f>+TOT_Tav3!K20</f>
        <v>0</v>
      </c>
      <c r="M29" s="59">
        <f>+TOT_Tav3!L20</f>
        <v>0</v>
      </c>
      <c r="N29" s="59">
        <f>+TOT_Tav3!M20</f>
        <v>0</v>
      </c>
      <c r="O29" s="60">
        <f>+TOT_Tav3!N20</f>
        <v>0</v>
      </c>
      <c r="P29" s="188">
        <f>+TOT_Tav3!O20</f>
        <v>0</v>
      </c>
      <c r="Q29" s="188">
        <f>+TOT_Tav3!P20</f>
        <v>0</v>
      </c>
    </row>
    <row r="30" spans="1:17" ht="12" customHeight="1" x14ac:dyDescent="0.35">
      <c r="A30" s="107"/>
      <c r="B30" s="10" t="s">
        <v>40</v>
      </c>
      <c r="D30" s="59">
        <f>+TOT_Tav3!C21</f>
        <v>0</v>
      </c>
      <c r="E30" s="159">
        <f>+TOT_Tav3!D21</f>
        <v>0</v>
      </c>
      <c r="F30" s="59">
        <f>+TOT_Tav3!E21</f>
        <v>0</v>
      </c>
      <c r="G30" s="159">
        <f>+TOT_Tav3!F21</f>
        <v>0</v>
      </c>
      <c r="H30" s="59">
        <f>+TOT_Tav3!G21</f>
        <v>0</v>
      </c>
      <c r="I30" s="159">
        <f>+TOT_Tav3!H21</f>
        <v>0</v>
      </c>
      <c r="J30" s="59">
        <f>+TOT_Tav3!I21</f>
        <v>0</v>
      </c>
      <c r="K30" s="159">
        <f>+TOT_Tav3!J21</f>
        <v>0</v>
      </c>
      <c r="L30" s="59">
        <f>+TOT_Tav3!K21</f>
        <v>0</v>
      </c>
      <c r="M30" s="59">
        <f>+TOT_Tav3!L21</f>
        <v>0</v>
      </c>
      <c r="N30" s="59">
        <f>+TOT_Tav3!M21</f>
        <v>0</v>
      </c>
      <c r="O30" s="60">
        <f>+TOT_Tav3!N21</f>
        <v>0</v>
      </c>
      <c r="P30" s="188">
        <f>+TOT_Tav3!O21</f>
        <v>0</v>
      </c>
      <c r="Q30" s="188">
        <f>+TOT_Tav3!P21</f>
        <v>0</v>
      </c>
    </row>
    <row r="31" spans="1:17" ht="12" customHeight="1" x14ac:dyDescent="0.35">
      <c r="A31" s="107"/>
      <c r="B31" s="10" t="s">
        <v>27</v>
      </c>
      <c r="D31" s="59">
        <f>+TOT_Tav3!C22</f>
        <v>277721</v>
      </c>
      <c r="E31" s="159">
        <f>+TOT_Tav3!D22</f>
        <v>0.501162137034875</v>
      </c>
      <c r="F31" s="59">
        <f>+TOT_Tav3!E22</f>
        <v>14779351</v>
      </c>
      <c r="G31" s="159">
        <f>+TOT_Tav3!F22</f>
        <v>0.458055533440413</v>
      </c>
      <c r="H31" s="59">
        <f>+TOT_Tav3!G22</f>
        <v>86427</v>
      </c>
      <c r="I31" s="159">
        <f>+TOT_Tav3!H22</f>
        <v>0.22265448166591201</v>
      </c>
      <c r="J31" s="59">
        <f>+TOT_Tav3!I22</f>
        <v>117307</v>
      </c>
      <c r="K31" s="159">
        <f>+TOT_Tav3!J22</f>
        <v>0.418635868907969</v>
      </c>
      <c r="L31" s="59">
        <f>+TOT_Tav3!K22</f>
        <v>9044</v>
      </c>
      <c r="M31" s="59">
        <f>+TOT_Tav3!L22</f>
        <v>14362285</v>
      </c>
      <c r="N31" s="59">
        <f>+TOT_Tav3!M22</f>
        <v>680250</v>
      </c>
      <c r="O31" s="60">
        <f>+TOT_Tav3!N22</f>
        <v>15051579</v>
      </c>
      <c r="P31" s="188">
        <f>+TOT_Tav3!O22</f>
        <v>0.41758021932421602</v>
      </c>
      <c r="Q31" s="188">
        <f>+TOT_Tav3!P22</f>
        <v>0.32615875950804701</v>
      </c>
    </row>
    <row r="32" spans="1:17" s="47" customFormat="1" ht="36" customHeight="1" x14ac:dyDescent="0.35">
      <c r="A32" s="54"/>
      <c r="B32" s="195" t="s">
        <v>66</v>
      </c>
      <c r="C32" s="190" t="s">
        <v>28</v>
      </c>
      <c r="D32" s="76">
        <f>+TOT_Tav3!C23</f>
        <v>0</v>
      </c>
      <c r="E32" s="163">
        <f>+TOT_Tav3!D23</f>
        <v>0</v>
      </c>
      <c r="F32" s="76">
        <f>+TOT_Tav3!E23</f>
        <v>0</v>
      </c>
      <c r="G32" s="163">
        <f>+TOT_Tav3!F23</f>
        <v>0</v>
      </c>
      <c r="H32" s="76">
        <f>+TOT_Tav3!G23</f>
        <v>3737</v>
      </c>
      <c r="I32" s="163">
        <f>+TOT_Tav3!H23</f>
        <v>0.36237695953335802</v>
      </c>
      <c r="J32" s="76">
        <f>+TOT_Tav3!I23</f>
        <v>51553</v>
      </c>
      <c r="K32" s="163">
        <f>+TOT_Tav3!J23</f>
        <v>0.48179126785663001</v>
      </c>
      <c r="L32" s="76">
        <f>+TOT_Tav3!K23</f>
        <v>0</v>
      </c>
      <c r="M32" s="76">
        <f>+TOT_Tav3!L23</f>
        <v>88643</v>
      </c>
      <c r="N32" s="76">
        <f>+TOT_Tav3!M23</f>
        <v>0</v>
      </c>
      <c r="O32" s="77">
        <f>+TOT_Tav3!N23</f>
        <v>88643</v>
      </c>
      <c r="P32" s="189">
        <f>+TOT_Tav3!O23</f>
        <v>0.108564067932268</v>
      </c>
      <c r="Q32" s="189">
        <f>+TOT_Tav3!P23</f>
        <v>1.92084105721213E-3</v>
      </c>
    </row>
    <row r="33" spans="1:17" ht="14.15" customHeight="1" x14ac:dyDescent="0.35">
      <c r="A33" s="107"/>
      <c r="B33" s="10" t="s">
        <v>29</v>
      </c>
      <c r="D33" s="59">
        <f>+TOT_Tav3!C24</f>
        <v>184</v>
      </c>
      <c r="E33" s="159">
        <f>+TOT_Tav3!D24</f>
        <v>-0.261044176706827</v>
      </c>
      <c r="F33" s="59">
        <f>+TOT_Tav3!E24</f>
        <v>1578</v>
      </c>
      <c r="G33" s="159">
        <f>+TOT_Tav3!F24</f>
        <v>-0.18280683583635399</v>
      </c>
      <c r="H33" s="59">
        <f>+TOT_Tav3!G24</f>
        <v>265</v>
      </c>
      <c r="I33" s="159">
        <f>+TOT_Tav3!H24</f>
        <v>-0.13398692810457499</v>
      </c>
      <c r="J33" s="59">
        <f>+TOT_Tav3!I24</f>
        <v>17</v>
      </c>
      <c r="K33" s="159">
        <f>+TOT_Tav3!J24</f>
        <v>0.214285714285714</v>
      </c>
      <c r="L33" s="59">
        <f>+TOT_Tav3!K24</f>
        <v>112</v>
      </c>
      <c r="M33" s="59">
        <f>+TOT_Tav3!L24</f>
        <v>1761</v>
      </c>
      <c r="N33" s="62">
        <f>+TOT_Tav3!M24</f>
        <v>0</v>
      </c>
      <c r="O33" s="60">
        <f>+TOT_Tav3!N24</f>
        <v>1873</v>
      </c>
      <c r="P33" s="188">
        <f>+TOT_Tav3!O24</f>
        <v>-0.130051091500232</v>
      </c>
      <c r="Q33" s="188">
        <f>+TOT_Tav3!P24</f>
        <v>4.0586795349416299E-5</v>
      </c>
    </row>
    <row r="34" spans="1:17" s="26" customFormat="1" ht="13.15" customHeight="1" x14ac:dyDescent="0.35">
      <c r="A34" s="99" t="s">
        <v>41</v>
      </c>
      <c r="B34" s="63"/>
      <c r="C34" s="63"/>
      <c r="D34" s="64">
        <f>+TOT_Tav3!C25</f>
        <v>277905</v>
      </c>
      <c r="E34" s="191">
        <f>+TOT_Tav3!D25</f>
        <v>0.500137649592719</v>
      </c>
      <c r="F34" s="64">
        <f>+TOT_Tav3!E25</f>
        <v>14780929</v>
      </c>
      <c r="G34" s="191">
        <f>+TOT_Tav3!F25</f>
        <v>0.45793347072687102</v>
      </c>
      <c r="H34" s="64">
        <f>+TOT_Tav3!G25</f>
        <v>86692</v>
      </c>
      <c r="I34" s="191">
        <f>+TOT_Tav3!H25</f>
        <v>0.22111727751641</v>
      </c>
      <c r="J34" s="64">
        <f>+TOT_Tav3!I25</f>
        <v>117324</v>
      </c>
      <c r="K34" s="191">
        <f>+TOT_Tav3!J25</f>
        <v>0.41860127684271597</v>
      </c>
      <c r="L34" s="64">
        <f>+TOT_Tav3!K25</f>
        <v>9156</v>
      </c>
      <c r="M34" s="64">
        <f>+TOT_Tav3!L25</f>
        <v>14364046</v>
      </c>
      <c r="N34" s="64">
        <f>+TOT_Tav3!M25</f>
        <v>680250</v>
      </c>
      <c r="O34" s="64">
        <f>+TOT_Tav3!N25</f>
        <v>15053452</v>
      </c>
      <c r="P34" s="191">
        <f>+TOT_Tav3!O25</f>
        <v>0.41746919712427999</v>
      </c>
      <c r="Q34" s="191">
        <f>+TOT_Tav3!P25</f>
        <v>0.32619934630339698</v>
      </c>
    </row>
    <row r="35" spans="1:17" s="26" customFormat="1" ht="13.15" customHeight="1" x14ac:dyDescent="0.35">
      <c r="A35" s="67" t="s">
        <v>42</v>
      </c>
      <c r="B35" s="36"/>
      <c r="C35" s="37"/>
      <c r="D35" s="70">
        <f>+TOT_Tav3!C26</f>
        <v>38680</v>
      </c>
      <c r="E35" s="193">
        <f>+TOT_Tav3!D26</f>
        <v>34.814814814814802</v>
      </c>
      <c r="F35" s="70">
        <f>+TOT_Tav3!E26</f>
        <v>290028</v>
      </c>
      <c r="G35" s="193">
        <f>+TOT_Tav3!F26</f>
        <v>3.7767968904407399</v>
      </c>
      <c r="H35" s="70">
        <f>+TOT_Tav3!G26</f>
        <v>439952</v>
      </c>
      <c r="I35" s="193">
        <f>+TOT_Tav3!H26</f>
        <v>-0.43637085719410201</v>
      </c>
      <c r="J35" s="70">
        <f>+TOT_Tav3!I26</f>
        <v>5072539</v>
      </c>
      <c r="K35" s="193">
        <f>+TOT_Tav3!J26</f>
        <v>-0.482265232691027</v>
      </c>
      <c r="L35" s="70">
        <f>+TOT_Tav3!K26</f>
        <v>41314</v>
      </c>
      <c r="M35" s="70">
        <f>+TOT_Tav3!L26</f>
        <v>8465</v>
      </c>
      <c r="N35" s="75">
        <f>+TOT_Tav3!M26</f>
        <v>504</v>
      </c>
      <c r="O35" s="70">
        <f>+TOT_Tav3!N26</f>
        <v>50283</v>
      </c>
      <c r="P35" s="193">
        <f>+TOT_Tav3!O26</f>
        <v>4.9179985811459402E-2</v>
      </c>
      <c r="Q35" s="193">
        <f>+TOT_Tav3!P26</f>
        <v>1.0896026858273899E-3</v>
      </c>
    </row>
    <row r="36" spans="1:17" ht="14.15" customHeight="1" x14ac:dyDescent="0.35">
      <c r="A36" s="105" t="s">
        <v>43</v>
      </c>
      <c r="B36" s="29" t="s">
        <v>44</v>
      </c>
      <c r="C36" s="12"/>
      <c r="D36" s="72">
        <f>+TOT_Tav3!C27</f>
        <v>236</v>
      </c>
      <c r="E36" s="155">
        <f>+TOT_Tav3!D27</f>
        <v>-8.4033613445377905E-3</v>
      </c>
      <c r="F36" s="72">
        <f>+TOT_Tav3!E27</f>
        <v>168474</v>
      </c>
      <c r="G36" s="155">
        <f>+TOT_Tav3!F27</f>
        <v>0.121477783325012</v>
      </c>
      <c r="H36" s="72">
        <f>+TOT_Tav3!G27</f>
        <v>0</v>
      </c>
      <c r="I36" s="155">
        <f>+TOT_Tav3!H27</f>
        <v>0</v>
      </c>
      <c r="J36" s="72">
        <f>+TOT_Tav3!I27</f>
        <v>0</v>
      </c>
      <c r="K36" s="155">
        <f>+TOT_Tav3!J27</f>
        <v>0</v>
      </c>
      <c r="L36" s="72">
        <f>+TOT_Tav3!K27</f>
        <v>0</v>
      </c>
      <c r="M36" s="72">
        <f>+TOT_Tav3!L27</f>
        <v>166930</v>
      </c>
      <c r="N36" s="72">
        <f>+TOT_Tav3!M27</f>
        <v>971</v>
      </c>
      <c r="O36" s="74">
        <f>+TOT_Tav3!N27</f>
        <v>167901</v>
      </c>
      <c r="P36" s="187">
        <f>+TOT_Tav3!O27</f>
        <v>0.11729163200798499</v>
      </c>
      <c r="Q36" s="187">
        <f>+TOT_Tav3!P27</f>
        <v>3.6383147495794698E-3</v>
      </c>
    </row>
    <row r="37" spans="1:17" s="47" customFormat="1" ht="12" customHeight="1" x14ac:dyDescent="0.35">
      <c r="A37" s="54"/>
      <c r="B37" s="53" t="s">
        <v>84</v>
      </c>
      <c r="C37" s="53" t="s">
        <v>85</v>
      </c>
      <c r="D37" s="76">
        <f>+TOT_Tav3!C28</f>
        <v>3</v>
      </c>
      <c r="E37" s="163">
        <f>+TOT_Tav3!D28</f>
        <v>0</v>
      </c>
      <c r="F37" s="76">
        <f>+TOT_Tav3!E28</f>
        <v>2926</v>
      </c>
      <c r="G37" s="163">
        <f>+TOT_Tav3!F28</f>
        <v>-0.23060741519852701</v>
      </c>
      <c r="H37" s="76">
        <f>+TOT_Tav3!G28</f>
        <v>0</v>
      </c>
      <c r="I37" s="163">
        <f>+TOT_Tav3!H28</f>
        <v>0</v>
      </c>
      <c r="J37" s="76">
        <f>+TOT_Tav3!I28</f>
        <v>0</v>
      </c>
      <c r="K37" s="163">
        <f>+TOT_Tav3!J28</f>
        <v>0</v>
      </c>
      <c r="L37" s="76">
        <f>+TOT_Tav3!K28</f>
        <v>0</v>
      </c>
      <c r="M37" s="76">
        <f>+TOT_Tav3!L28</f>
        <v>2926</v>
      </c>
      <c r="N37" s="76">
        <f>+TOT_Tav3!M28</f>
        <v>0</v>
      </c>
      <c r="O37" s="77">
        <f>+TOT_Tav3!N28</f>
        <v>2926</v>
      </c>
      <c r="P37" s="189">
        <f>+TOT_Tav3!O28</f>
        <v>-0.23060741519852701</v>
      </c>
      <c r="Q37" s="189">
        <f>+TOT_Tav3!P28</f>
        <v>6.3404678693215294E-5</v>
      </c>
    </row>
    <row r="38" spans="1:17" s="47" customFormat="1" ht="12" customHeight="1" x14ac:dyDescent="0.35">
      <c r="A38" s="54"/>
      <c r="B38" s="144"/>
      <c r="C38" s="53" t="s">
        <v>45</v>
      </c>
      <c r="D38" s="76">
        <f>+TOT_Tav3!C29</f>
        <v>0</v>
      </c>
      <c r="E38" s="163">
        <f>+TOT_Tav3!D29</f>
        <v>0</v>
      </c>
      <c r="F38" s="76">
        <f>+TOT_Tav3!E29</f>
        <v>0</v>
      </c>
      <c r="G38" s="163">
        <f>+TOT_Tav3!F29</f>
        <v>0</v>
      </c>
      <c r="H38" s="76">
        <f>+TOT_Tav3!G29</f>
        <v>0</v>
      </c>
      <c r="I38" s="163">
        <f>+TOT_Tav3!H29</f>
        <v>0</v>
      </c>
      <c r="J38" s="76">
        <f>+TOT_Tav3!I29</f>
        <v>0</v>
      </c>
      <c r="K38" s="163">
        <f>+TOT_Tav3!J29</f>
        <v>0</v>
      </c>
      <c r="L38" s="76">
        <f>+TOT_Tav3!K29</f>
        <v>0</v>
      </c>
      <c r="M38" s="76">
        <f>+TOT_Tav3!L29</f>
        <v>0</v>
      </c>
      <c r="N38" s="76">
        <f>+TOT_Tav3!M29</f>
        <v>0</v>
      </c>
      <c r="O38" s="77">
        <f>+TOT_Tav3!N29</f>
        <v>0</v>
      </c>
      <c r="P38" s="189">
        <f>+TOT_Tav3!O29</f>
        <v>0</v>
      </c>
      <c r="Q38" s="189">
        <f>+TOT_Tav3!P29</f>
        <v>0</v>
      </c>
    </row>
    <row r="39" spans="1:17" s="47" customFormat="1" ht="12" customHeight="1" x14ac:dyDescent="0.35">
      <c r="A39" s="54"/>
      <c r="B39" s="144"/>
      <c r="C39" s="53" t="s">
        <v>46</v>
      </c>
      <c r="D39" s="76">
        <f>+TOT_Tav3!C30</f>
        <v>0</v>
      </c>
      <c r="E39" s="163">
        <f>+TOT_Tav3!D30</f>
        <v>0</v>
      </c>
      <c r="F39" s="76">
        <f>+TOT_Tav3!E30</f>
        <v>0</v>
      </c>
      <c r="G39" s="163">
        <f>+TOT_Tav3!F30</f>
        <v>0</v>
      </c>
      <c r="H39" s="76">
        <f>+TOT_Tav3!G30</f>
        <v>0</v>
      </c>
      <c r="I39" s="163">
        <f>+TOT_Tav3!H30</f>
        <v>0</v>
      </c>
      <c r="J39" s="76">
        <f>+TOT_Tav3!I30</f>
        <v>0</v>
      </c>
      <c r="K39" s="163">
        <f>+TOT_Tav3!J30</f>
        <v>0</v>
      </c>
      <c r="L39" s="76">
        <f>+TOT_Tav3!K30</f>
        <v>0</v>
      </c>
      <c r="M39" s="76">
        <f>+TOT_Tav3!L30</f>
        <v>0</v>
      </c>
      <c r="N39" s="76">
        <f>+TOT_Tav3!M30</f>
        <v>0</v>
      </c>
      <c r="O39" s="77">
        <f>+TOT_Tav3!N30</f>
        <v>0</v>
      </c>
      <c r="P39" s="189">
        <f>+TOT_Tav3!O30</f>
        <v>0</v>
      </c>
      <c r="Q39" s="189">
        <f>+TOT_Tav3!P30</f>
        <v>0</v>
      </c>
    </row>
    <row r="40" spans="1:17" s="47" customFormat="1" ht="12" customHeight="1" x14ac:dyDescent="0.35">
      <c r="A40" s="54"/>
      <c r="B40" s="144"/>
      <c r="C40" s="53" t="s">
        <v>47</v>
      </c>
      <c r="D40" s="76">
        <f>+TOT_Tav3!C31</f>
        <v>0</v>
      </c>
      <c r="E40" s="163">
        <f>+TOT_Tav3!D31</f>
        <v>0</v>
      </c>
      <c r="F40" s="76">
        <f>+TOT_Tav3!E31</f>
        <v>0</v>
      </c>
      <c r="G40" s="163">
        <f>+TOT_Tav3!F31</f>
        <v>0</v>
      </c>
      <c r="H40" s="76">
        <f>+TOT_Tav3!G31</f>
        <v>0</v>
      </c>
      <c r="I40" s="163">
        <f>+TOT_Tav3!H31</f>
        <v>0</v>
      </c>
      <c r="J40" s="76">
        <f>+TOT_Tav3!I31</f>
        <v>0</v>
      </c>
      <c r="K40" s="163">
        <f>+TOT_Tav3!J31</f>
        <v>0</v>
      </c>
      <c r="L40" s="76">
        <f>+TOT_Tav3!K31</f>
        <v>0</v>
      </c>
      <c r="M40" s="76">
        <f>+TOT_Tav3!L31</f>
        <v>0</v>
      </c>
      <c r="N40" s="76">
        <f>+TOT_Tav3!M31</f>
        <v>0</v>
      </c>
      <c r="O40" s="77">
        <f>+TOT_Tav3!N31</f>
        <v>0</v>
      </c>
      <c r="P40" s="189">
        <f>+TOT_Tav3!O31</f>
        <v>0</v>
      </c>
      <c r="Q40" s="189">
        <f>+TOT_Tav3!P31</f>
        <v>0</v>
      </c>
    </row>
    <row r="41" spans="1:17" s="47" customFormat="1" ht="12" customHeight="1" x14ac:dyDescent="0.35">
      <c r="A41" s="54"/>
      <c r="B41" s="144"/>
      <c r="C41" s="53" t="s">
        <v>48</v>
      </c>
      <c r="D41" s="76">
        <f>+TOT_Tav3!C32</f>
        <v>3</v>
      </c>
      <c r="E41" s="163">
        <f>+TOT_Tav3!D32</f>
        <v>0</v>
      </c>
      <c r="F41" s="76">
        <f>+TOT_Tav3!E32</f>
        <v>2926</v>
      </c>
      <c r="G41" s="163">
        <f>+TOT_Tav3!F32</f>
        <v>-0.23060741519852701</v>
      </c>
      <c r="H41" s="76">
        <f>+TOT_Tav3!G32</f>
        <v>0</v>
      </c>
      <c r="I41" s="163">
        <f>+TOT_Tav3!H32</f>
        <v>0</v>
      </c>
      <c r="J41" s="76">
        <f>+TOT_Tav3!I32</f>
        <v>0</v>
      </c>
      <c r="K41" s="163">
        <f>+TOT_Tav3!J32</f>
        <v>0</v>
      </c>
      <c r="L41" s="76">
        <f>+TOT_Tav3!K32</f>
        <v>0</v>
      </c>
      <c r="M41" s="76">
        <f>+TOT_Tav3!L32</f>
        <v>2926</v>
      </c>
      <c r="N41" s="76">
        <f>+TOT_Tav3!M32</f>
        <v>0</v>
      </c>
      <c r="O41" s="77">
        <f>+TOT_Tav3!N32</f>
        <v>2926</v>
      </c>
      <c r="P41" s="189">
        <f>+TOT_Tav3!O32</f>
        <v>-0.23060741519852701</v>
      </c>
      <c r="Q41" s="189">
        <f>+TOT_Tav3!P32</f>
        <v>6.3404678693215294E-5</v>
      </c>
    </row>
    <row r="42" spans="1:17" ht="14.15" customHeight="1" x14ac:dyDescent="0.35">
      <c r="A42" s="107"/>
      <c r="B42" s="10" t="s">
        <v>49</v>
      </c>
      <c r="C42" s="13"/>
      <c r="D42" s="59">
        <f>+TOT_Tav3!C33</f>
        <v>2330</v>
      </c>
      <c r="E42" s="159">
        <f>+TOT_Tav3!D33</f>
        <v>-0.39621663643430899</v>
      </c>
      <c r="F42" s="59">
        <f>+TOT_Tav3!E33</f>
        <v>392845</v>
      </c>
      <c r="G42" s="159">
        <f>+TOT_Tav3!F33</f>
        <v>0.22422808920135101</v>
      </c>
      <c r="H42" s="59">
        <f>+TOT_Tav3!G33</f>
        <v>0</v>
      </c>
      <c r="I42" s="159">
        <f>+TOT_Tav3!H33</f>
        <v>0</v>
      </c>
      <c r="J42" s="59">
        <f>+TOT_Tav3!I33</f>
        <v>0</v>
      </c>
      <c r="K42" s="159">
        <f>+TOT_Tav3!J33</f>
        <v>0</v>
      </c>
      <c r="L42" s="59">
        <f>+TOT_Tav3!K33</f>
        <v>0</v>
      </c>
      <c r="M42" s="59">
        <f>+TOT_Tav3!L33</f>
        <v>266391</v>
      </c>
      <c r="N42" s="78">
        <f>+TOT_Tav3!M33</f>
        <v>0</v>
      </c>
      <c r="O42" s="60">
        <f>+TOT_Tav3!N33</f>
        <v>266391</v>
      </c>
      <c r="P42" s="188">
        <f>+TOT_Tav3!O33</f>
        <v>-0.17007237188494001</v>
      </c>
      <c r="Q42" s="188">
        <f>+TOT_Tav3!P33</f>
        <v>5.7725344366932E-3</v>
      </c>
    </row>
    <row r="43" spans="1:17" s="47" customFormat="1" ht="12" customHeight="1" x14ac:dyDescent="0.35">
      <c r="A43" s="54"/>
      <c r="B43" s="53" t="s">
        <v>66</v>
      </c>
      <c r="C43" s="53" t="s">
        <v>30</v>
      </c>
      <c r="D43" s="76">
        <f>+TOT_Tav3!C34</f>
        <v>1558</v>
      </c>
      <c r="E43" s="163">
        <f>+TOT_Tav3!D34</f>
        <v>-0.10408280621046601</v>
      </c>
      <c r="F43" s="76">
        <f>+TOT_Tav3!E34</f>
        <v>4128</v>
      </c>
      <c r="G43" s="163">
        <f>+TOT_Tav3!F34</f>
        <v>-0.31926121372031702</v>
      </c>
      <c r="H43" s="76">
        <f>+TOT_Tav3!G34</f>
        <v>0</v>
      </c>
      <c r="I43" s="163">
        <f>+TOT_Tav3!H34</f>
        <v>0</v>
      </c>
      <c r="J43" s="76">
        <f>+TOT_Tav3!I34</f>
        <v>0</v>
      </c>
      <c r="K43" s="163">
        <f>+TOT_Tav3!J34</f>
        <v>0</v>
      </c>
      <c r="L43" s="76">
        <f>+TOT_Tav3!K34</f>
        <v>0</v>
      </c>
      <c r="M43" s="76">
        <f>+TOT_Tav3!L34</f>
        <v>4268</v>
      </c>
      <c r="N43" s="79">
        <f>+TOT_Tav3!M34</f>
        <v>0</v>
      </c>
      <c r="O43" s="77">
        <f>+TOT_Tav3!N34</f>
        <v>4268</v>
      </c>
      <c r="P43" s="189">
        <f>+TOT_Tav3!O34</f>
        <v>-0.31492776886035301</v>
      </c>
      <c r="Q43" s="189">
        <f>+TOT_Tav3!P34</f>
        <v>9.2485020048750101E-5</v>
      </c>
    </row>
    <row r="44" spans="1:17" s="26" customFormat="1" ht="13.15" customHeight="1" x14ac:dyDescent="0.35">
      <c r="A44" s="219" t="s">
        <v>50</v>
      </c>
      <c r="B44" s="63"/>
      <c r="C44" s="63"/>
      <c r="D44" s="64">
        <f>+TOT_Tav3!C35</f>
        <v>2566</v>
      </c>
      <c r="E44" s="191">
        <f>+TOT_Tav3!D35</f>
        <v>-0.373688064437393</v>
      </c>
      <c r="F44" s="64">
        <f>+TOT_Tav3!E35</f>
        <v>561319</v>
      </c>
      <c r="G44" s="191">
        <f>+TOT_Tav3!F35</f>
        <v>0.19146411613251099</v>
      </c>
      <c r="H44" s="64">
        <f>+TOT_Tav3!G35</f>
        <v>0</v>
      </c>
      <c r="I44" s="191">
        <f>+TOT_Tav3!H35</f>
        <v>0</v>
      </c>
      <c r="J44" s="64">
        <f>+TOT_Tav3!I35</f>
        <v>0</v>
      </c>
      <c r="K44" s="191">
        <f>+TOT_Tav3!J35</f>
        <v>0</v>
      </c>
      <c r="L44" s="64">
        <f>+TOT_Tav3!K35</f>
        <v>0</v>
      </c>
      <c r="M44" s="64">
        <f>+TOT_Tav3!L35</f>
        <v>433321</v>
      </c>
      <c r="N44" s="64">
        <f>+TOT_Tav3!M35</f>
        <v>971</v>
      </c>
      <c r="O44" s="64">
        <f>+TOT_Tav3!N35</f>
        <v>434292</v>
      </c>
      <c r="P44" s="191">
        <f>+TOT_Tav3!O35</f>
        <v>-7.8437197616582105E-2</v>
      </c>
      <c r="Q44" s="191">
        <f>+TOT_Tav3!P35</f>
        <v>9.4108491862726802E-3</v>
      </c>
    </row>
    <row r="45" spans="1:17" ht="14.15" customHeight="1" x14ac:dyDescent="0.35">
      <c r="A45" s="91" t="s">
        <v>51</v>
      </c>
      <c r="B45" s="80"/>
      <c r="C45" s="87"/>
      <c r="D45" s="70">
        <f>+TOT_Tav3!C36</f>
        <v>175235</v>
      </c>
      <c r="E45" s="193">
        <f>+TOT_Tav3!D36</f>
        <v>1.3704750825171801</v>
      </c>
      <c r="F45" s="70">
        <f>+TOT_Tav3!E36</f>
        <v>795468</v>
      </c>
      <c r="G45" s="193">
        <f>+TOT_Tav3!F36</f>
        <v>1.62993318279349</v>
      </c>
      <c r="H45" s="70">
        <f>+TOT_Tav3!G36</f>
        <v>29960</v>
      </c>
      <c r="I45" s="193">
        <f>+TOT_Tav3!H36</f>
        <v>0.15354997689819799</v>
      </c>
      <c r="J45" s="70">
        <f>+TOT_Tav3!I36</f>
        <v>33955</v>
      </c>
      <c r="K45" s="193">
        <f>+TOT_Tav3!J36</f>
        <v>0.18145441892832301</v>
      </c>
      <c r="L45" s="70">
        <f>+TOT_Tav3!K36</f>
        <v>193</v>
      </c>
      <c r="M45" s="70">
        <f>+TOT_Tav3!L36</f>
        <v>849833</v>
      </c>
      <c r="N45" s="70">
        <f>+TOT_Tav3!M36</f>
        <v>15732</v>
      </c>
      <c r="O45" s="70">
        <f>+TOT_Tav3!N36</f>
        <v>865758</v>
      </c>
      <c r="P45" s="193">
        <f>+TOT_Tav3!O36</f>
        <v>1.4513083905748301</v>
      </c>
      <c r="Q45" s="193">
        <f>+TOT_Tav3!P36</f>
        <v>1.8760460634340601E-2</v>
      </c>
    </row>
    <row r="46" spans="1:17" ht="14.15" customHeight="1" x14ac:dyDescent="0.35">
      <c r="A46" s="220" t="s">
        <v>52</v>
      </c>
      <c r="B46" s="203"/>
      <c r="C46" s="203"/>
      <c r="D46" s="72">
        <f>+TOT_Tav3!C37</f>
        <v>119247</v>
      </c>
      <c r="E46" s="155">
        <f>+TOT_Tav3!D37</f>
        <v>5.1069605916106202E-2</v>
      </c>
      <c r="F46" s="72">
        <f>+TOT_Tav3!E37</f>
        <v>4547955</v>
      </c>
      <c r="G46" s="155">
        <f>+TOT_Tav3!F37</f>
        <v>-0.117926175043348</v>
      </c>
      <c r="H46" s="72">
        <f>+TOT_Tav3!G37</f>
        <v>0</v>
      </c>
      <c r="I46" s="155">
        <f>+TOT_Tav3!H37</f>
        <v>0</v>
      </c>
      <c r="J46" s="72">
        <f>+TOT_Tav3!I37</f>
        <v>0</v>
      </c>
      <c r="K46" s="155">
        <f>+TOT_Tav3!J37</f>
        <v>0</v>
      </c>
      <c r="L46" s="72">
        <f>+TOT_Tav3!K37</f>
        <v>11486</v>
      </c>
      <c r="M46" s="72">
        <f>+TOT_Tav3!L37</f>
        <v>49908</v>
      </c>
      <c r="N46" s="72">
        <f>+TOT_Tav3!M37</f>
        <v>21536</v>
      </c>
      <c r="O46" s="74">
        <f>+TOT_Tav3!N37</f>
        <v>82930</v>
      </c>
      <c r="P46" s="187">
        <f>+TOT_Tav3!O37</f>
        <v>-0.35368980539773798</v>
      </c>
      <c r="Q46" s="187">
        <f>+TOT_Tav3!P37</f>
        <v>1.7970437471047001E-3</v>
      </c>
    </row>
    <row r="47" spans="1:17" s="47" customFormat="1" ht="12" customHeight="1" x14ac:dyDescent="0.35">
      <c r="A47" s="54"/>
      <c r="B47" s="53" t="s">
        <v>66</v>
      </c>
      <c r="C47" s="81" t="s">
        <v>82</v>
      </c>
      <c r="D47" s="76">
        <f>+TOT_Tav3!C38</f>
        <v>119237</v>
      </c>
      <c r="E47" s="163">
        <f>+TOT_Tav3!D38</f>
        <v>5.1083373001181299E-2</v>
      </c>
      <c r="F47" s="76">
        <f>+TOT_Tav3!E38</f>
        <v>4547244</v>
      </c>
      <c r="G47" s="163">
        <f>+TOT_Tav3!F38</f>
        <v>-0.117962628217823</v>
      </c>
      <c r="H47" s="76">
        <f>+TOT_Tav3!G38</f>
        <v>0</v>
      </c>
      <c r="I47" s="163">
        <f>+TOT_Tav3!H38</f>
        <v>0</v>
      </c>
      <c r="J47" s="76">
        <f>+TOT_Tav3!I38</f>
        <v>0</v>
      </c>
      <c r="K47" s="163">
        <f>+TOT_Tav3!J38</f>
        <v>0</v>
      </c>
      <c r="L47" s="76">
        <f>+TOT_Tav3!K38</f>
        <v>11472</v>
      </c>
      <c r="M47" s="76">
        <f>+TOT_Tav3!L38</f>
        <v>30771</v>
      </c>
      <c r="N47" s="76">
        <f>+TOT_Tav3!M38</f>
        <v>15953</v>
      </c>
      <c r="O47" s="77">
        <f>+TOT_Tav3!N38</f>
        <v>58196</v>
      </c>
      <c r="P47" s="189">
        <f>+TOT_Tav3!O38</f>
        <v>-0.44450913950269699</v>
      </c>
      <c r="Q47" s="189">
        <f>+TOT_Tav3!P38</f>
        <v>1.2610726866816001E-3</v>
      </c>
    </row>
    <row r="48" spans="1:17" s="47" customFormat="1" ht="12" customHeight="1" x14ac:dyDescent="0.35">
      <c r="A48" s="54"/>
      <c r="B48" s="53"/>
      <c r="C48" s="81" t="s">
        <v>53</v>
      </c>
      <c r="D48" s="76">
        <f>+TOT_Tav3!C39</f>
        <v>5</v>
      </c>
      <c r="E48" s="163">
        <f>+TOT_Tav3!D39</f>
        <v>-0.28571428571428598</v>
      </c>
      <c r="F48" s="76">
        <f>+TOT_Tav3!E39</f>
        <v>358</v>
      </c>
      <c r="G48" s="163">
        <f>+TOT_Tav3!F39</f>
        <v>-0.26033057851239699</v>
      </c>
      <c r="H48" s="76">
        <f>+TOT_Tav3!G39</f>
        <v>0</v>
      </c>
      <c r="I48" s="163">
        <f>+TOT_Tav3!H39</f>
        <v>0</v>
      </c>
      <c r="J48" s="76">
        <f>+TOT_Tav3!I39</f>
        <v>0</v>
      </c>
      <c r="K48" s="163">
        <f>+TOT_Tav3!J39</f>
        <v>0</v>
      </c>
      <c r="L48" s="76">
        <f>+TOT_Tav3!K39</f>
        <v>14</v>
      </c>
      <c r="M48" s="76">
        <f>+TOT_Tav3!L39</f>
        <v>19137</v>
      </c>
      <c r="N48" s="76">
        <f>+TOT_Tav3!M39</f>
        <v>5583</v>
      </c>
      <c r="O48" s="77">
        <f>+TOT_Tav3!N39</f>
        <v>24734</v>
      </c>
      <c r="P48" s="189">
        <f>+TOT_Tav3!O39</f>
        <v>5.0365211482928503E-2</v>
      </c>
      <c r="Q48" s="189">
        <f>+TOT_Tav3!P39</f>
        <v>5.3597106042309903E-4</v>
      </c>
    </row>
    <row r="49" spans="1:17" s="47" customFormat="1" ht="12" customHeight="1" x14ac:dyDescent="0.35">
      <c r="A49" s="54"/>
      <c r="B49" s="82"/>
      <c r="C49" s="81" t="s">
        <v>54</v>
      </c>
      <c r="D49" s="76">
        <f>+TOT_Tav3!C40</f>
        <v>0</v>
      </c>
      <c r="E49" s="163">
        <f>+TOT_Tav3!D40</f>
        <v>0</v>
      </c>
      <c r="F49" s="76">
        <f>+TOT_Tav3!E40</f>
        <v>0</v>
      </c>
      <c r="G49" s="163">
        <f>+TOT_Tav3!F40</f>
        <v>0</v>
      </c>
      <c r="H49" s="76">
        <f>+TOT_Tav3!G40</f>
        <v>0</v>
      </c>
      <c r="I49" s="163">
        <f>+TOT_Tav3!H40</f>
        <v>0</v>
      </c>
      <c r="J49" s="76">
        <f>+TOT_Tav3!I40</f>
        <v>0</v>
      </c>
      <c r="K49" s="163">
        <f>+TOT_Tav3!J40</f>
        <v>0</v>
      </c>
      <c r="L49" s="76">
        <f>+TOT_Tav3!K40</f>
        <v>0</v>
      </c>
      <c r="M49" s="76">
        <f>+TOT_Tav3!L40</f>
        <v>0</v>
      </c>
      <c r="N49" s="76">
        <f>+TOT_Tav3!M40</f>
        <v>0</v>
      </c>
      <c r="O49" s="77">
        <f>+TOT_Tav3!N40</f>
        <v>0</v>
      </c>
      <c r="P49" s="189">
        <f>+TOT_Tav3!O40</f>
        <v>0</v>
      </c>
      <c r="Q49" s="189">
        <f>+TOT_Tav3!P40</f>
        <v>0</v>
      </c>
    </row>
    <row r="50" spans="1:17" s="47" customFormat="1" ht="12" customHeight="1" x14ac:dyDescent="0.35">
      <c r="A50" s="54"/>
      <c r="B50" s="53"/>
      <c r="C50" s="81" t="s">
        <v>55</v>
      </c>
      <c r="D50" s="76">
        <f>+TOT_Tav3!C41</f>
        <v>5</v>
      </c>
      <c r="E50" s="163">
        <f>+TOT_Tav3!D41</f>
        <v>0.25</v>
      </c>
      <c r="F50" s="76">
        <f>+TOT_Tav3!E41</f>
        <v>353</v>
      </c>
      <c r="G50" s="163">
        <f>+TOT_Tav3!F41</f>
        <v>2.2385321100917399</v>
      </c>
      <c r="H50" s="76">
        <f>+TOT_Tav3!G41</f>
        <v>0</v>
      </c>
      <c r="I50" s="163">
        <f>+TOT_Tav3!H41</f>
        <v>0</v>
      </c>
      <c r="J50" s="76">
        <f>+TOT_Tav3!I41</f>
        <v>0</v>
      </c>
      <c r="K50" s="163">
        <f>+TOT_Tav3!J41</f>
        <v>0</v>
      </c>
      <c r="L50" s="76">
        <f>+TOT_Tav3!K41</f>
        <v>0</v>
      </c>
      <c r="M50" s="76">
        <f>+TOT_Tav3!L41</f>
        <v>0</v>
      </c>
      <c r="N50" s="76">
        <f>+TOT_Tav3!M41</f>
        <v>0</v>
      </c>
      <c r="O50" s="77">
        <f>+TOT_Tav3!N41</f>
        <v>0</v>
      </c>
      <c r="P50" s="189">
        <f>+TOT_Tav3!O41</f>
        <v>0</v>
      </c>
      <c r="Q50" s="189">
        <f>+TOT_Tav3!P41</f>
        <v>0</v>
      </c>
    </row>
    <row r="51" spans="1:17" s="26" customFormat="1" ht="13.15" customHeight="1" x14ac:dyDescent="0.35">
      <c r="A51" s="99" t="s">
        <v>11</v>
      </c>
      <c r="B51" s="63"/>
      <c r="C51" s="221"/>
      <c r="D51" s="64">
        <f>+TOT_Tav3!C42</f>
        <v>3417040</v>
      </c>
      <c r="E51" s="191">
        <f>+TOT_Tav3!D42</f>
        <v>7.19940518673403E-2</v>
      </c>
      <c r="F51" s="64">
        <f>+TOT_Tav3!E42</f>
        <v>216707279</v>
      </c>
      <c r="G51" s="191">
        <f>+TOT_Tav3!F42</f>
        <v>0.15846141007324099</v>
      </c>
      <c r="H51" s="64">
        <f>+TOT_Tav3!G42</f>
        <v>698182</v>
      </c>
      <c r="I51" s="191">
        <f>+TOT_Tav3!H42</f>
        <v>-0.42410047404467299</v>
      </c>
      <c r="J51" s="64">
        <f>+TOT_Tav3!I42</f>
        <v>5495772</v>
      </c>
      <c r="K51" s="191">
        <f>+TOT_Tav3!J42</f>
        <v>-0.47230783013022598</v>
      </c>
      <c r="L51" s="64">
        <f>+TOT_Tav3!K42</f>
        <v>361788</v>
      </c>
      <c r="M51" s="64">
        <f>+TOT_Tav3!L42</f>
        <v>44342411</v>
      </c>
      <c r="N51" s="64">
        <f>+TOT_Tav3!M42</f>
        <v>1443815</v>
      </c>
      <c r="O51" s="64">
        <f>+TOT_Tav3!N42</f>
        <v>46148014</v>
      </c>
      <c r="P51" s="191">
        <f>+TOT_Tav3!O42</f>
        <v>0.114991254371546</v>
      </c>
      <c r="Q51" s="191">
        <f>+TOT_Tav3!P42</f>
        <v>1</v>
      </c>
    </row>
    <row r="52" spans="1:17" ht="27.75" customHeight="1" x14ac:dyDescent="0.35">
      <c r="A52" s="295" t="s">
        <v>83</v>
      </c>
      <c r="B52" s="296"/>
      <c r="C52" s="297"/>
      <c r="D52" s="83">
        <f>+TOT_Tav3!C44</f>
        <v>214933</v>
      </c>
      <c r="E52" s="179">
        <f>+TOT_Tav3!D44</f>
        <v>-0.19621166791323899</v>
      </c>
      <c r="F52" s="83">
        <f>+TOT_Tav3!E44</f>
        <v>19426420</v>
      </c>
      <c r="G52" s="179">
        <f>+TOT_Tav3!F44</f>
        <v>-0.17566557646064801</v>
      </c>
      <c r="H52" s="83">
        <f>+TOT_Tav3!G44</f>
        <v>24720</v>
      </c>
      <c r="I52" s="179">
        <f>+TOT_Tav3!H44</f>
        <v>-0.91861112117131505</v>
      </c>
      <c r="J52" s="83">
        <f>+TOT_Tav3!I44</f>
        <v>300184</v>
      </c>
      <c r="K52" s="179">
        <f>+TOT_Tav3!J44</f>
        <v>-0.93606089406203696</v>
      </c>
      <c r="L52" s="83">
        <f>+TOT_Tav3!K44</f>
        <v>1709</v>
      </c>
      <c r="M52" s="83">
        <f>+TOT_Tav3!L44</f>
        <v>184656</v>
      </c>
      <c r="N52" s="84">
        <f>+TOT_Tav3!M44</f>
        <v>0</v>
      </c>
      <c r="O52" s="64">
        <f>+TOT_Tav3!N44</f>
        <v>186365</v>
      </c>
      <c r="P52" s="191">
        <f>+TOT_Tav3!O44</f>
        <v>7.0027935526748601E-3</v>
      </c>
      <c r="Q52" s="191">
        <f>+TOT_Tav3!P44</f>
        <v>4.0384186413742499E-3</v>
      </c>
    </row>
    <row r="53" spans="1:17" ht="26.25" customHeight="1" x14ac:dyDescent="0.35">
      <c r="A53" s="308" t="str">
        <f>"Numero nuove convenzioni emesse per polizze collettive a tutto il "&amp;IF(MID(TOT_Tav3!C1,5,4)="0331","1°",
IF(MID(TOT_Tav3!C1,5,4)="0630","2°",
IF(MID(TOT_Tav3!C1,5,4)="0930","3°","4°")))&amp;" trimestre "&amp;MID(TOT_Tav3!C1,1,4)</f>
        <v>Numero nuove convenzioni emesse per polizze collettive a tutto il 2° trimestre 2025</v>
      </c>
      <c r="B53" s="308"/>
      <c r="C53" s="308"/>
      <c r="D53" s="247">
        <f>+TOT_Tav3!C43</f>
        <v>3147</v>
      </c>
      <c r="E53" s="192">
        <f>+TOT_Tav3!D43</f>
        <v>0.29240246406570802</v>
      </c>
      <c r="F53" s="248"/>
      <c r="G53" s="249"/>
      <c r="H53" s="80"/>
      <c r="I53" s="249"/>
      <c r="J53" s="250"/>
      <c r="K53" s="249"/>
      <c r="L53" s="250"/>
      <c r="M53" s="250"/>
      <c r="N53" s="250"/>
      <c r="O53" s="250"/>
      <c r="P53" s="249"/>
      <c r="Q53" s="251"/>
    </row>
    <row r="54" spans="1:17" ht="14.15" customHeight="1" x14ac:dyDescent="0.35">
      <c r="D54" s="85"/>
      <c r="J54" s="42"/>
      <c r="K54" s="196"/>
      <c r="L54" s="85"/>
      <c r="M54" s="85"/>
      <c r="N54" s="85"/>
      <c r="O54" s="85"/>
    </row>
    <row r="55" spans="1:17" ht="7.15" customHeight="1" x14ac:dyDescent="0.35">
      <c r="A55" s="298" t="s">
        <v>226</v>
      </c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</row>
    <row r="56" spans="1:17" ht="16.149999999999999" customHeight="1" x14ac:dyDescent="0.35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</row>
    <row r="57" spans="1:17" ht="13.15" customHeight="1" x14ac:dyDescent="0.35">
      <c r="A57" s="299" t="s">
        <v>78</v>
      </c>
      <c r="B57" s="300"/>
      <c r="C57" s="300"/>
      <c r="D57" s="300"/>
      <c r="E57" s="300"/>
      <c r="F57" s="300"/>
      <c r="G57" s="300"/>
      <c r="H57" s="300"/>
      <c r="I57" s="300"/>
      <c r="J57" s="300"/>
      <c r="K57" s="300"/>
      <c r="L57" s="300"/>
      <c r="M57" s="300"/>
      <c r="N57" s="300"/>
      <c r="O57" s="300"/>
    </row>
    <row r="58" spans="1:17" ht="13.15" customHeight="1" x14ac:dyDescent="0.35">
      <c r="A58" s="300"/>
      <c r="B58" s="300"/>
      <c r="C58" s="300"/>
      <c r="D58" s="300"/>
      <c r="E58" s="300"/>
      <c r="F58" s="300"/>
      <c r="G58" s="300"/>
      <c r="H58" s="300"/>
      <c r="I58" s="300"/>
      <c r="J58" s="300"/>
      <c r="K58" s="300"/>
      <c r="L58" s="300"/>
      <c r="M58" s="300"/>
      <c r="N58" s="300"/>
      <c r="O58" s="300"/>
    </row>
    <row r="59" spans="1:17" ht="13.15" customHeight="1" x14ac:dyDescent="0.35">
      <c r="A59" s="23"/>
    </row>
  </sheetData>
  <mergeCells count="14">
    <mergeCell ref="A52:C52"/>
    <mergeCell ref="A55:O56"/>
    <mergeCell ref="A57:O58"/>
    <mergeCell ref="A1:Q1"/>
    <mergeCell ref="A2:Q2"/>
    <mergeCell ref="A3:Q3"/>
    <mergeCell ref="A5:C7"/>
    <mergeCell ref="L5:Q5"/>
    <mergeCell ref="D6:E6"/>
    <mergeCell ref="F6:G6"/>
    <mergeCell ref="H6:I6"/>
    <mergeCell ref="J6:K6"/>
    <mergeCell ref="O6:Q6"/>
    <mergeCell ref="A53:C53"/>
  </mergeCells>
  <printOptions horizontalCentered="1"/>
  <pageMargins left="0.31496062992125984" right="0.11811023622047245" top="0.19685039370078741" bottom="0" header="0.19685039370078741" footer="0"/>
  <pageSetup paperSize="9" scale="51" orientation="portrait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  <pageSetUpPr fitToPage="1"/>
  </sheetPr>
  <dimension ref="A1:Q41"/>
  <sheetViews>
    <sheetView showGridLines="0" zoomScale="85" zoomScaleNormal="85" workbookViewId="0">
      <selection sqref="A1:J1"/>
    </sheetView>
  </sheetViews>
  <sheetFormatPr defaultColWidth="9" defaultRowHeight="11" x14ac:dyDescent="0.35"/>
  <cols>
    <col min="1" max="1" width="9.453125" style="9" customWidth="1"/>
    <col min="2" max="2" width="42.81640625" style="10" customWidth="1"/>
    <col min="3" max="3" width="14.7265625" style="9" bestFit="1" customWidth="1"/>
    <col min="4" max="4" width="12.7265625" style="9" customWidth="1"/>
    <col min="5" max="5" width="12.453125" style="9" customWidth="1"/>
    <col min="6" max="6" width="13.7265625" style="9" bestFit="1" customWidth="1"/>
    <col min="7" max="7" width="13.453125" style="9" customWidth="1"/>
    <col min="8" max="8" width="11.1796875" style="9" bestFit="1" customWidth="1"/>
    <col min="9" max="16384" width="9" style="9"/>
  </cols>
  <sheetData>
    <row r="1" spans="1:5" ht="13.15" customHeight="1" x14ac:dyDescent="0.35">
      <c r="A1" s="24" t="s">
        <v>197</v>
      </c>
      <c r="B1" s="25"/>
      <c r="C1" s="24"/>
      <c r="D1" s="24"/>
      <c r="E1" s="24"/>
    </row>
    <row r="2" spans="1:5" ht="13.15" customHeight="1" x14ac:dyDescent="0.35">
      <c r="A2" s="24" t="s">
        <v>77</v>
      </c>
      <c r="B2" s="25"/>
      <c r="C2" s="24"/>
      <c r="D2" s="24"/>
      <c r="E2" s="24"/>
    </row>
    <row r="3" spans="1:5" ht="13.15" customHeight="1" x14ac:dyDescent="0.35">
      <c r="A3" s="24" t="str">
        <f>"Premi lordi contabilizzati "&amp;IF(MID(TOT_Tav4_1!C1,5,4)="0331","1°",
IF(MID(TOT_Tav4_1!C1,5,4)="0630","2°",
IF(MID(TOT_Tav4_1!C1,5,4)="0930","3°","4°")))&amp;" trimestre "&amp;MID(TOT_Tav4_1!C1,1,4)</f>
        <v>Premi lordi contabilizzati 2° trimestre 2025</v>
      </c>
      <c r="B3" s="25"/>
      <c r="C3" s="24"/>
      <c r="D3" s="24"/>
      <c r="E3" s="24"/>
    </row>
    <row r="4" spans="1:5" ht="13.15" customHeight="1" x14ac:dyDescent="0.35">
      <c r="E4" s="11" t="s">
        <v>1</v>
      </c>
    </row>
    <row r="5" spans="1:5" ht="37.75" customHeight="1" x14ac:dyDescent="0.35">
      <c r="A5" s="281"/>
      <c r="B5" s="301"/>
      <c r="C5" s="227" t="s">
        <v>189</v>
      </c>
      <c r="D5" s="227" t="s">
        <v>198</v>
      </c>
      <c r="E5" s="227" t="s">
        <v>199</v>
      </c>
    </row>
    <row r="6" spans="1:5" s="10" customFormat="1" ht="13.15" customHeight="1" x14ac:dyDescent="0.35">
      <c r="A6" s="222" t="str">
        <f>+TOT_Tav4_1!B2</f>
        <v>Infortuni</v>
      </c>
      <c r="B6" s="223"/>
      <c r="C6" s="59">
        <f>+TOT_Tav4_1!C2</f>
        <v>2153183</v>
      </c>
      <c r="D6" s="124">
        <f>+TOT_Tav4_1!D2</f>
        <v>3.9139860295104099E-2</v>
      </c>
      <c r="E6" s="124">
        <f>+TOT_Tav4_1!E2</f>
        <v>8.2935258027868594E-2</v>
      </c>
    </row>
    <row r="7" spans="1:5" s="10" customFormat="1" ht="13.15" customHeight="1" x14ac:dyDescent="0.35">
      <c r="A7" s="224" t="str">
        <f>+TOT_Tav4_1!B3</f>
        <v>Malattia</v>
      </c>
      <c r="B7" s="13"/>
      <c r="C7" s="59">
        <f>+TOT_Tav4_1!C3</f>
        <v>2751271</v>
      </c>
      <c r="D7" s="124">
        <f>+TOT_Tav4_1!D3</f>
        <v>0.12700242377917001</v>
      </c>
      <c r="E7" s="124">
        <f>+TOT_Tav4_1!E3</f>
        <v>0.105972121407977</v>
      </c>
    </row>
    <row r="8" spans="1:5" s="10" customFormat="1" ht="13.15" customHeight="1" x14ac:dyDescent="0.35">
      <c r="A8" s="224" t="str">
        <f>+TOT_Tav4_1!B4</f>
        <v>Corpi di Veicoli Terrestri</v>
      </c>
      <c r="B8" s="13"/>
      <c r="C8" s="59">
        <f>+TOT_Tav4_1!C4</f>
        <v>2791585</v>
      </c>
      <c r="D8" s="124">
        <f>+TOT_Tav4_1!D4</f>
        <v>0.11477767222021899</v>
      </c>
      <c r="E8" s="124">
        <f>+TOT_Tav4_1!E4</f>
        <v>0.10752491649884301</v>
      </c>
    </row>
    <row r="9" spans="1:5" s="10" customFormat="1" ht="13.15" customHeight="1" x14ac:dyDescent="0.35">
      <c r="A9" s="224" t="str">
        <f>+TOT_Tav4_1!B5</f>
        <v>Corpi di veicoli Ferroviari</v>
      </c>
      <c r="B9" s="13"/>
      <c r="C9" s="59">
        <f>+TOT_Tav4_1!C5</f>
        <v>11685</v>
      </c>
      <c r="D9" s="124">
        <f>+TOT_Tav4_1!D5</f>
        <v>1.6763628034814499</v>
      </c>
      <c r="E9" s="124">
        <f>+TOT_Tav4_1!E5</f>
        <v>4.5007716021148401E-4</v>
      </c>
    </row>
    <row r="10" spans="1:5" s="10" customFormat="1" ht="13.15" customHeight="1" x14ac:dyDescent="0.35">
      <c r="A10" s="224" t="str">
        <f>+TOT_Tav4_1!B6</f>
        <v>Corpi di Veicoli Aerei</v>
      </c>
      <c r="B10" s="13"/>
      <c r="C10" s="59">
        <f>+TOT_Tav4_1!C6</f>
        <v>13705</v>
      </c>
      <c r="D10" s="124">
        <f>+TOT_Tav4_1!D6</f>
        <v>-7.48616173889564E-2</v>
      </c>
      <c r="E10" s="124">
        <f>+TOT_Tav4_1!E6</f>
        <v>5.2788254006832602E-4</v>
      </c>
    </row>
    <row r="11" spans="1:5" s="10" customFormat="1" ht="13.15" customHeight="1" x14ac:dyDescent="0.35">
      <c r="A11" s="224" t="str">
        <f>+TOT_Tav4_1!B7</f>
        <v>Corpi di Veicoli Marittimi,Lacustri e Fluviali</v>
      </c>
      <c r="B11" s="13"/>
      <c r="C11" s="59">
        <f>+TOT_Tav4_1!C7</f>
        <v>247527</v>
      </c>
      <c r="D11" s="124">
        <f>+TOT_Tav4_1!D7</f>
        <v>1.18547829961533E-2</v>
      </c>
      <c r="E11" s="124">
        <f>+TOT_Tav4_1!E7</f>
        <v>9.5341248811012507E-3</v>
      </c>
    </row>
    <row r="12" spans="1:5" s="10" customFormat="1" ht="13.15" customHeight="1" x14ac:dyDescent="0.35">
      <c r="A12" s="224" t="str">
        <f>+TOT_Tav4_1!B8</f>
        <v>Merci Trasportate</v>
      </c>
      <c r="B12" s="13"/>
      <c r="C12" s="59">
        <f>+TOT_Tav4_1!C8</f>
        <v>228217</v>
      </c>
      <c r="D12" s="124">
        <f>+TOT_Tav4_1!D8</f>
        <v>5.4933828865684001E-2</v>
      </c>
      <c r="E12" s="124">
        <f>+TOT_Tav4_1!E8</f>
        <v>8.7903516706875698E-3</v>
      </c>
    </row>
    <row r="13" spans="1:5" s="10" customFormat="1" ht="13.15" customHeight="1" x14ac:dyDescent="0.35">
      <c r="A13" s="224" t="str">
        <f>+TOT_Tav4_1!B9</f>
        <v>Incendio Ed Elementi Naturali</v>
      </c>
      <c r="B13" s="13"/>
      <c r="C13" s="59">
        <f>+TOT_Tav4_1!C9</f>
        <v>2141414</v>
      </c>
      <c r="D13" s="124">
        <f>+TOT_Tav4_1!D9</f>
        <v>0.214387224462251</v>
      </c>
      <c r="E13" s="124">
        <f>+TOT_Tav4_1!E9</f>
        <v>8.2481945396415499E-2</v>
      </c>
    </row>
    <row r="14" spans="1:5" s="10" customFormat="1" ht="13.15" customHeight="1" x14ac:dyDescent="0.35">
      <c r="A14" s="224" t="str">
        <f>+TOT_Tav4_1!B10</f>
        <v>Altri Danni Ai Beni</v>
      </c>
      <c r="B14" s="13"/>
      <c r="C14" s="59">
        <f>+TOT_Tav4_1!C10</f>
        <v>2424556</v>
      </c>
      <c r="D14" s="124">
        <f>+TOT_Tav4_1!D10</f>
        <v>2.15000895292865E-2</v>
      </c>
      <c r="E14" s="124">
        <f>+TOT_Tav4_1!E10</f>
        <v>9.3387871566428401E-2</v>
      </c>
    </row>
    <row r="15" spans="1:5" s="10" customFormat="1" ht="13.15" customHeight="1" x14ac:dyDescent="0.35">
      <c r="A15" s="224" t="str">
        <f>+TOT_Tav4_1!B11</f>
        <v>R.C. Autoveicoli Terrestri</v>
      </c>
      <c r="B15" s="13"/>
      <c r="C15" s="59">
        <f>+TOT_Tav4_1!C11</f>
        <v>7642716</v>
      </c>
      <c r="D15" s="124">
        <f>+TOT_Tav4_1!D11</f>
        <v>6.0723581095907003E-2</v>
      </c>
      <c r="E15" s="124">
        <f>+TOT_Tav4_1!E11</f>
        <v>0.294378426494041</v>
      </c>
    </row>
    <row r="16" spans="1:5" s="10" customFormat="1" ht="13.15" customHeight="1" x14ac:dyDescent="0.35">
      <c r="A16" s="224" t="str">
        <f>+TOT_Tav4_1!B12</f>
        <v>R.C. Aeromobili</v>
      </c>
      <c r="B16" s="13"/>
      <c r="C16" s="59">
        <f>+TOT_Tav4_1!C12</f>
        <v>9926</v>
      </c>
      <c r="D16" s="124">
        <f>+TOT_Tav4_1!D12</f>
        <v>-0.152565525484504</v>
      </c>
      <c r="E16" s="124">
        <f>+TOT_Tav4_1!E12</f>
        <v>3.8232485171238299E-4</v>
      </c>
    </row>
    <row r="17" spans="1:17" s="10" customFormat="1" ht="13.15" customHeight="1" x14ac:dyDescent="0.35">
      <c r="A17" s="224" t="str">
        <f>+TOT_Tav4_1!B13</f>
        <v>R.C. Veicoli Marittimi, Lacustri E Fluviali</v>
      </c>
      <c r="B17" s="13"/>
      <c r="C17" s="59">
        <f>+TOT_Tav4_1!C13</f>
        <v>31243</v>
      </c>
      <c r="D17" s="124">
        <f>+TOT_Tav4_1!D13</f>
        <v>5.3442578730865199E-2</v>
      </c>
      <c r="E17" s="124">
        <f>+TOT_Tav4_1!E13</f>
        <v>1.2034027142907499E-3</v>
      </c>
    </row>
    <row r="18" spans="1:17" s="10" customFormat="1" ht="13.15" customHeight="1" x14ac:dyDescent="0.35">
      <c r="A18" s="224" t="str">
        <f>+TOT_Tav4_1!B14</f>
        <v>R.C. Generale</v>
      </c>
      <c r="B18" s="13"/>
      <c r="C18" s="59">
        <f>+TOT_Tav4_1!C14</f>
        <v>2944182</v>
      </c>
      <c r="D18" s="124">
        <f>+TOT_Tav4_1!D14</f>
        <v>7.3310968589566103E-3</v>
      </c>
      <c r="E18" s="124">
        <f>+TOT_Tav4_1!E14</f>
        <v>0.11340257370182</v>
      </c>
    </row>
    <row r="19" spans="1:17" s="10" customFormat="1" ht="13.15" customHeight="1" x14ac:dyDescent="0.35">
      <c r="A19" s="224" t="str">
        <f>+TOT_Tav4_1!B15</f>
        <v>Credito</v>
      </c>
      <c r="B19" s="13"/>
      <c r="C19" s="59">
        <f>+TOT_Tav4_1!C15</f>
        <v>458382</v>
      </c>
      <c r="D19" s="124">
        <f>+TOT_Tav4_1!D15</f>
        <v>4.3021787359918101E-2</v>
      </c>
      <c r="E19" s="124">
        <f>+TOT_Tav4_1!E15</f>
        <v>1.7655735460167798E-2</v>
      </c>
    </row>
    <row r="20" spans="1:17" s="10" customFormat="1" ht="13.15" customHeight="1" x14ac:dyDescent="0.35">
      <c r="A20" s="224" t="str">
        <f>+TOT_Tav4_1!B16</f>
        <v>Cauzione</v>
      </c>
      <c r="B20" s="13"/>
      <c r="C20" s="59">
        <f>+TOT_Tav4_1!C16</f>
        <v>467751</v>
      </c>
      <c r="D20" s="124">
        <f>+TOT_Tav4_1!D16</f>
        <v>7.4346206319967398E-2</v>
      </c>
      <c r="E20" s="124">
        <f>+TOT_Tav4_1!E16</f>
        <v>1.80166060561474E-2</v>
      </c>
    </row>
    <row r="21" spans="1:17" s="10" customFormat="1" ht="13.15" customHeight="1" x14ac:dyDescent="0.35">
      <c r="A21" s="224" t="str">
        <f>+TOT_Tav4_1!B17</f>
        <v>Perdite Pecuniarie Di Vario Genere</v>
      </c>
      <c r="B21" s="13"/>
      <c r="C21" s="59">
        <f>+TOT_Tav4_1!C17</f>
        <v>575818</v>
      </c>
      <c r="D21" s="124">
        <f>+TOT_Tav4_1!D17</f>
        <v>0.108309947531114</v>
      </c>
      <c r="E21" s="124">
        <f>+TOT_Tav4_1!E17</f>
        <v>2.2179078325944099E-2</v>
      </c>
    </row>
    <row r="22" spans="1:17" s="10" customFormat="1" ht="13.15" customHeight="1" x14ac:dyDescent="0.35">
      <c r="A22" s="224" t="str">
        <f>+TOT_Tav4_1!B18</f>
        <v>Tutela Legale</v>
      </c>
      <c r="B22" s="13"/>
      <c r="C22" s="59">
        <f>+TOT_Tav4_1!C18</f>
        <v>379461</v>
      </c>
      <c r="D22" s="124">
        <f>+TOT_Tav4_1!D18</f>
        <v>5.3648581107347E-2</v>
      </c>
      <c r="E22" s="124">
        <f>+TOT_Tav4_1!E18</f>
        <v>1.4615894676166899E-2</v>
      </c>
    </row>
    <row r="23" spans="1:17" s="10" customFormat="1" ht="13.15" customHeight="1" x14ac:dyDescent="0.35">
      <c r="A23" s="225" t="s">
        <v>223</v>
      </c>
      <c r="B23" s="118"/>
      <c r="C23" s="59">
        <f>+TOT_Tav4_1!C19</f>
        <v>689593</v>
      </c>
      <c r="D23" s="124">
        <f>+TOT_Tav4_1!D19</f>
        <v>0.12138607066950501</v>
      </c>
      <c r="E23" s="124">
        <f>+TOT_Tav4_1!E19</f>
        <v>2.65614085701085E-2</v>
      </c>
      <c r="H23" s="258"/>
    </row>
    <row r="24" spans="1:17" s="26" customFormat="1" ht="13.15" customHeight="1" x14ac:dyDescent="0.35">
      <c r="A24" s="259" t="str">
        <f>+TOT_Tav4_1!B20</f>
        <v>TOTALE</v>
      </c>
      <c r="B24" s="206"/>
      <c r="C24" s="70">
        <f>+TOT_Tav4_1!C20</f>
        <v>25962215</v>
      </c>
      <c r="D24" s="140">
        <f>+TOT_Tav4_1!D20</f>
        <v>7.4003045341400495E-2</v>
      </c>
      <c r="E24" s="140">
        <f>+TOT_Tav4_1!E20</f>
        <v>1</v>
      </c>
      <c r="F24" s="43"/>
      <c r="G24" s="43"/>
    </row>
    <row r="25" spans="1:17" ht="9.25" customHeight="1" x14ac:dyDescent="0.35">
      <c r="A25" s="10"/>
      <c r="C25" s="42"/>
      <c r="D25" s="198"/>
      <c r="E25" s="42"/>
      <c r="F25" s="10"/>
    </row>
    <row r="26" spans="1:17" ht="45.25" customHeight="1" x14ac:dyDescent="0.35">
      <c r="A26" s="309" t="s">
        <v>227</v>
      </c>
      <c r="B26" s="309"/>
      <c r="C26" s="309"/>
      <c r="D26" s="309"/>
      <c r="E26" s="309"/>
      <c r="K26" s="289"/>
      <c r="L26" s="289"/>
      <c r="M26" s="289"/>
      <c r="N26" s="289"/>
      <c r="O26" s="289"/>
      <c r="P26" s="289"/>
      <c r="Q26" s="289"/>
    </row>
    <row r="27" spans="1:17" s="199" customFormat="1" ht="17.149999999999999" customHeight="1" x14ac:dyDescent="0.35">
      <c r="A27" s="9"/>
      <c r="B27" s="183"/>
      <c r="C27" s="183"/>
      <c r="D27" s="183"/>
      <c r="E27" s="183"/>
      <c r="F27" s="112"/>
    </row>
    <row r="28" spans="1:17" ht="12" customHeight="1" x14ac:dyDescent="0.35">
      <c r="B28" s="9"/>
    </row>
    <row r="29" spans="1:17" ht="25.15" customHeight="1" x14ac:dyDescent="0.35">
      <c r="A29" s="310" t="str">
        <f>"Distribuzione per canale distributivo dei premi lordi "&amp;IF(MID(TOT_Tav4_2!C1,5,4)="0331","1°",
IF(MID(TOT_Tav4_2!C1,5,4)="0630","2°",
IF(MID(TOT_Tav4_2!C1,5,4)="0930","3°","4°")))&amp;" trimestre "&amp;MID(TOT_Tav4_1!C1,1,4) &amp;" (b)"</f>
        <v>Distribuzione per canale distributivo dei premi lordi 2° trimestre 2025 (b)</v>
      </c>
      <c r="B29" s="310"/>
      <c r="C29" s="310"/>
      <c r="D29" s="310"/>
      <c r="E29" s="310"/>
      <c r="F29" s="310"/>
      <c r="G29" s="310"/>
      <c r="H29" s="310"/>
    </row>
    <row r="30" spans="1:17" ht="10.15" customHeight="1" x14ac:dyDescent="0.35">
      <c r="H30" s="11" t="s">
        <v>1</v>
      </c>
    </row>
    <row r="31" spans="1:17" ht="21" customHeight="1" x14ac:dyDescent="0.35">
      <c r="A31" s="200"/>
      <c r="B31" s="12"/>
      <c r="C31" s="287" t="s">
        <v>6</v>
      </c>
      <c r="D31" s="288"/>
      <c r="E31" s="304"/>
      <c r="F31" s="287" t="s">
        <v>200</v>
      </c>
      <c r="G31" s="288"/>
      <c r="H31" s="304"/>
    </row>
    <row r="32" spans="1:17" ht="22" x14ac:dyDescent="0.35">
      <c r="A32" s="117"/>
      <c r="B32" s="118"/>
      <c r="C32" s="111" t="s">
        <v>189</v>
      </c>
      <c r="D32" s="197" t="s">
        <v>191</v>
      </c>
      <c r="E32" s="111" t="s">
        <v>186</v>
      </c>
      <c r="F32" s="111" t="s">
        <v>189</v>
      </c>
      <c r="G32" s="197" t="s">
        <v>191</v>
      </c>
      <c r="H32" s="111" t="s">
        <v>186</v>
      </c>
    </row>
    <row r="33" spans="1:8" s="10" customFormat="1" ht="13.15" customHeight="1" x14ac:dyDescent="0.25">
      <c r="A33" s="102" t="str">
        <f>+TOT_Tav4_2!B2</f>
        <v>Agenzie con mandato</v>
      </c>
      <c r="B33" s="13"/>
      <c r="C33" s="59">
        <f>+TOT_Tav4_2!C2</f>
        <v>17641668</v>
      </c>
      <c r="D33" s="124">
        <f>+TOT_Tav4_2!D2</f>
        <v>6.47499920935906E-2</v>
      </c>
      <c r="E33" s="124">
        <f>+TOT_Tav4_2!E2</f>
        <v>0.67951320794470005</v>
      </c>
      <c r="F33" s="59">
        <f>+TOT_Tav4_2!F2</f>
        <v>6674812</v>
      </c>
      <c r="G33" s="124">
        <f>+TOT_Tav4_2!G2</f>
        <v>7.0274692333458497E-2</v>
      </c>
      <c r="H33" s="124">
        <f>+TOT_Tav4_2!H2</f>
        <v>0.87335601636905003</v>
      </c>
    </row>
    <row r="34" spans="1:8" s="10" customFormat="1" ht="13.15" customHeight="1" x14ac:dyDescent="0.25">
      <c r="A34" s="103" t="s">
        <v>91</v>
      </c>
      <c r="B34" s="13"/>
      <c r="C34" s="59">
        <f>+TOT_Tav4_2!C3</f>
        <v>150754</v>
      </c>
      <c r="D34" s="124">
        <f>+TOT_Tav4_2!D3</f>
        <v>0.152324461498479</v>
      </c>
      <c r="E34" s="124">
        <f>+TOT_Tav4_2!E3</f>
        <v>5.8066694232368097E-3</v>
      </c>
      <c r="F34" s="59">
        <f>+TOT_Tav4_2!F3</f>
        <v>541</v>
      </c>
      <c r="G34" s="124">
        <f>+TOT_Tav4_2!G3</f>
        <v>0</v>
      </c>
      <c r="H34" s="124">
        <f>+TOT_Tav4_2!H3</f>
        <v>7.07863539610788E-5</v>
      </c>
    </row>
    <row r="35" spans="1:8" s="10" customFormat="1" ht="13.15" customHeight="1" x14ac:dyDescent="0.25">
      <c r="A35" s="102" t="str">
        <f>+TOT_Tav4_2!B4</f>
        <v>Sportelli bancari e postali</v>
      </c>
      <c r="B35" s="13"/>
      <c r="C35" s="59">
        <f>+TOT_Tav4_2!C4</f>
        <v>2377606</v>
      </c>
      <c r="D35" s="124">
        <f>+TOT_Tav4_2!D4</f>
        <v>0.112603563448332</v>
      </c>
      <c r="E35" s="124">
        <f>+TOT_Tav4_2!E4</f>
        <v>9.1579474247478504E-2</v>
      </c>
      <c r="F35" s="59">
        <f>+TOT_Tav4_2!F4</f>
        <v>165724</v>
      </c>
      <c r="G35" s="124">
        <f>+TOT_Tav4_2!G4</f>
        <v>5.1154707311349197E-2</v>
      </c>
      <c r="H35" s="124">
        <f>+TOT_Tav4_2!H4</f>
        <v>2.1683914461822201E-2</v>
      </c>
    </row>
    <row r="36" spans="1:8" s="10" customFormat="1" ht="13.15" customHeight="1" x14ac:dyDescent="0.25">
      <c r="A36" s="102" t="str">
        <f>+TOT_Tav4_2!B5</f>
        <v>Brokers</v>
      </c>
      <c r="B36" s="13"/>
      <c r="C36" s="59">
        <f>+TOT_Tav4_2!C5</f>
        <v>3884475</v>
      </c>
      <c r="D36" s="124">
        <f>+TOT_Tav4_2!D5</f>
        <v>8.9660154003674802E-2</v>
      </c>
      <c r="E36" s="124">
        <f>+TOT_Tav4_2!E5</f>
        <v>0.14962032322742899</v>
      </c>
      <c r="F36" s="59">
        <f>+TOT_Tav4_2!F5</f>
        <v>404944</v>
      </c>
      <c r="G36" s="124">
        <f>+TOT_Tav4_2!G5</f>
        <v>0.13388401982471401</v>
      </c>
      <c r="H36" s="124">
        <f>+TOT_Tav4_2!H5</f>
        <v>5.29843055793255E-2</v>
      </c>
    </row>
    <row r="37" spans="1:8" s="10" customFormat="1" ht="13.15" customHeight="1" x14ac:dyDescent="0.25">
      <c r="A37" s="102" t="str">
        <f>+TOT_Tav4_2!B6</f>
        <v>Agenzie in economia e gerenze</v>
      </c>
      <c r="B37" s="13"/>
      <c r="C37" s="59">
        <f>+TOT_Tav4_2!C6</f>
        <v>1045640</v>
      </c>
      <c r="D37" s="124">
        <f>+TOT_Tav4_2!D6</f>
        <v>0.23201417657565901</v>
      </c>
      <c r="E37" s="124">
        <f>+TOT_Tav4_2!E6</f>
        <v>4.0275454155202103E-2</v>
      </c>
      <c r="F37" s="59">
        <f>+TOT_Tav4_2!F6</f>
        <v>43549</v>
      </c>
      <c r="G37" s="124">
        <f>+TOT_Tav4_2!G6</f>
        <v>-7.3170731707317103E-3</v>
      </c>
      <c r="H37" s="124">
        <f>+TOT_Tav4_2!H6</f>
        <v>5.6981052285601103E-3</v>
      </c>
    </row>
    <row r="38" spans="1:8" ht="13.15" customHeight="1" x14ac:dyDescent="0.25">
      <c r="A38" s="102" t="str">
        <f>+TOT_Tav4_2!B7 &amp;" (b)"</f>
        <v>Altre forme di vendita diretta (b)</v>
      </c>
      <c r="B38" s="13"/>
      <c r="C38" s="59">
        <f>+TOT_Tav4_2!C7</f>
        <v>862072</v>
      </c>
      <c r="D38" s="124">
        <f>+TOT_Tav4_2!D7</f>
        <v>-6.61170722723851E-2</v>
      </c>
      <c r="E38" s="124">
        <f>+TOT_Tav4_2!E7</f>
        <v>3.3204871001954198E-2</v>
      </c>
      <c r="F38" s="59">
        <f>+TOT_Tav4_2!F7</f>
        <v>353146</v>
      </c>
      <c r="G38" s="124">
        <f>+TOT_Tav4_2!G7</f>
        <v>-0.13864938498650001</v>
      </c>
      <c r="H38" s="124">
        <f>+TOT_Tav4_2!H7</f>
        <v>4.6206872007281199E-2</v>
      </c>
    </row>
    <row r="39" spans="1:8" ht="13.15" customHeight="1" x14ac:dyDescent="0.35">
      <c r="A39" s="35" t="str">
        <f>+TOT_Tav4_2!B8</f>
        <v>TOTALE</v>
      </c>
      <c r="B39" s="37"/>
      <c r="C39" s="70">
        <f>+TOT_Tav4_2!C8</f>
        <v>25962215</v>
      </c>
      <c r="D39" s="140">
        <f>+TOT_Tav4_2!D8</f>
        <v>7.4003045341400495E-2</v>
      </c>
      <c r="E39" s="140">
        <f>+TOT_Tav4_2!E8</f>
        <v>1</v>
      </c>
      <c r="F39" s="70">
        <f>+TOT_Tav4_2!F8</f>
        <v>7642716</v>
      </c>
      <c r="G39" s="140">
        <f>+TOT_Tav4_2!G8</f>
        <v>6.0723581095907003E-2</v>
      </c>
      <c r="H39" s="140">
        <f>+TOT_Tav4_2!H8</f>
        <v>1</v>
      </c>
    </row>
    <row r="40" spans="1:8" ht="13.15" customHeight="1" x14ac:dyDescent="0.35"/>
    <row r="41" spans="1:8" ht="13.15" customHeight="1" x14ac:dyDescent="0.35">
      <c r="A41" s="9" t="s">
        <v>207</v>
      </c>
    </row>
  </sheetData>
  <mergeCells count="6">
    <mergeCell ref="C31:E31"/>
    <mergeCell ref="F31:H31"/>
    <mergeCell ref="A5:B5"/>
    <mergeCell ref="A26:E26"/>
    <mergeCell ref="K26:Q26"/>
    <mergeCell ref="A29:H29"/>
  </mergeCells>
  <printOptions horizontalCentered="1"/>
  <pageMargins left="0.31496062992125984" right="0.11811023622047245" top="0.19685039370078741" bottom="0" header="0.19685039370078741" footer="0"/>
  <pageSetup paperSize="9" orientation="portrait" r:id="rId1"/>
  <headerFooter alignWithMargins="0">
    <oddHeader>&amp;L&amp;"Arial,Normale"&amp;8IVASS - SERVIZIO STUDI E GESTIONE DATI
DIVISIONE STUDI E ANALISI STATISTICHE&amp;R&amp;A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0"/>
  <sheetViews>
    <sheetView topLeftCell="B1" workbookViewId="0">
      <selection sqref="A1:K1"/>
    </sheetView>
  </sheetViews>
  <sheetFormatPr defaultColWidth="11.453125" defaultRowHeight="14.5" x14ac:dyDescent="0.35"/>
  <sheetData>
    <row r="1" spans="1:10" x14ac:dyDescent="0.35">
      <c r="A1" t="s">
        <v>95</v>
      </c>
      <c r="B1" t="s">
        <v>96</v>
      </c>
      <c r="C1" t="s">
        <v>231</v>
      </c>
      <c r="D1" t="s">
        <v>232</v>
      </c>
      <c r="E1" t="s">
        <v>233</v>
      </c>
      <c r="F1" t="s">
        <v>234</v>
      </c>
      <c r="G1" t="s">
        <v>235</v>
      </c>
      <c r="H1" t="s">
        <v>175</v>
      </c>
      <c r="I1" t="s">
        <v>211</v>
      </c>
      <c r="J1" t="s">
        <v>178</v>
      </c>
    </row>
    <row r="2" spans="1:10" x14ac:dyDescent="0.35">
      <c r="A2">
        <v>1</v>
      </c>
      <c r="B2" t="s">
        <v>97</v>
      </c>
      <c r="C2">
        <v>1</v>
      </c>
      <c r="D2">
        <v>0</v>
      </c>
      <c r="E2">
        <v>0</v>
      </c>
      <c r="F2">
        <v>1</v>
      </c>
      <c r="G2">
        <v>0</v>
      </c>
      <c r="H2">
        <v>-0.99997631846922597</v>
      </c>
      <c r="I2">
        <v>-0.99997631846922597</v>
      </c>
      <c r="J2">
        <v>1.6295683747579699E-8</v>
      </c>
    </row>
    <row r="3" spans="1:10" x14ac:dyDescent="0.35">
      <c r="A3">
        <v>2</v>
      </c>
      <c r="B3" t="s">
        <v>98</v>
      </c>
      <c r="C3">
        <v>875741</v>
      </c>
      <c r="D3">
        <v>32138371</v>
      </c>
      <c r="E3">
        <v>2898180</v>
      </c>
      <c r="F3">
        <v>35912292</v>
      </c>
      <c r="G3">
        <v>504502</v>
      </c>
      <c r="H3">
        <v>-5.8646367483777802E-3</v>
      </c>
      <c r="I3">
        <v>-5.8646367483777802E-3</v>
      </c>
      <c r="J3">
        <v>0.58521535308273498</v>
      </c>
    </row>
    <row r="4" spans="1:10" x14ac:dyDescent="0.35">
      <c r="A4">
        <v>3</v>
      </c>
      <c r="B4" t="s">
        <v>99</v>
      </c>
      <c r="C4">
        <v>1090</v>
      </c>
      <c r="D4">
        <v>5043</v>
      </c>
      <c r="E4">
        <v>6601</v>
      </c>
      <c r="F4">
        <v>12734</v>
      </c>
      <c r="G4">
        <v>816</v>
      </c>
      <c r="H4">
        <v>0.25174481470559301</v>
      </c>
      <c r="I4">
        <v>0.25174481470559301</v>
      </c>
      <c r="J4">
        <v>2.0750923684167901E-4</v>
      </c>
    </row>
    <row r="5" spans="1:10" x14ac:dyDescent="0.35">
      <c r="A5">
        <v>4</v>
      </c>
      <c r="B5" t="s">
        <v>100</v>
      </c>
      <c r="C5">
        <v>2704</v>
      </c>
      <c r="D5">
        <v>0</v>
      </c>
      <c r="E5">
        <v>1370491</v>
      </c>
      <c r="F5">
        <v>1373195</v>
      </c>
      <c r="G5">
        <v>225509</v>
      </c>
      <c r="H5">
        <v>2.98038251066968E-2</v>
      </c>
      <c r="I5">
        <v>2.98038251066968E-2</v>
      </c>
      <c r="J5">
        <v>2.2377151443757699E-2</v>
      </c>
    </row>
    <row r="6" spans="1:10" x14ac:dyDescent="0.35">
      <c r="A6">
        <v>5</v>
      </c>
      <c r="B6" t="s">
        <v>101</v>
      </c>
      <c r="C6">
        <v>463093</v>
      </c>
      <c r="D6">
        <v>315688</v>
      </c>
      <c r="E6">
        <v>44</v>
      </c>
      <c r="F6">
        <v>778825</v>
      </c>
      <c r="G6">
        <v>84946</v>
      </c>
      <c r="H6">
        <v>7.5151921765467505E-2</v>
      </c>
      <c r="I6">
        <v>7.5151921765467505E-2</v>
      </c>
      <c r="J6">
        <v>1.26914858947087E-2</v>
      </c>
    </row>
    <row r="7" spans="1:10" x14ac:dyDescent="0.35">
      <c r="A7">
        <v>6</v>
      </c>
      <c r="B7" t="s">
        <v>102</v>
      </c>
      <c r="C7">
        <v>6608</v>
      </c>
      <c r="D7">
        <v>71383</v>
      </c>
      <c r="E7">
        <v>1987</v>
      </c>
      <c r="F7">
        <v>79978</v>
      </c>
      <c r="G7">
        <v>708</v>
      </c>
      <c r="H7">
        <v>7.7365052164708502E-3</v>
      </c>
      <c r="I7">
        <v>7.7365052164708502E-3</v>
      </c>
      <c r="J7">
        <v>1.30329619476393E-3</v>
      </c>
    </row>
    <row r="8" spans="1:10" x14ac:dyDescent="0.35">
      <c r="A8">
        <v>7</v>
      </c>
      <c r="B8" t="s">
        <v>103</v>
      </c>
      <c r="C8">
        <v>1345443</v>
      </c>
      <c r="D8">
        <v>32525442</v>
      </c>
      <c r="E8">
        <v>2900211</v>
      </c>
      <c r="F8">
        <v>36771096</v>
      </c>
      <c r="G8">
        <v>590156</v>
      </c>
      <c r="H8">
        <v>-5.3834820786643504E-3</v>
      </c>
      <c r="I8">
        <v>-5.3834820786643504E-3</v>
      </c>
      <c r="J8">
        <v>0.59921015146789203</v>
      </c>
    </row>
    <row r="9" spans="1:10" x14ac:dyDescent="0.35">
      <c r="A9">
        <v>8</v>
      </c>
      <c r="B9" t="s">
        <v>104</v>
      </c>
      <c r="C9">
        <v>3993</v>
      </c>
      <c r="D9">
        <v>5868</v>
      </c>
      <c r="E9">
        <v>3236</v>
      </c>
      <c r="F9">
        <v>13097</v>
      </c>
      <c r="G9">
        <v>1476</v>
      </c>
      <c r="H9">
        <v>2.8264112428358201E-2</v>
      </c>
      <c r="I9">
        <v>2.8264112428358201E-2</v>
      </c>
      <c r="J9">
        <v>2.1342457004205101E-4</v>
      </c>
    </row>
    <row r="10" spans="1:10" x14ac:dyDescent="0.35">
      <c r="A10">
        <v>9</v>
      </c>
      <c r="B10" t="s">
        <v>105</v>
      </c>
      <c r="C10">
        <v>192676</v>
      </c>
      <c r="D10">
        <v>436192</v>
      </c>
      <c r="E10">
        <v>6967</v>
      </c>
      <c r="F10">
        <v>635835</v>
      </c>
      <c r="G10">
        <v>55570</v>
      </c>
      <c r="H10">
        <v>9.9847434407173793E-2</v>
      </c>
      <c r="I10">
        <v>9.9847434407173793E-2</v>
      </c>
      <c r="J10">
        <v>1.03613660756423E-2</v>
      </c>
    </row>
    <row r="11" spans="1:10" x14ac:dyDescent="0.35">
      <c r="A11">
        <v>10</v>
      </c>
      <c r="B11" t="s">
        <v>106</v>
      </c>
      <c r="C11">
        <v>609066</v>
      </c>
      <c r="D11">
        <v>443075</v>
      </c>
      <c r="E11">
        <v>123383</v>
      </c>
      <c r="F11">
        <v>1175524</v>
      </c>
      <c r="G11">
        <v>89347</v>
      </c>
      <c r="H11">
        <v>2.3246502056896799E-2</v>
      </c>
      <c r="I11">
        <v>2.3246502056896799E-2</v>
      </c>
      <c r="J11">
        <v>1.9155967341689801E-2</v>
      </c>
    </row>
    <row r="12" spans="1:10" x14ac:dyDescent="0.35">
      <c r="A12">
        <v>11</v>
      </c>
      <c r="B12" t="s">
        <v>107</v>
      </c>
      <c r="C12">
        <v>805735</v>
      </c>
      <c r="D12">
        <v>885135</v>
      </c>
      <c r="E12">
        <v>133586</v>
      </c>
      <c r="F12">
        <v>1824456</v>
      </c>
      <c r="G12">
        <v>146393</v>
      </c>
      <c r="H12">
        <v>4.8738637911738297E-2</v>
      </c>
      <c r="I12">
        <v>4.8738637911738297E-2</v>
      </c>
      <c r="J12">
        <v>2.97307579873742E-2</v>
      </c>
    </row>
    <row r="13" spans="1:10" x14ac:dyDescent="0.35">
      <c r="A13">
        <v>12</v>
      </c>
      <c r="B13" t="s">
        <v>108</v>
      </c>
      <c r="C13">
        <v>2151178</v>
      </c>
      <c r="D13">
        <v>33410577</v>
      </c>
      <c r="E13">
        <v>3033797</v>
      </c>
      <c r="F13">
        <v>38595552</v>
      </c>
      <c r="G13">
        <v>736549</v>
      </c>
      <c r="H13">
        <v>-2.9511655074552202E-3</v>
      </c>
      <c r="I13">
        <v>-2.9511655074552202E-3</v>
      </c>
      <c r="J13">
        <v>0.62894090945526604</v>
      </c>
    </row>
    <row r="14" spans="1:10" x14ac:dyDescent="0.35">
      <c r="A14">
        <v>13</v>
      </c>
      <c r="B14" t="s">
        <v>76</v>
      </c>
      <c r="C14">
        <v>0</v>
      </c>
      <c r="D14">
        <v>0</v>
      </c>
      <c r="E14">
        <v>0</v>
      </c>
      <c r="F14">
        <v>0</v>
      </c>
      <c r="G14">
        <v>0</v>
      </c>
      <c r="J14">
        <v>0</v>
      </c>
    </row>
    <row r="15" spans="1:10" x14ac:dyDescent="0.35">
      <c r="A15">
        <v>14</v>
      </c>
      <c r="B15" t="s">
        <v>109</v>
      </c>
      <c r="C15">
        <v>42064</v>
      </c>
      <c r="D15">
        <v>6498229</v>
      </c>
      <c r="E15">
        <v>1833551</v>
      </c>
      <c r="F15">
        <v>8373844</v>
      </c>
      <c r="G15">
        <v>417883</v>
      </c>
      <c r="H15">
        <v>0.44663453398980701</v>
      </c>
      <c r="I15">
        <v>0.44663453398980701</v>
      </c>
      <c r="J15">
        <v>0.13645751357556701</v>
      </c>
    </row>
    <row r="16" spans="1:10" x14ac:dyDescent="0.35">
      <c r="A16">
        <v>15</v>
      </c>
      <c r="B16" t="s">
        <v>110</v>
      </c>
      <c r="C16">
        <v>1295</v>
      </c>
      <c r="D16">
        <v>0</v>
      </c>
      <c r="E16">
        <v>598945</v>
      </c>
      <c r="F16">
        <v>600240</v>
      </c>
      <c r="G16">
        <v>149748</v>
      </c>
      <c r="H16">
        <v>0.120078523431071</v>
      </c>
      <c r="I16">
        <v>0.120078523431071</v>
      </c>
      <c r="J16">
        <v>9.7813212126472201E-3</v>
      </c>
    </row>
    <row r="17" spans="1:10" x14ac:dyDescent="0.35">
      <c r="A17">
        <v>16</v>
      </c>
      <c r="B17" t="s">
        <v>111</v>
      </c>
      <c r="C17">
        <v>1819</v>
      </c>
      <c r="D17">
        <v>9703653</v>
      </c>
      <c r="E17">
        <v>1060070</v>
      </c>
      <c r="F17">
        <v>10765542</v>
      </c>
      <c r="G17">
        <v>295121</v>
      </c>
      <c r="H17">
        <v>0.31270928824620398</v>
      </c>
      <c r="I17">
        <v>0.31270928824620398</v>
      </c>
      <c r="J17">
        <v>0.17543186780328601</v>
      </c>
    </row>
    <row r="18" spans="1:10" x14ac:dyDescent="0.35">
      <c r="A18">
        <v>17</v>
      </c>
      <c r="B18" t="s">
        <v>112</v>
      </c>
      <c r="C18">
        <v>0</v>
      </c>
      <c r="D18">
        <v>0</v>
      </c>
      <c r="E18">
        <v>409694</v>
      </c>
      <c r="F18">
        <v>409694</v>
      </c>
      <c r="G18">
        <v>146759</v>
      </c>
      <c r="H18">
        <v>0.24634639019700899</v>
      </c>
      <c r="I18">
        <v>0.24634639019700899</v>
      </c>
      <c r="J18">
        <v>6.6762438572809E-3</v>
      </c>
    </row>
    <row r="19" spans="1:10" x14ac:dyDescent="0.35">
      <c r="A19">
        <v>18</v>
      </c>
      <c r="B19" t="s">
        <v>113</v>
      </c>
      <c r="C19">
        <v>0</v>
      </c>
      <c r="D19">
        <v>0</v>
      </c>
      <c r="E19">
        <v>0</v>
      </c>
      <c r="F19">
        <v>0</v>
      </c>
      <c r="G19">
        <v>0</v>
      </c>
      <c r="J19">
        <v>0</v>
      </c>
    </row>
    <row r="20" spans="1:10" x14ac:dyDescent="0.35">
      <c r="A20">
        <v>19</v>
      </c>
      <c r="B20" t="s">
        <v>114</v>
      </c>
      <c r="C20">
        <v>0</v>
      </c>
      <c r="D20">
        <v>0</v>
      </c>
      <c r="E20">
        <v>0</v>
      </c>
      <c r="F20">
        <v>0</v>
      </c>
      <c r="G20">
        <v>0</v>
      </c>
      <c r="J20">
        <v>0</v>
      </c>
    </row>
    <row r="21" spans="1:10" x14ac:dyDescent="0.35">
      <c r="A21">
        <v>20</v>
      </c>
      <c r="B21" t="s">
        <v>115</v>
      </c>
      <c r="C21">
        <v>43883</v>
      </c>
      <c r="D21">
        <v>16201882</v>
      </c>
      <c r="E21">
        <v>2893621</v>
      </c>
      <c r="F21">
        <v>19139386</v>
      </c>
      <c r="G21">
        <v>713004</v>
      </c>
      <c r="H21">
        <v>0.36812411585538002</v>
      </c>
      <c r="I21">
        <v>0.36812411585538002</v>
      </c>
      <c r="J21">
        <v>0.31188938137885402</v>
      </c>
    </row>
    <row r="22" spans="1:10" x14ac:dyDescent="0.35">
      <c r="A22">
        <v>21</v>
      </c>
      <c r="B22" t="s">
        <v>116</v>
      </c>
      <c r="C22">
        <v>8214</v>
      </c>
      <c r="D22">
        <v>3656</v>
      </c>
      <c r="E22">
        <v>0</v>
      </c>
      <c r="F22">
        <v>11870</v>
      </c>
      <c r="G22">
        <v>232</v>
      </c>
      <c r="H22">
        <v>0.120657099697885</v>
      </c>
      <c r="I22">
        <v>0.120657099697885</v>
      </c>
      <c r="J22">
        <v>1.93429766083771E-4</v>
      </c>
    </row>
    <row r="23" spans="1:10" x14ac:dyDescent="0.35">
      <c r="A23">
        <v>22</v>
      </c>
      <c r="B23" t="s">
        <v>41</v>
      </c>
      <c r="C23">
        <v>52097</v>
      </c>
      <c r="D23">
        <v>16205538</v>
      </c>
      <c r="E23">
        <v>2893621</v>
      </c>
      <c r="F23">
        <v>19151256</v>
      </c>
      <c r="G23">
        <v>713236</v>
      </c>
      <c r="H23">
        <v>0.36793689074551</v>
      </c>
      <c r="I23">
        <v>0.36793689074551</v>
      </c>
      <c r="J23">
        <v>0.31208281114493802</v>
      </c>
    </row>
    <row r="24" spans="1:10" x14ac:dyDescent="0.35">
      <c r="A24">
        <v>23</v>
      </c>
      <c r="B24" t="s">
        <v>42</v>
      </c>
      <c r="C24">
        <v>143606</v>
      </c>
      <c r="D24">
        <v>26892</v>
      </c>
      <c r="E24">
        <v>2445</v>
      </c>
      <c r="F24">
        <v>172943</v>
      </c>
      <c r="G24">
        <v>35861</v>
      </c>
      <c r="H24">
        <v>0.14055173414407299</v>
      </c>
      <c r="I24">
        <v>0.14055173414407299</v>
      </c>
      <c r="J24">
        <v>2.8182244343576699E-3</v>
      </c>
    </row>
    <row r="25" spans="1:10" x14ac:dyDescent="0.35">
      <c r="A25">
        <v>24</v>
      </c>
      <c r="B25" t="s">
        <v>117</v>
      </c>
      <c r="C25">
        <v>42</v>
      </c>
      <c r="D25">
        <v>404761</v>
      </c>
      <c r="E25">
        <v>44495</v>
      </c>
      <c r="F25">
        <v>449298</v>
      </c>
      <c r="G25">
        <v>4649</v>
      </c>
      <c r="H25">
        <v>0.58348488052442404</v>
      </c>
      <c r="I25">
        <v>0.58348488052442404</v>
      </c>
      <c r="J25">
        <v>7.32161811642005E-3</v>
      </c>
    </row>
    <row r="26" spans="1:10" x14ac:dyDescent="0.35">
      <c r="A26">
        <v>25</v>
      </c>
      <c r="B26" t="s">
        <v>118</v>
      </c>
      <c r="C26">
        <v>0</v>
      </c>
      <c r="D26">
        <v>3139</v>
      </c>
      <c r="E26">
        <v>116</v>
      </c>
      <c r="F26">
        <v>3255</v>
      </c>
      <c r="G26">
        <v>0</v>
      </c>
      <c r="H26">
        <v>-0.262740656851642</v>
      </c>
      <c r="I26">
        <v>-0.262740656851642</v>
      </c>
      <c r="J26">
        <v>5.3042450598371798E-5</v>
      </c>
    </row>
    <row r="27" spans="1:10" x14ac:dyDescent="0.35">
      <c r="A27">
        <v>26</v>
      </c>
      <c r="B27" t="s">
        <v>119</v>
      </c>
      <c r="C27">
        <v>0</v>
      </c>
      <c r="D27">
        <v>213</v>
      </c>
      <c r="E27">
        <v>116</v>
      </c>
      <c r="F27">
        <v>329</v>
      </c>
      <c r="G27">
        <v>0</v>
      </c>
      <c r="H27">
        <v>-0.46241830065359502</v>
      </c>
      <c r="I27">
        <v>-0.46241830065359502</v>
      </c>
      <c r="J27">
        <v>5.3612799529537099E-6</v>
      </c>
    </row>
    <row r="28" spans="1:10" x14ac:dyDescent="0.35">
      <c r="A28">
        <v>27</v>
      </c>
      <c r="B28" t="s">
        <v>214</v>
      </c>
      <c r="C28">
        <v>0</v>
      </c>
      <c r="D28">
        <v>0</v>
      </c>
      <c r="E28">
        <v>0</v>
      </c>
      <c r="F28">
        <v>0</v>
      </c>
      <c r="G28">
        <v>0</v>
      </c>
      <c r="J28">
        <v>0</v>
      </c>
    </row>
    <row r="29" spans="1:10" x14ac:dyDescent="0.35">
      <c r="A29">
        <v>28</v>
      </c>
      <c r="B29" t="s">
        <v>215</v>
      </c>
      <c r="C29">
        <v>0</v>
      </c>
      <c r="D29">
        <v>0</v>
      </c>
      <c r="E29">
        <v>0</v>
      </c>
      <c r="F29">
        <v>0</v>
      </c>
      <c r="G29">
        <v>0</v>
      </c>
      <c r="J29">
        <v>0</v>
      </c>
    </row>
    <row r="30" spans="1:10" x14ac:dyDescent="0.35">
      <c r="A30">
        <v>29</v>
      </c>
      <c r="B30" t="s">
        <v>216</v>
      </c>
      <c r="C30">
        <v>0</v>
      </c>
      <c r="D30">
        <v>2926</v>
      </c>
      <c r="E30">
        <v>0</v>
      </c>
      <c r="F30">
        <v>2926</v>
      </c>
      <c r="G30">
        <v>0</v>
      </c>
      <c r="H30">
        <v>-0.23060741519852701</v>
      </c>
      <c r="I30">
        <v>-0.23060741519852701</v>
      </c>
      <c r="J30">
        <v>4.7681170645418097E-5</v>
      </c>
    </row>
    <row r="31" spans="1:10" x14ac:dyDescent="0.35">
      <c r="A31">
        <v>30</v>
      </c>
      <c r="B31" t="s">
        <v>120</v>
      </c>
      <c r="C31">
        <v>360</v>
      </c>
      <c r="D31">
        <v>360598</v>
      </c>
      <c r="E31">
        <v>18126</v>
      </c>
      <c r="F31">
        <v>379084</v>
      </c>
      <c r="G31">
        <v>227</v>
      </c>
      <c r="H31">
        <v>-0.29562249272087698</v>
      </c>
      <c r="I31">
        <v>-0.29562249272087698</v>
      </c>
      <c r="J31">
        <v>6.1774329777674903E-3</v>
      </c>
    </row>
    <row r="32" spans="1:10" x14ac:dyDescent="0.35">
      <c r="A32">
        <v>31</v>
      </c>
      <c r="B32" t="s">
        <v>121</v>
      </c>
      <c r="C32">
        <v>30</v>
      </c>
      <c r="D32">
        <v>43590</v>
      </c>
      <c r="E32">
        <v>2455</v>
      </c>
      <c r="F32">
        <v>46075</v>
      </c>
      <c r="G32">
        <v>224</v>
      </c>
      <c r="H32">
        <v>-1.12024379251883E-2</v>
      </c>
      <c r="I32">
        <v>-1.12024379251883E-2</v>
      </c>
      <c r="J32">
        <v>7.5082362866973299E-4</v>
      </c>
    </row>
    <row r="33" spans="1:10" x14ac:dyDescent="0.35">
      <c r="A33">
        <v>32</v>
      </c>
      <c r="B33" t="s">
        <v>50</v>
      </c>
      <c r="C33">
        <v>402</v>
      </c>
      <c r="D33">
        <v>765359</v>
      </c>
      <c r="E33">
        <v>62621</v>
      </c>
      <c r="F33">
        <v>828382</v>
      </c>
      <c r="G33">
        <v>4876</v>
      </c>
      <c r="H33">
        <v>7.85840036110441E-3</v>
      </c>
      <c r="I33">
        <v>7.85840036110441E-3</v>
      </c>
      <c r="J33">
        <v>1.34990510941875E-2</v>
      </c>
    </row>
    <row r="34" spans="1:10" x14ac:dyDescent="0.35">
      <c r="A34">
        <v>33</v>
      </c>
      <c r="B34" t="s">
        <v>51</v>
      </c>
      <c r="C34">
        <v>911</v>
      </c>
      <c r="D34">
        <v>2031528</v>
      </c>
      <c r="E34">
        <v>378297</v>
      </c>
      <c r="F34">
        <v>2410736</v>
      </c>
      <c r="G34">
        <v>11085</v>
      </c>
      <c r="H34">
        <v>0.447625178345816</v>
      </c>
      <c r="I34">
        <v>0.447625178345816</v>
      </c>
      <c r="J34">
        <v>3.9284591454905197E-2</v>
      </c>
    </row>
    <row r="35" spans="1:10" x14ac:dyDescent="0.35">
      <c r="A35">
        <v>34</v>
      </c>
      <c r="B35" t="s">
        <v>52</v>
      </c>
      <c r="C35">
        <v>40170</v>
      </c>
      <c r="D35">
        <v>62662</v>
      </c>
      <c r="E35">
        <v>104242</v>
      </c>
      <c r="F35">
        <v>207074</v>
      </c>
      <c r="G35">
        <v>37194</v>
      </c>
      <c r="H35">
        <v>-1.7936411579466599E-2</v>
      </c>
      <c r="I35">
        <v>-1.7936411579466599E-2</v>
      </c>
      <c r="J35">
        <v>3.3744124163463101E-3</v>
      </c>
    </row>
    <row r="36" spans="1:10" x14ac:dyDescent="0.35">
      <c r="A36">
        <v>35</v>
      </c>
      <c r="B36" t="s">
        <v>122</v>
      </c>
      <c r="C36">
        <v>40170</v>
      </c>
      <c r="D36">
        <v>42359</v>
      </c>
      <c r="E36">
        <v>97532</v>
      </c>
      <c r="F36">
        <v>180061</v>
      </c>
      <c r="G36">
        <v>32517</v>
      </c>
      <c r="H36">
        <v>-5.71833994826738E-2</v>
      </c>
      <c r="I36">
        <v>-5.71833994826738E-2</v>
      </c>
      <c r="J36">
        <v>2.9342171112729399E-3</v>
      </c>
    </row>
    <row r="37" spans="1:10" x14ac:dyDescent="0.35">
      <c r="A37">
        <v>36</v>
      </c>
      <c r="B37" t="s">
        <v>123</v>
      </c>
      <c r="C37">
        <v>0</v>
      </c>
      <c r="D37">
        <v>20303</v>
      </c>
      <c r="E37">
        <v>6706</v>
      </c>
      <c r="F37">
        <v>27009</v>
      </c>
      <c r="G37">
        <v>4677</v>
      </c>
      <c r="H37">
        <v>0.35928535480624002</v>
      </c>
      <c r="I37">
        <v>0.35928535480624002</v>
      </c>
      <c r="J37">
        <v>4.4013012233837901E-4</v>
      </c>
    </row>
    <row r="38" spans="1:10" x14ac:dyDescent="0.35">
      <c r="A38">
        <v>37</v>
      </c>
      <c r="B38" t="s">
        <v>124</v>
      </c>
      <c r="C38">
        <v>0</v>
      </c>
      <c r="D38">
        <v>0</v>
      </c>
      <c r="E38">
        <v>0</v>
      </c>
      <c r="F38">
        <v>0</v>
      </c>
      <c r="G38">
        <v>0</v>
      </c>
      <c r="J38">
        <v>0</v>
      </c>
    </row>
    <row r="39" spans="1:10" x14ac:dyDescent="0.35">
      <c r="A39">
        <v>38</v>
      </c>
      <c r="B39" t="s">
        <v>125</v>
      </c>
      <c r="C39">
        <v>0</v>
      </c>
      <c r="D39">
        <v>0</v>
      </c>
      <c r="E39">
        <v>4</v>
      </c>
      <c r="F39">
        <v>4</v>
      </c>
      <c r="G39">
        <v>0</v>
      </c>
      <c r="H39">
        <v>0</v>
      </c>
      <c r="I39">
        <v>0</v>
      </c>
      <c r="J39">
        <v>6.5182734990318705E-8</v>
      </c>
    </row>
    <row r="40" spans="1:10" x14ac:dyDescent="0.35">
      <c r="A40">
        <v>39</v>
      </c>
      <c r="B40" t="s">
        <v>11</v>
      </c>
      <c r="C40">
        <v>2388364</v>
      </c>
      <c r="D40">
        <v>52502556</v>
      </c>
      <c r="E40">
        <v>6475023</v>
      </c>
      <c r="F40">
        <v>61365943</v>
      </c>
      <c r="G40">
        <v>1538801</v>
      </c>
      <c r="H40">
        <v>0.10450642676432199</v>
      </c>
      <c r="I40">
        <v>0.10450642676432199</v>
      </c>
      <c r="J4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22"/>
  <sheetViews>
    <sheetView workbookViewId="0">
      <selection sqref="A1:K1"/>
    </sheetView>
  </sheetViews>
  <sheetFormatPr defaultColWidth="11.453125" defaultRowHeight="14.5" x14ac:dyDescent="0.35"/>
  <sheetData>
    <row r="1" spans="1:17" x14ac:dyDescent="0.35">
      <c r="A1" t="s">
        <v>95</v>
      </c>
      <c r="B1" t="s">
        <v>96</v>
      </c>
      <c r="C1" t="s">
        <v>236</v>
      </c>
      <c r="D1" t="s">
        <v>170</v>
      </c>
      <c r="E1" t="s">
        <v>237</v>
      </c>
      <c r="F1" t="s">
        <v>172</v>
      </c>
      <c r="G1" t="s">
        <v>238</v>
      </c>
      <c r="H1" t="s">
        <v>174</v>
      </c>
      <c r="I1" t="s">
        <v>239</v>
      </c>
      <c r="J1" t="s">
        <v>175</v>
      </c>
      <c r="K1" t="s">
        <v>240</v>
      </c>
      <c r="L1" t="s">
        <v>179</v>
      </c>
      <c r="M1" t="s">
        <v>241</v>
      </c>
      <c r="N1" t="s">
        <v>180</v>
      </c>
      <c r="O1" t="s">
        <v>242</v>
      </c>
      <c r="P1" t="s">
        <v>181</v>
      </c>
      <c r="Q1" t="s">
        <v>182</v>
      </c>
    </row>
    <row r="2" spans="1:17" x14ac:dyDescent="0.35">
      <c r="A2">
        <v>1</v>
      </c>
      <c r="B2" t="s">
        <v>153</v>
      </c>
      <c r="C2">
        <v>4478479</v>
      </c>
      <c r="D2">
        <v>-5.6841046065796798E-2</v>
      </c>
      <c r="E2">
        <v>3882553</v>
      </c>
      <c r="F2">
        <v>0.24638345069348699</v>
      </c>
      <c r="G2">
        <v>24931973</v>
      </c>
      <c r="H2">
        <v>-3.8928207970400099E-3</v>
      </c>
      <c r="I2">
        <v>350079</v>
      </c>
      <c r="J2">
        <v>-0.188662847289818</v>
      </c>
      <c r="K2">
        <v>2974369</v>
      </c>
      <c r="L2">
        <v>-0.160888546590439</v>
      </c>
      <c r="M2">
        <v>153642</v>
      </c>
      <c r="N2">
        <v>0.51923742472634504</v>
      </c>
      <c r="O2">
        <v>36771095</v>
      </c>
      <c r="P2">
        <v>-5.3835360307815704E-3</v>
      </c>
      <c r="Q2">
        <v>0.601238963395481</v>
      </c>
    </row>
    <row r="3" spans="1:17" x14ac:dyDescent="0.35">
      <c r="A3">
        <v>2</v>
      </c>
      <c r="B3" t="s">
        <v>154</v>
      </c>
      <c r="C3">
        <v>394674</v>
      </c>
      <c r="D3">
        <v>-1.15605199228631E-2</v>
      </c>
      <c r="E3">
        <v>25819</v>
      </c>
      <c r="F3">
        <v>-0.36459615100654602</v>
      </c>
      <c r="G3">
        <v>499819</v>
      </c>
      <c r="H3">
        <v>-1.6917465935374399E-3</v>
      </c>
      <c r="I3">
        <v>4867</v>
      </c>
      <c r="J3">
        <v>-0.107627429409608</v>
      </c>
      <c r="K3">
        <v>381536</v>
      </c>
      <c r="L3">
        <v>2.6605820561391502E-2</v>
      </c>
      <c r="M3">
        <v>66480</v>
      </c>
      <c r="N3">
        <v>3.2180064716705798</v>
      </c>
      <c r="O3">
        <v>1373195</v>
      </c>
      <c r="P3">
        <v>2.98038251066968E-2</v>
      </c>
      <c r="Q3">
        <v>2.2452916845143101E-2</v>
      </c>
    </row>
    <row r="4" spans="1:17" x14ac:dyDescent="0.35">
      <c r="A4">
        <v>3</v>
      </c>
      <c r="B4" t="s">
        <v>217</v>
      </c>
      <c r="C4">
        <v>0</v>
      </c>
      <c r="E4">
        <v>0</v>
      </c>
      <c r="G4">
        <v>0</v>
      </c>
      <c r="I4">
        <v>0</v>
      </c>
      <c r="K4">
        <v>0</v>
      </c>
      <c r="M4">
        <v>0</v>
      </c>
      <c r="O4">
        <v>0</v>
      </c>
      <c r="Q4">
        <v>0</v>
      </c>
    </row>
    <row r="5" spans="1:17" x14ac:dyDescent="0.35">
      <c r="A5">
        <v>4</v>
      </c>
      <c r="B5" t="s">
        <v>155</v>
      </c>
      <c r="C5">
        <v>1802358</v>
      </c>
      <c r="D5">
        <v>8.8059141956270195E-2</v>
      </c>
      <c r="E5">
        <v>6412606</v>
      </c>
      <c r="F5">
        <v>0.28126991180413202</v>
      </c>
      <c r="G5">
        <v>9943845</v>
      </c>
      <c r="H5">
        <v>0.54349985354839003</v>
      </c>
      <c r="I5">
        <v>35875</v>
      </c>
      <c r="J5">
        <v>-0.43472780272591199</v>
      </c>
      <c r="K5">
        <v>932685</v>
      </c>
      <c r="L5">
        <v>0.13929640261406001</v>
      </c>
      <c r="M5">
        <v>12017</v>
      </c>
      <c r="N5">
        <v>2.3177802319160699</v>
      </c>
      <c r="O5">
        <v>19139386</v>
      </c>
      <c r="P5">
        <v>0.36812411585538002</v>
      </c>
      <c r="Q5">
        <v>0.312945388182375</v>
      </c>
    </row>
    <row r="6" spans="1:17" x14ac:dyDescent="0.35">
      <c r="A6">
        <v>5</v>
      </c>
      <c r="B6" t="s">
        <v>156</v>
      </c>
      <c r="C6">
        <v>231295</v>
      </c>
      <c r="D6">
        <v>0.18428193995002701</v>
      </c>
      <c r="E6">
        <v>539506</v>
      </c>
      <c r="F6">
        <v>0.183628158409151</v>
      </c>
      <c r="G6">
        <v>59888</v>
      </c>
      <c r="H6">
        <v>-2.1826421633149898E-3</v>
      </c>
      <c r="I6">
        <v>8098</v>
      </c>
      <c r="J6">
        <v>0.20362663495838301</v>
      </c>
      <c r="K6">
        <v>164173</v>
      </c>
      <c r="L6">
        <v>0.13664875792738701</v>
      </c>
      <c r="M6">
        <v>6974</v>
      </c>
      <c r="N6">
        <v>2.0151318633808901</v>
      </c>
      <c r="O6">
        <v>1009934</v>
      </c>
      <c r="P6">
        <v>0.16808445918203299</v>
      </c>
      <c r="Q6">
        <v>1.6513287713021602E-2</v>
      </c>
    </row>
    <row r="7" spans="1:17" x14ac:dyDescent="0.35">
      <c r="A7">
        <v>6</v>
      </c>
      <c r="B7" t="s">
        <v>157</v>
      </c>
      <c r="C7">
        <v>111278</v>
      </c>
      <c r="D7">
        <v>0.14738513569248499</v>
      </c>
      <c r="E7">
        <v>442</v>
      </c>
      <c r="F7">
        <v>0.214285714285714</v>
      </c>
      <c r="G7">
        <v>16130</v>
      </c>
      <c r="H7">
        <v>0.31662721410497102</v>
      </c>
      <c r="I7">
        <v>39</v>
      </c>
      <c r="J7">
        <v>0.14705882352941199</v>
      </c>
      <c r="K7">
        <v>19912</v>
      </c>
      <c r="L7">
        <v>0.192406730941973</v>
      </c>
      <c r="M7">
        <v>0</v>
      </c>
      <c r="N7">
        <v>-1</v>
      </c>
      <c r="O7">
        <v>147801</v>
      </c>
      <c r="P7">
        <v>0.169931846785875</v>
      </c>
      <c r="Q7">
        <v>2.4166732056474099E-3</v>
      </c>
    </row>
    <row r="8" spans="1:17" x14ac:dyDescent="0.35">
      <c r="A8">
        <v>7</v>
      </c>
      <c r="B8" t="s">
        <v>158</v>
      </c>
      <c r="C8">
        <v>162276</v>
      </c>
      <c r="D8">
        <v>2.7471943841500002</v>
      </c>
      <c r="E8">
        <v>248</v>
      </c>
      <c r="F8">
        <v>-0.212698412698413</v>
      </c>
      <c r="G8">
        <v>44585</v>
      </c>
      <c r="H8">
        <v>-0.61043443310499101</v>
      </c>
      <c r="I8">
        <v>1645</v>
      </c>
      <c r="J8">
        <v>-0.80525630401325898</v>
      </c>
      <c r="K8">
        <v>228692</v>
      </c>
      <c r="L8">
        <v>0.95089742714802405</v>
      </c>
      <c r="M8">
        <v>11851</v>
      </c>
      <c r="O8">
        <v>449297</v>
      </c>
      <c r="P8">
        <v>0.58348135617114205</v>
      </c>
      <c r="Q8">
        <v>7.34639157568463E-3</v>
      </c>
    </row>
    <row r="9" spans="1:17" x14ac:dyDescent="0.35">
      <c r="A9">
        <v>8</v>
      </c>
      <c r="B9" t="s">
        <v>159</v>
      </c>
      <c r="C9">
        <v>329</v>
      </c>
      <c r="D9">
        <v>-0.46241830065359502</v>
      </c>
      <c r="E9">
        <v>0</v>
      </c>
      <c r="G9">
        <v>140</v>
      </c>
      <c r="I9">
        <v>0</v>
      </c>
      <c r="K9">
        <v>2786</v>
      </c>
      <c r="L9">
        <v>-0.267420457533526</v>
      </c>
      <c r="M9">
        <v>0</v>
      </c>
      <c r="O9">
        <v>3255</v>
      </c>
      <c r="P9">
        <v>-0.262740656851642</v>
      </c>
      <c r="Q9">
        <v>5.3222043723535798E-5</v>
      </c>
    </row>
    <row r="10" spans="1:17" x14ac:dyDescent="0.35">
      <c r="A10">
        <v>9</v>
      </c>
      <c r="B10" t="s">
        <v>160</v>
      </c>
      <c r="C10">
        <v>173447</v>
      </c>
      <c r="D10">
        <v>0.20355695570112101</v>
      </c>
      <c r="E10">
        <v>169490</v>
      </c>
      <c r="F10">
        <v>0.23069438494325401</v>
      </c>
      <c r="G10">
        <v>388626</v>
      </c>
      <c r="H10">
        <v>0.15135822146905401</v>
      </c>
      <c r="I10">
        <v>2462</v>
      </c>
      <c r="J10">
        <v>-1.0052271813429801E-2</v>
      </c>
      <c r="K10">
        <v>22085</v>
      </c>
      <c r="L10">
        <v>-4.4104916897507E-2</v>
      </c>
      <c r="M10">
        <v>42054</v>
      </c>
      <c r="N10">
        <v>0.28924859744320802</v>
      </c>
      <c r="O10">
        <v>798164</v>
      </c>
      <c r="P10">
        <v>0.177966226766513</v>
      </c>
      <c r="Q10">
        <v>1.30506664536259E-2</v>
      </c>
    </row>
    <row r="11" spans="1:17" x14ac:dyDescent="0.35">
      <c r="A11">
        <v>10</v>
      </c>
      <c r="B11" t="s">
        <v>27</v>
      </c>
      <c r="C11">
        <v>6727838</v>
      </c>
      <c r="D11">
        <v>5.7652004933870203E-3</v>
      </c>
      <c r="E11">
        <v>10465339</v>
      </c>
      <c r="F11">
        <v>0.26724548383596902</v>
      </c>
      <c r="G11">
        <v>35325159</v>
      </c>
      <c r="H11">
        <v>0.10612190708022901</v>
      </c>
      <c r="I11">
        <v>390100</v>
      </c>
      <c r="J11">
        <v>-0.22892490270143101</v>
      </c>
      <c r="K11">
        <v>4177743</v>
      </c>
      <c r="L11">
        <v>-7.5790504346795004E-2</v>
      </c>
      <c r="M11">
        <v>219564</v>
      </c>
      <c r="N11">
        <v>0.59830534384486</v>
      </c>
      <c r="O11">
        <v>57305743</v>
      </c>
      <c r="P11">
        <v>0.10103229974373699</v>
      </c>
      <c r="Q11">
        <v>0.93699808281281305</v>
      </c>
    </row>
    <row r="12" spans="1:17" x14ac:dyDescent="0.35">
      <c r="A12">
        <v>11</v>
      </c>
      <c r="B12" t="s">
        <v>161</v>
      </c>
      <c r="C12">
        <v>674921</v>
      </c>
      <c r="D12">
        <v>1.9652129509467198E-2</v>
      </c>
      <c r="E12">
        <v>38003</v>
      </c>
      <c r="F12">
        <v>-0.17758445324503899</v>
      </c>
      <c r="G12">
        <v>240211</v>
      </c>
      <c r="H12">
        <v>5.32244203584833E-2</v>
      </c>
      <c r="I12">
        <v>10636</v>
      </c>
      <c r="J12">
        <v>0.111157542833264</v>
      </c>
      <c r="K12">
        <v>542158</v>
      </c>
      <c r="L12">
        <v>-0.13060810832480799</v>
      </c>
      <c r="M12">
        <v>7980</v>
      </c>
      <c r="N12">
        <v>0.12823412978934001</v>
      </c>
      <c r="O12">
        <v>1513909</v>
      </c>
      <c r="P12">
        <v>-3.96690020901459E-2</v>
      </c>
      <c r="Q12">
        <v>2.4753711518111999E-2</v>
      </c>
    </row>
    <row r="13" spans="1:17" x14ac:dyDescent="0.35">
      <c r="A13">
        <v>12</v>
      </c>
      <c r="B13" t="s">
        <v>162</v>
      </c>
      <c r="C13">
        <v>4567852</v>
      </c>
      <c r="D13">
        <v>-1.68211255997898E-2</v>
      </c>
      <c r="E13">
        <v>9495921</v>
      </c>
      <c r="F13">
        <v>0.28200565350835899</v>
      </c>
      <c r="G13">
        <v>32991389</v>
      </c>
      <c r="H13">
        <v>0.116746515137642</v>
      </c>
      <c r="I13">
        <v>363542</v>
      </c>
      <c r="J13">
        <v>-0.241312096700141</v>
      </c>
      <c r="K13">
        <v>2474164</v>
      </c>
      <c r="L13">
        <v>-0.11966152268536</v>
      </c>
      <c r="M13">
        <v>113543</v>
      </c>
      <c r="N13">
        <v>0.209486881770828</v>
      </c>
      <c r="O13">
        <v>50006411</v>
      </c>
      <c r="P13">
        <v>0.111771959983653</v>
      </c>
      <c r="Q13">
        <v>0.81764773969250504</v>
      </c>
    </row>
    <row r="14" spans="1:17" x14ac:dyDescent="0.35">
      <c r="A14">
        <v>13</v>
      </c>
      <c r="B14" t="s">
        <v>163</v>
      </c>
      <c r="C14">
        <v>1485065</v>
      </c>
      <c r="D14">
        <v>7.50768990203112E-2</v>
      </c>
      <c r="E14">
        <v>931415</v>
      </c>
      <c r="F14">
        <v>0.156972591594259</v>
      </c>
      <c r="G14">
        <v>2093559</v>
      </c>
      <c r="H14">
        <v>-3.3247320090249201E-2</v>
      </c>
      <c r="I14">
        <v>15922</v>
      </c>
      <c r="J14">
        <v>-7.2846910848424901E-2</v>
      </c>
      <c r="K14">
        <v>1161421</v>
      </c>
      <c r="L14">
        <v>6.9185568557269997E-2</v>
      </c>
      <c r="M14">
        <v>98041</v>
      </c>
      <c r="N14">
        <v>1.69173324547676</v>
      </c>
      <c r="O14">
        <v>5785423</v>
      </c>
      <c r="P14">
        <v>5.3461300555389397E-2</v>
      </c>
      <c r="Q14">
        <v>9.4596631602196599E-2</v>
      </c>
    </row>
    <row r="15" spans="1:17" x14ac:dyDescent="0.35">
      <c r="A15">
        <v>14</v>
      </c>
      <c r="B15" t="s">
        <v>164</v>
      </c>
      <c r="C15">
        <v>293205</v>
      </c>
      <c r="D15">
        <v>8.9584463652647106E-2</v>
      </c>
      <c r="E15">
        <v>3839</v>
      </c>
      <c r="F15">
        <v>-8.3989501312335998E-2</v>
      </c>
      <c r="G15">
        <v>312154</v>
      </c>
      <c r="H15">
        <v>0.10938782763216399</v>
      </c>
      <c r="I15">
        <v>190254</v>
      </c>
      <c r="J15">
        <v>-2.6166272534627302E-2</v>
      </c>
      <c r="K15">
        <v>986138</v>
      </c>
      <c r="L15">
        <v>0.105035387559894</v>
      </c>
      <c r="M15">
        <v>38867</v>
      </c>
      <c r="N15">
        <v>-0.60026534474247195</v>
      </c>
      <c r="O15">
        <v>1824457</v>
      </c>
      <c r="P15">
        <v>4.8739815573794101E-2</v>
      </c>
      <c r="Q15">
        <v>2.9831437857361299E-2</v>
      </c>
    </row>
    <row r="16" spans="1:17" x14ac:dyDescent="0.35">
      <c r="A16">
        <v>15</v>
      </c>
      <c r="B16" t="s">
        <v>218</v>
      </c>
      <c r="C16">
        <v>0</v>
      </c>
      <c r="E16">
        <v>0</v>
      </c>
      <c r="G16">
        <v>0</v>
      </c>
      <c r="I16">
        <v>0</v>
      </c>
      <c r="K16">
        <v>0</v>
      </c>
      <c r="M16">
        <v>0</v>
      </c>
      <c r="O16">
        <v>0</v>
      </c>
      <c r="Q16">
        <v>0</v>
      </c>
    </row>
    <row r="17" spans="1:17" x14ac:dyDescent="0.35">
      <c r="A17">
        <v>16</v>
      </c>
      <c r="B17" t="s">
        <v>165</v>
      </c>
      <c r="C17">
        <v>0</v>
      </c>
      <c r="E17">
        <v>0</v>
      </c>
      <c r="G17">
        <v>0</v>
      </c>
      <c r="I17">
        <v>0</v>
      </c>
      <c r="K17">
        <v>10109</v>
      </c>
      <c r="L17">
        <v>0.185389305816135</v>
      </c>
      <c r="M17">
        <v>1761</v>
      </c>
      <c r="N17">
        <v>-0.146802325581395</v>
      </c>
      <c r="O17">
        <v>11870</v>
      </c>
      <c r="P17">
        <v>0.120657099697885</v>
      </c>
      <c r="Q17">
        <v>1.94084687864323E-4</v>
      </c>
    </row>
    <row r="18" spans="1:17" x14ac:dyDescent="0.35">
      <c r="A18">
        <v>17</v>
      </c>
      <c r="B18" t="s">
        <v>166</v>
      </c>
      <c r="C18">
        <v>9158</v>
      </c>
      <c r="D18">
        <v>0.19493736951983301</v>
      </c>
      <c r="E18">
        <v>0</v>
      </c>
      <c r="F18">
        <v>-1</v>
      </c>
      <c r="G18">
        <v>65</v>
      </c>
      <c r="H18">
        <v>1.1666666666666701</v>
      </c>
      <c r="I18">
        <v>9494</v>
      </c>
      <c r="J18">
        <v>-0.22485303723056799</v>
      </c>
      <c r="K18">
        <v>6423</v>
      </c>
      <c r="L18">
        <v>0.200785193494111</v>
      </c>
      <c r="M18">
        <v>2</v>
      </c>
      <c r="N18">
        <v>0</v>
      </c>
      <c r="O18">
        <v>25142</v>
      </c>
      <c r="P18">
        <v>-6.1664953751284796E-3</v>
      </c>
      <c r="Q18">
        <v>4.1109327904674E-4</v>
      </c>
    </row>
    <row r="19" spans="1:17" x14ac:dyDescent="0.35">
      <c r="A19">
        <v>18</v>
      </c>
      <c r="B19" t="s">
        <v>167</v>
      </c>
      <c r="C19">
        <v>115661</v>
      </c>
      <c r="D19">
        <v>-0.516358207956646</v>
      </c>
      <c r="E19">
        <v>8269</v>
      </c>
      <c r="F19">
        <v>7.2920721422083695E-2</v>
      </c>
      <c r="G19">
        <v>2901</v>
      </c>
      <c r="H19">
        <v>-0.97624895613302598</v>
      </c>
      <c r="I19">
        <v>79551</v>
      </c>
      <c r="J19">
        <v>1.6128555475267701</v>
      </c>
      <c r="K19">
        <v>159042</v>
      </c>
      <c r="L19">
        <v>0.148450362496751</v>
      </c>
      <c r="M19">
        <v>13661</v>
      </c>
      <c r="N19">
        <v>51.949612403100801</v>
      </c>
      <c r="O19">
        <v>379085</v>
      </c>
      <c r="P19">
        <v>-0.29562063461685001</v>
      </c>
      <c r="Q19">
        <v>6.1983651136517902E-3</v>
      </c>
    </row>
    <row r="20" spans="1:17" x14ac:dyDescent="0.35">
      <c r="A20">
        <v>19</v>
      </c>
      <c r="B20" t="s">
        <v>168</v>
      </c>
      <c r="C20">
        <v>110313</v>
      </c>
      <c r="D20">
        <v>0.236138502913492</v>
      </c>
      <c r="E20">
        <v>42718</v>
      </c>
      <c r="F20">
        <v>0.213234876455553</v>
      </c>
      <c r="G20">
        <v>56932</v>
      </c>
      <c r="H20">
        <v>0.121812807881773</v>
      </c>
      <c r="I20">
        <v>17297</v>
      </c>
      <c r="J20">
        <v>-1.27846584099081E-2</v>
      </c>
      <c r="K20">
        <v>1385312</v>
      </c>
      <c r="L20">
        <v>0.74251985836567103</v>
      </c>
      <c r="M20">
        <v>0</v>
      </c>
      <c r="O20">
        <v>1612572</v>
      </c>
      <c r="P20">
        <v>0.63261066328111204</v>
      </c>
      <c r="Q20">
        <v>2.6366936249262601E-2</v>
      </c>
    </row>
    <row r="21" spans="1:17" x14ac:dyDescent="0.35">
      <c r="A21">
        <v>20</v>
      </c>
      <c r="B21" t="s">
        <v>33</v>
      </c>
      <c r="C21">
        <v>528337</v>
      </c>
      <c r="D21">
        <v>-0.12692928010998999</v>
      </c>
      <c r="E21">
        <v>54826</v>
      </c>
      <c r="F21">
        <v>0.16371277566701301</v>
      </c>
      <c r="G21">
        <v>372052</v>
      </c>
      <c r="H21">
        <v>-0.181037955346392</v>
      </c>
      <c r="I21">
        <v>296596</v>
      </c>
      <c r="J21">
        <v>0.160477500283667</v>
      </c>
      <c r="K21">
        <v>2547024</v>
      </c>
      <c r="L21">
        <v>0.38442522706642701</v>
      </c>
      <c r="M21">
        <v>54291</v>
      </c>
      <c r="N21">
        <v>-0.45466872915745898</v>
      </c>
      <c r="O21">
        <v>3853126</v>
      </c>
      <c r="P21">
        <v>0.167095819583124</v>
      </c>
      <c r="Q21">
        <v>6.3001917187186701E-2</v>
      </c>
    </row>
    <row r="22" spans="1:17" x14ac:dyDescent="0.35">
      <c r="A22">
        <v>21</v>
      </c>
      <c r="B22" t="s">
        <v>169</v>
      </c>
      <c r="C22">
        <v>7256175</v>
      </c>
      <c r="D22">
        <v>-5.2431851685006397E-3</v>
      </c>
      <c r="E22">
        <v>10520165</v>
      </c>
      <c r="F22">
        <v>0.266658190303739</v>
      </c>
      <c r="G22">
        <v>35697211</v>
      </c>
      <c r="H22">
        <v>0.102094290946357</v>
      </c>
      <c r="I22">
        <v>686696</v>
      </c>
      <c r="J22">
        <v>-9.8230067577327898E-2</v>
      </c>
      <c r="K22">
        <v>6724767</v>
      </c>
      <c r="L22">
        <v>5.7334682156540598E-2</v>
      </c>
      <c r="M22">
        <v>273855</v>
      </c>
      <c r="N22">
        <v>0.155852597191564</v>
      </c>
      <c r="O22">
        <v>61158869</v>
      </c>
      <c r="P22">
        <v>0.10497288366995</v>
      </c>
      <c r="Q22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P44"/>
  <sheetViews>
    <sheetView workbookViewId="0">
      <selection sqref="A1:K1"/>
    </sheetView>
  </sheetViews>
  <sheetFormatPr defaultColWidth="11.453125" defaultRowHeight="14.5" x14ac:dyDescent="0.35"/>
  <sheetData>
    <row r="1" spans="1:16" x14ac:dyDescent="0.35">
      <c r="A1" t="s">
        <v>95</v>
      </c>
      <c r="B1" t="s">
        <v>96</v>
      </c>
      <c r="C1" t="s">
        <v>243</v>
      </c>
      <c r="D1" t="s">
        <v>170</v>
      </c>
      <c r="E1" t="s">
        <v>244</v>
      </c>
      <c r="F1" t="s">
        <v>172</v>
      </c>
      <c r="G1" t="s">
        <v>245</v>
      </c>
      <c r="H1" t="s">
        <v>174</v>
      </c>
      <c r="I1" t="s">
        <v>246</v>
      </c>
      <c r="J1" t="s">
        <v>175</v>
      </c>
      <c r="K1" t="s">
        <v>247</v>
      </c>
      <c r="L1" t="s">
        <v>248</v>
      </c>
      <c r="M1" t="s">
        <v>249</v>
      </c>
      <c r="N1" t="s">
        <v>250</v>
      </c>
      <c r="O1" t="s">
        <v>176</v>
      </c>
      <c r="P1" t="s">
        <v>177</v>
      </c>
    </row>
    <row r="2" spans="1:16" x14ac:dyDescent="0.35">
      <c r="A2">
        <v>1</v>
      </c>
      <c r="B2" t="s">
        <v>98</v>
      </c>
      <c r="C2">
        <v>622589</v>
      </c>
      <c r="D2">
        <v>-4.6877726917836503E-2</v>
      </c>
      <c r="E2">
        <v>27696561</v>
      </c>
      <c r="F2">
        <v>1.74690908238651E-3</v>
      </c>
      <c r="G2">
        <v>74282</v>
      </c>
      <c r="H2">
        <v>-0.29001672640382298</v>
      </c>
      <c r="I2">
        <v>102299</v>
      </c>
      <c r="J2">
        <v>1.40992720676577</v>
      </c>
      <c r="K2">
        <v>14324</v>
      </c>
      <c r="L2">
        <v>27351617</v>
      </c>
      <c r="M2">
        <v>712293</v>
      </c>
      <c r="N2">
        <v>28078234</v>
      </c>
      <c r="O2">
        <v>1.2853332823508101E-2</v>
      </c>
      <c r="P2">
        <v>0.62814612107790302</v>
      </c>
    </row>
    <row r="3" spans="1:16" x14ac:dyDescent="0.35">
      <c r="A3">
        <v>2</v>
      </c>
      <c r="B3" t="s">
        <v>141</v>
      </c>
      <c r="C3">
        <v>452</v>
      </c>
      <c r="D3">
        <v>0.19576719576719601</v>
      </c>
      <c r="E3">
        <v>5966</v>
      </c>
      <c r="F3">
        <v>1.2521706304265801</v>
      </c>
      <c r="G3">
        <v>0</v>
      </c>
      <c r="H3">
        <v>-1</v>
      </c>
      <c r="I3">
        <v>0</v>
      </c>
      <c r="K3">
        <v>0</v>
      </c>
      <c r="L3">
        <v>5196</v>
      </c>
      <c r="M3">
        <v>809</v>
      </c>
      <c r="N3">
        <v>6005</v>
      </c>
      <c r="O3">
        <v>1.2232506479081799</v>
      </c>
      <c r="P3">
        <v>1.34339554869185E-4</v>
      </c>
    </row>
    <row r="4" spans="1:16" x14ac:dyDescent="0.35">
      <c r="A4">
        <v>3</v>
      </c>
      <c r="B4" t="s">
        <v>100</v>
      </c>
      <c r="C4">
        <v>0</v>
      </c>
      <c r="E4">
        <v>0</v>
      </c>
      <c r="G4">
        <v>74112</v>
      </c>
      <c r="H4">
        <v>-0.28929804372842299</v>
      </c>
      <c r="I4">
        <v>94826</v>
      </c>
      <c r="J4">
        <v>1.3162188568637001</v>
      </c>
      <c r="K4">
        <v>0</v>
      </c>
      <c r="L4">
        <v>0</v>
      </c>
      <c r="M4">
        <v>217798</v>
      </c>
      <c r="N4">
        <v>217798</v>
      </c>
      <c r="O4">
        <v>0.38173028732387199</v>
      </c>
      <c r="P4">
        <v>4.8724207113070303E-3</v>
      </c>
    </row>
    <row r="5" spans="1:16" x14ac:dyDescent="0.35">
      <c r="A5">
        <v>4</v>
      </c>
      <c r="B5" t="s">
        <v>101</v>
      </c>
      <c r="C5">
        <v>387347</v>
      </c>
      <c r="D5">
        <v>9.0909346941994207E-2</v>
      </c>
      <c r="E5">
        <v>33847526</v>
      </c>
      <c r="F5">
        <v>0.120882298524397</v>
      </c>
      <c r="G5">
        <v>3</v>
      </c>
      <c r="H5">
        <v>-0.5</v>
      </c>
      <c r="I5">
        <v>5</v>
      </c>
      <c r="J5">
        <v>-0.5</v>
      </c>
      <c r="K5">
        <v>88249</v>
      </c>
      <c r="L5">
        <v>336101</v>
      </c>
      <c r="M5">
        <v>0</v>
      </c>
      <c r="N5">
        <v>424350</v>
      </c>
      <c r="O5">
        <v>0.13265110022100501</v>
      </c>
      <c r="P5">
        <v>9.4932539731454706E-3</v>
      </c>
    </row>
    <row r="6" spans="1:16" x14ac:dyDescent="0.35">
      <c r="A6">
        <v>5</v>
      </c>
      <c r="B6" t="s">
        <v>142</v>
      </c>
      <c r="C6">
        <v>2093</v>
      </c>
      <c r="D6">
        <v>-0.26996860830135999</v>
      </c>
      <c r="E6">
        <v>187748</v>
      </c>
      <c r="F6">
        <v>-6.1879026239036704E-3</v>
      </c>
      <c r="G6">
        <v>2</v>
      </c>
      <c r="I6">
        <v>26</v>
      </c>
      <c r="J6">
        <v>-0.57377049180327899</v>
      </c>
      <c r="K6">
        <v>750</v>
      </c>
      <c r="L6">
        <v>92029</v>
      </c>
      <c r="M6">
        <v>300</v>
      </c>
      <c r="N6">
        <v>93079</v>
      </c>
      <c r="O6">
        <v>-0.13599740090968199</v>
      </c>
      <c r="P6">
        <v>2.0822966573969801E-3</v>
      </c>
    </row>
    <row r="7" spans="1:16" x14ac:dyDescent="0.35">
      <c r="A7">
        <v>6</v>
      </c>
      <c r="B7" t="s">
        <v>103</v>
      </c>
      <c r="C7">
        <v>1012029</v>
      </c>
      <c r="D7">
        <v>8.7425641228500205E-4</v>
      </c>
      <c r="E7">
        <v>61731835</v>
      </c>
      <c r="F7">
        <v>6.3711165357868096E-2</v>
      </c>
      <c r="G7">
        <v>74287</v>
      </c>
      <c r="H7">
        <v>-0.29000965297091702</v>
      </c>
      <c r="I7">
        <v>102330</v>
      </c>
      <c r="J7">
        <v>1.40663217309501</v>
      </c>
      <c r="K7">
        <v>103323</v>
      </c>
      <c r="L7">
        <v>27779747</v>
      </c>
      <c r="M7">
        <v>712593</v>
      </c>
      <c r="N7">
        <v>28595663</v>
      </c>
      <c r="O7">
        <v>1.3876112565401E-2</v>
      </c>
      <c r="P7">
        <v>0.63972167170844496</v>
      </c>
    </row>
    <row r="8" spans="1:16" x14ac:dyDescent="0.35">
      <c r="A8">
        <v>7</v>
      </c>
      <c r="B8" t="s">
        <v>143</v>
      </c>
      <c r="C8">
        <v>3374</v>
      </c>
      <c r="D8">
        <v>0.85384615384615403</v>
      </c>
      <c r="E8">
        <v>358896</v>
      </c>
      <c r="F8">
        <v>0.696971989484236</v>
      </c>
      <c r="G8">
        <v>0</v>
      </c>
      <c r="I8">
        <v>0</v>
      </c>
      <c r="K8">
        <v>1628</v>
      </c>
      <c r="L8">
        <v>90763</v>
      </c>
      <c r="M8">
        <v>0</v>
      </c>
      <c r="N8">
        <v>92391</v>
      </c>
      <c r="O8">
        <v>1.5895790122764699</v>
      </c>
      <c r="P8">
        <v>2.06690521464094E-3</v>
      </c>
    </row>
    <row r="9" spans="1:16" x14ac:dyDescent="0.35">
      <c r="A9">
        <v>8</v>
      </c>
      <c r="B9" t="s">
        <v>144</v>
      </c>
      <c r="C9">
        <v>0</v>
      </c>
      <c r="E9">
        <v>0</v>
      </c>
      <c r="G9">
        <v>595</v>
      </c>
      <c r="H9">
        <v>-3.3500837520937798E-3</v>
      </c>
      <c r="I9">
        <v>8167</v>
      </c>
      <c r="J9">
        <v>3.45553737043099</v>
      </c>
      <c r="K9">
        <v>0</v>
      </c>
      <c r="L9">
        <v>41224</v>
      </c>
      <c r="M9">
        <v>0</v>
      </c>
      <c r="N9">
        <v>41224</v>
      </c>
      <c r="O9">
        <v>0.39171533709192802</v>
      </c>
      <c r="P9">
        <v>9.2223377350995298E-4</v>
      </c>
    </row>
    <row r="10" spans="1:16" x14ac:dyDescent="0.35">
      <c r="A10">
        <v>9</v>
      </c>
      <c r="B10" t="s">
        <v>104</v>
      </c>
      <c r="C10">
        <v>780</v>
      </c>
      <c r="D10">
        <v>-0.61290322580645196</v>
      </c>
      <c r="E10">
        <v>1643</v>
      </c>
      <c r="F10">
        <v>-0.49632127529123199</v>
      </c>
      <c r="G10">
        <v>0</v>
      </c>
      <c r="I10">
        <v>0</v>
      </c>
      <c r="K10">
        <v>0</v>
      </c>
      <c r="L10">
        <v>2087</v>
      </c>
      <c r="M10">
        <v>0</v>
      </c>
      <c r="N10">
        <v>2087</v>
      </c>
      <c r="O10">
        <v>-0.40794326241134699</v>
      </c>
      <c r="P10">
        <v>4.6688867778849E-5</v>
      </c>
    </row>
    <row r="11" spans="1:16" x14ac:dyDescent="0.35">
      <c r="A11">
        <v>10</v>
      </c>
      <c r="B11" t="s">
        <v>105</v>
      </c>
      <c r="C11">
        <v>859865</v>
      </c>
      <c r="D11">
        <v>0.119828769531708</v>
      </c>
      <c r="E11">
        <v>55728404</v>
      </c>
      <c r="F11">
        <v>0.22398018259373001</v>
      </c>
      <c r="G11">
        <v>45572</v>
      </c>
      <c r="H11">
        <v>-0.77993046165733004</v>
      </c>
      <c r="I11">
        <v>166303</v>
      </c>
      <c r="J11">
        <v>-0.63496582393509804</v>
      </c>
      <c r="K11">
        <v>63895</v>
      </c>
      <c r="L11">
        <v>320324</v>
      </c>
      <c r="M11">
        <v>0</v>
      </c>
      <c r="N11">
        <v>384219</v>
      </c>
      <c r="O11">
        <v>7.0128676470588194E-2</v>
      </c>
      <c r="P11">
        <v>8.5954720120371801E-3</v>
      </c>
    </row>
    <row r="12" spans="1:16" x14ac:dyDescent="0.35">
      <c r="A12">
        <v>11</v>
      </c>
      <c r="B12" t="s">
        <v>106</v>
      </c>
      <c r="C12">
        <v>41357</v>
      </c>
      <c r="D12">
        <v>-0.29822507296545198</v>
      </c>
      <c r="E12">
        <v>334575</v>
      </c>
      <c r="F12">
        <v>-5.2565387119696298E-3</v>
      </c>
      <c r="G12">
        <v>21583</v>
      </c>
      <c r="H12">
        <v>-5.8908171274090898E-2</v>
      </c>
      <c r="I12">
        <v>751</v>
      </c>
      <c r="J12">
        <v>0.117559523809524</v>
      </c>
      <c r="K12">
        <v>113705</v>
      </c>
      <c r="L12">
        <v>92839</v>
      </c>
      <c r="M12">
        <v>0</v>
      </c>
      <c r="N12">
        <v>206544</v>
      </c>
      <c r="O12">
        <v>-0.37949805627489702</v>
      </c>
      <c r="P12">
        <v>4.6206542915738398E-3</v>
      </c>
    </row>
    <row r="13" spans="1:16" x14ac:dyDescent="0.35">
      <c r="A13">
        <v>12</v>
      </c>
      <c r="B13" t="s">
        <v>145</v>
      </c>
      <c r="C13">
        <v>902002</v>
      </c>
      <c r="D13">
        <v>8.8321563318577004E-2</v>
      </c>
      <c r="E13">
        <v>56064622</v>
      </c>
      <c r="F13">
        <v>0.222248077853967</v>
      </c>
      <c r="G13">
        <v>67155</v>
      </c>
      <c r="H13">
        <v>-0.70803951063848303</v>
      </c>
      <c r="I13">
        <v>167054</v>
      </c>
      <c r="J13">
        <v>-0.63385745659216097</v>
      </c>
      <c r="K13">
        <v>177600</v>
      </c>
      <c r="L13">
        <v>415250</v>
      </c>
      <c r="M13">
        <v>0</v>
      </c>
      <c r="N13">
        <v>592850</v>
      </c>
      <c r="O13">
        <v>-0.14750708553400699</v>
      </c>
      <c r="P13">
        <v>1.32628151713899E-2</v>
      </c>
    </row>
    <row r="14" spans="1:16" x14ac:dyDescent="0.35">
      <c r="A14">
        <v>13</v>
      </c>
      <c r="B14" t="s">
        <v>108</v>
      </c>
      <c r="C14">
        <v>1914031</v>
      </c>
      <c r="D14">
        <v>4.0264768639949301E-2</v>
      </c>
      <c r="E14">
        <v>117796457</v>
      </c>
      <c r="F14">
        <v>0.133699499771328</v>
      </c>
      <c r="G14">
        <v>141442</v>
      </c>
      <c r="H14">
        <v>-0.57733717820376795</v>
      </c>
      <c r="I14">
        <v>269384</v>
      </c>
      <c r="J14">
        <v>-0.459907693664866</v>
      </c>
      <c r="K14">
        <v>280923</v>
      </c>
      <c r="L14">
        <v>28194997</v>
      </c>
      <c r="M14">
        <v>712593</v>
      </c>
      <c r="N14">
        <v>29188513</v>
      </c>
      <c r="O14">
        <v>9.9926546021471604E-3</v>
      </c>
      <c r="P14">
        <v>0.65298448687983501</v>
      </c>
    </row>
    <row r="15" spans="1:16" x14ac:dyDescent="0.35">
      <c r="A15">
        <v>14</v>
      </c>
      <c r="B15" t="s">
        <v>76</v>
      </c>
      <c r="C15">
        <v>0</v>
      </c>
      <c r="E15">
        <v>0</v>
      </c>
      <c r="G15">
        <v>0</v>
      </c>
      <c r="I15">
        <v>0</v>
      </c>
      <c r="K15">
        <v>0</v>
      </c>
      <c r="L15">
        <v>0</v>
      </c>
      <c r="M15">
        <v>0</v>
      </c>
      <c r="N15">
        <v>0</v>
      </c>
      <c r="P15">
        <v>0</v>
      </c>
    </row>
    <row r="16" spans="1:16" x14ac:dyDescent="0.35">
      <c r="A16">
        <v>15</v>
      </c>
      <c r="B16" t="s">
        <v>109</v>
      </c>
      <c r="C16">
        <v>168217</v>
      </c>
      <c r="D16">
        <v>0.43857593664748201</v>
      </c>
      <c r="E16">
        <v>5416614</v>
      </c>
      <c r="F16">
        <v>0.37815510476582498</v>
      </c>
      <c r="G16">
        <v>69637</v>
      </c>
      <c r="H16">
        <v>0.21206899552677799</v>
      </c>
      <c r="I16">
        <v>48176</v>
      </c>
      <c r="J16">
        <v>0.49759084833224498</v>
      </c>
      <c r="K16">
        <v>8348</v>
      </c>
      <c r="L16">
        <v>4976632</v>
      </c>
      <c r="M16">
        <v>506125</v>
      </c>
      <c r="N16">
        <v>5491105</v>
      </c>
      <c r="O16">
        <v>0.32341167125067799</v>
      </c>
      <c r="P16">
        <v>0.12284306435303199</v>
      </c>
    </row>
    <row r="17" spans="1:16" x14ac:dyDescent="0.35">
      <c r="A17">
        <v>16</v>
      </c>
      <c r="B17" t="s">
        <v>146</v>
      </c>
      <c r="C17">
        <v>0</v>
      </c>
      <c r="E17">
        <v>0</v>
      </c>
      <c r="G17">
        <v>68592</v>
      </c>
      <c r="H17">
        <v>0.21666637103783401</v>
      </c>
      <c r="I17">
        <v>44524</v>
      </c>
      <c r="J17">
        <v>0.46643831104670302</v>
      </c>
      <c r="K17">
        <v>0</v>
      </c>
      <c r="L17">
        <v>0</v>
      </c>
      <c r="M17">
        <v>139927</v>
      </c>
      <c r="N17">
        <v>139927</v>
      </c>
      <c r="O17">
        <v>0.29302235323470399</v>
      </c>
      <c r="P17">
        <v>3.1303465269243002E-3</v>
      </c>
    </row>
    <row r="18" spans="1:16" x14ac:dyDescent="0.35">
      <c r="A18">
        <v>17</v>
      </c>
      <c r="B18" t="s">
        <v>111</v>
      </c>
      <c r="C18">
        <v>99100</v>
      </c>
      <c r="D18">
        <v>0.938272570802691</v>
      </c>
      <c r="E18">
        <v>8431438</v>
      </c>
      <c r="F18">
        <v>0.65961297261377305</v>
      </c>
      <c r="G18">
        <v>16329</v>
      </c>
      <c r="H18">
        <v>0.28443325729568197</v>
      </c>
      <c r="I18">
        <v>57824</v>
      </c>
      <c r="J18">
        <v>0.35571602738441299</v>
      </c>
      <c r="K18">
        <v>696</v>
      </c>
      <c r="L18">
        <v>8432551</v>
      </c>
      <c r="M18">
        <v>155954</v>
      </c>
      <c r="N18">
        <v>8589201</v>
      </c>
      <c r="O18">
        <v>0.60957865219073004</v>
      </c>
      <c r="P18">
        <v>0.19215144696452199</v>
      </c>
    </row>
    <row r="19" spans="1:16" x14ac:dyDescent="0.35">
      <c r="A19">
        <v>18</v>
      </c>
      <c r="B19" t="s">
        <v>147</v>
      </c>
      <c r="C19">
        <v>0</v>
      </c>
      <c r="E19">
        <v>0</v>
      </c>
      <c r="G19">
        <v>16329</v>
      </c>
      <c r="H19">
        <v>0.28443325729568197</v>
      </c>
      <c r="I19">
        <v>57824</v>
      </c>
      <c r="J19">
        <v>0.35571602738441299</v>
      </c>
      <c r="K19">
        <v>0</v>
      </c>
      <c r="L19">
        <v>0</v>
      </c>
      <c r="M19">
        <v>58167</v>
      </c>
      <c r="N19">
        <v>58167</v>
      </c>
      <c r="O19">
        <v>0.35707619803089002</v>
      </c>
      <c r="P19">
        <v>1.3012704226604301E-3</v>
      </c>
    </row>
    <row r="20" spans="1:16" x14ac:dyDescent="0.35">
      <c r="A20">
        <v>19</v>
      </c>
      <c r="B20" t="s">
        <v>113</v>
      </c>
      <c r="C20">
        <v>0</v>
      </c>
      <c r="E20">
        <v>0</v>
      </c>
      <c r="G20">
        <v>0</v>
      </c>
      <c r="I20">
        <v>0</v>
      </c>
      <c r="K20">
        <v>0</v>
      </c>
      <c r="L20">
        <v>0</v>
      </c>
      <c r="M20">
        <v>0</v>
      </c>
      <c r="N20">
        <v>0</v>
      </c>
      <c r="P20">
        <v>0</v>
      </c>
    </row>
    <row r="21" spans="1:16" x14ac:dyDescent="0.35">
      <c r="A21">
        <v>20</v>
      </c>
      <c r="B21" t="s">
        <v>114</v>
      </c>
      <c r="C21">
        <v>0</v>
      </c>
      <c r="E21">
        <v>0</v>
      </c>
      <c r="G21">
        <v>0</v>
      </c>
      <c r="I21">
        <v>0</v>
      </c>
      <c r="K21">
        <v>0</v>
      </c>
      <c r="L21">
        <v>0</v>
      </c>
      <c r="M21">
        <v>0</v>
      </c>
      <c r="N21">
        <v>0</v>
      </c>
      <c r="P21">
        <v>0</v>
      </c>
    </row>
    <row r="22" spans="1:16" x14ac:dyDescent="0.35">
      <c r="A22">
        <v>21</v>
      </c>
      <c r="B22" t="s">
        <v>148</v>
      </c>
      <c r="C22">
        <v>267317</v>
      </c>
      <c r="D22">
        <v>0.59059508154777096</v>
      </c>
      <c r="E22">
        <v>13848052</v>
      </c>
      <c r="F22">
        <v>0.53684513557824198</v>
      </c>
      <c r="G22">
        <v>85966</v>
      </c>
      <c r="H22">
        <v>0.22518028674856799</v>
      </c>
      <c r="I22">
        <v>106000</v>
      </c>
      <c r="J22">
        <v>0.41671455874687602</v>
      </c>
      <c r="K22">
        <v>9044</v>
      </c>
      <c r="L22">
        <v>13409183</v>
      </c>
      <c r="M22">
        <v>662079</v>
      </c>
      <c r="N22">
        <v>14080306</v>
      </c>
      <c r="O22">
        <v>0.48440188970374598</v>
      </c>
      <c r="P22">
        <v>0.31499451131755402</v>
      </c>
    </row>
    <row r="23" spans="1:16" x14ac:dyDescent="0.35">
      <c r="A23">
        <v>22</v>
      </c>
      <c r="B23" t="s">
        <v>149</v>
      </c>
      <c r="C23">
        <v>0</v>
      </c>
      <c r="E23">
        <v>0</v>
      </c>
      <c r="G23">
        <v>3737</v>
      </c>
      <c r="H23">
        <v>0.36237695953335802</v>
      </c>
      <c r="I23">
        <v>51553</v>
      </c>
      <c r="J23">
        <v>0.48179126785663001</v>
      </c>
      <c r="K23">
        <v>0</v>
      </c>
      <c r="L23">
        <v>88643</v>
      </c>
      <c r="M23">
        <v>0</v>
      </c>
      <c r="N23">
        <v>88643</v>
      </c>
      <c r="O23">
        <v>0.108564067932268</v>
      </c>
      <c r="P23">
        <v>1.9830576456734599E-3</v>
      </c>
    </row>
    <row r="24" spans="1:16" x14ac:dyDescent="0.35">
      <c r="A24">
        <v>23</v>
      </c>
      <c r="B24" t="s">
        <v>116</v>
      </c>
      <c r="C24">
        <v>184</v>
      </c>
      <c r="D24">
        <v>-0.261044176706827</v>
      </c>
      <c r="E24">
        <v>1578</v>
      </c>
      <c r="F24">
        <v>-0.18280683583635399</v>
      </c>
      <c r="G24">
        <v>265</v>
      </c>
      <c r="H24">
        <v>-0.13398692810457499</v>
      </c>
      <c r="I24">
        <v>17</v>
      </c>
      <c r="J24">
        <v>0.214285714285714</v>
      </c>
      <c r="K24">
        <v>112</v>
      </c>
      <c r="L24">
        <v>1761</v>
      </c>
      <c r="M24">
        <v>0</v>
      </c>
      <c r="N24">
        <v>1873</v>
      </c>
      <c r="O24">
        <v>-0.130051091500232</v>
      </c>
      <c r="P24">
        <v>4.1901413200663298E-5</v>
      </c>
    </row>
    <row r="25" spans="1:16" x14ac:dyDescent="0.35">
      <c r="A25">
        <v>24</v>
      </c>
      <c r="B25" t="s">
        <v>41</v>
      </c>
      <c r="C25">
        <v>267501</v>
      </c>
      <c r="D25">
        <v>0.58933515536807102</v>
      </c>
      <c r="E25">
        <v>13849630</v>
      </c>
      <c r="F25">
        <v>0.53669094666241801</v>
      </c>
      <c r="G25">
        <v>86231</v>
      </c>
      <c r="H25">
        <v>0.22362072880009101</v>
      </c>
      <c r="I25">
        <v>106017</v>
      </c>
      <c r="J25">
        <v>0.41667668871517299</v>
      </c>
      <c r="K25">
        <v>9156</v>
      </c>
      <c r="L25">
        <v>13410944</v>
      </c>
      <c r="M25">
        <v>662079</v>
      </c>
      <c r="N25">
        <v>14082179</v>
      </c>
      <c r="O25">
        <v>0.48426245414965802</v>
      </c>
      <c r="P25">
        <v>0.315036412730754</v>
      </c>
    </row>
    <row r="26" spans="1:16" x14ac:dyDescent="0.35">
      <c r="A26">
        <v>25</v>
      </c>
      <c r="B26" t="s">
        <v>42</v>
      </c>
      <c r="C26">
        <v>38680</v>
      </c>
      <c r="D26">
        <v>34.814814814814802</v>
      </c>
      <c r="E26">
        <v>290028</v>
      </c>
      <c r="F26">
        <v>3.7767968904407399</v>
      </c>
      <c r="G26">
        <v>439952</v>
      </c>
      <c r="H26">
        <v>-0.43637085719410201</v>
      </c>
      <c r="I26">
        <v>5072539</v>
      </c>
      <c r="J26">
        <v>-0.482265232691027</v>
      </c>
      <c r="K26">
        <v>41314</v>
      </c>
      <c r="L26">
        <v>8465</v>
      </c>
      <c r="M26">
        <v>504</v>
      </c>
      <c r="N26">
        <v>50283</v>
      </c>
      <c r="O26">
        <v>4.9179985811459402E-2</v>
      </c>
      <c r="P26">
        <v>1.12489522689213E-3</v>
      </c>
    </row>
    <row r="27" spans="1:16" x14ac:dyDescent="0.35">
      <c r="A27">
        <v>26</v>
      </c>
      <c r="B27" t="s">
        <v>117</v>
      </c>
      <c r="C27">
        <v>236</v>
      </c>
      <c r="D27">
        <v>-8.4033613445377905E-3</v>
      </c>
      <c r="E27">
        <v>168474</v>
      </c>
      <c r="F27">
        <v>0.121477783325012</v>
      </c>
      <c r="G27">
        <v>0</v>
      </c>
      <c r="I27">
        <v>0</v>
      </c>
      <c r="K27">
        <v>0</v>
      </c>
      <c r="L27">
        <v>166930</v>
      </c>
      <c r="M27">
        <v>971</v>
      </c>
      <c r="N27">
        <v>167901</v>
      </c>
      <c r="O27">
        <v>0.11729163200798499</v>
      </c>
      <c r="P27">
        <v>3.7561607996820898E-3</v>
      </c>
    </row>
    <row r="28" spans="1:16" x14ac:dyDescent="0.35">
      <c r="A28">
        <v>27</v>
      </c>
      <c r="B28" t="s">
        <v>118</v>
      </c>
      <c r="C28">
        <v>3</v>
      </c>
      <c r="E28">
        <v>2926</v>
      </c>
      <c r="F28">
        <v>-0.23060741519852701</v>
      </c>
      <c r="G28">
        <v>0</v>
      </c>
      <c r="I28">
        <v>0</v>
      </c>
      <c r="K28">
        <v>0</v>
      </c>
      <c r="L28">
        <v>2926</v>
      </c>
      <c r="M28">
        <v>0</v>
      </c>
      <c r="N28">
        <v>2926</v>
      </c>
      <c r="O28">
        <v>-0.23060741519852701</v>
      </c>
      <c r="P28">
        <v>6.5458374279306301E-5</v>
      </c>
    </row>
    <row r="29" spans="1:16" x14ac:dyDescent="0.35">
      <c r="A29">
        <v>28</v>
      </c>
      <c r="B29" t="s">
        <v>119</v>
      </c>
      <c r="C29">
        <v>0</v>
      </c>
      <c r="E29">
        <v>0</v>
      </c>
      <c r="G29">
        <v>0</v>
      </c>
      <c r="I29">
        <v>0</v>
      </c>
      <c r="K29">
        <v>0</v>
      </c>
      <c r="L29">
        <v>0</v>
      </c>
      <c r="M29">
        <v>0</v>
      </c>
      <c r="N29">
        <v>0</v>
      </c>
      <c r="P29">
        <v>0</v>
      </c>
    </row>
    <row r="30" spans="1:16" x14ac:dyDescent="0.35">
      <c r="A30">
        <v>29</v>
      </c>
      <c r="B30" t="s">
        <v>219</v>
      </c>
      <c r="C30">
        <v>0</v>
      </c>
      <c r="E30">
        <v>0</v>
      </c>
      <c r="G30">
        <v>0</v>
      </c>
      <c r="I30">
        <v>0</v>
      </c>
      <c r="K30">
        <v>0</v>
      </c>
      <c r="L30">
        <v>0</v>
      </c>
      <c r="M30">
        <v>0</v>
      </c>
      <c r="N30">
        <v>0</v>
      </c>
      <c r="P30">
        <v>0</v>
      </c>
    </row>
    <row r="31" spans="1:16" x14ac:dyDescent="0.35">
      <c r="A31">
        <v>30</v>
      </c>
      <c r="B31" t="s">
        <v>220</v>
      </c>
      <c r="C31">
        <v>0</v>
      </c>
      <c r="E31">
        <v>0</v>
      </c>
      <c r="G31">
        <v>0</v>
      </c>
      <c r="I31">
        <v>0</v>
      </c>
      <c r="K31">
        <v>0</v>
      </c>
      <c r="L31">
        <v>0</v>
      </c>
      <c r="M31">
        <v>0</v>
      </c>
      <c r="N31">
        <v>0</v>
      </c>
      <c r="P31">
        <v>0</v>
      </c>
    </row>
    <row r="32" spans="1:16" x14ac:dyDescent="0.35">
      <c r="A32">
        <v>31</v>
      </c>
      <c r="B32" t="s">
        <v>221</v>
      </c>
      <c r="C32">
        <v>3</v>
      </c>
      <c r="E32">
        <v>2926</v>
      </c>
      <c r="F32">
        <v>-0.23060741519852701</v>
      </c>
      <c r="G32">
        <v>0</v>
      </c>
      <c r="I32">
        <v>0</v>
      </c>
      <c r="K32">
        <v>0</v>
      </c>
      <c r="L32">
        <v>2926</v>
      </c>
      <c r="M32">
        <v>0</v>
      </c>
      <c r="N32">
        <v>2926</v>
      </c>
      <c r="O32">
        <v>-0.23060741519852701</v>
      </c>
      <c r="P32">
        <v>6.5458374279306301E-5</v>
      </c>
    </row>
    <row r="33" spans="1:16" x14ac:dyDescent="0.35">
      <c r="A33">
        <v>32</v>
      </c>
      <c r="B33" t="s">
        <v>120</v>
      </c>
      <c r="C33">
        <v>2330</v>
      </c>
      <c r="D33">
        <v>-0.39621663643430899</v>
      </c>
      <c r="E33">
        <v>392845</v>
      </c>
      <c r="F33">
        <v>0.22422808920135101</v>
      </c>
      <c r="G33">
        <v>0</v>
      </c>
      <c r="I33">
        <v>0</v>
      </c>
      <c r="K33">
        <v>0</v>
      </c>
      <c r="L33">
        <v>266391</v>
      </c>
      <c r="M33">
        <v>0</v>
      </c>
      <c r="N33">
        <v>266391</v>
      </c>
      <c r="O33">
        <v>-0.17007237188494001</v>
      </c>
      <c r="P33">
        <v>5.9595084698013303E-3</v>
      </c>
    </row>
    <row r="34" spans="1:16" x14ac:dyDescent="0.35">
      <c r="A34">
        <v>33</v>
      </c>
      <c r="B34" t="s">
        <v>150</v>
      </c>
      <c r="C34">
        <v>1558</v>
      </c>
      <c r="D34">
        <v>-0.10408280621046601</v>
      </c>
      <c r="E34">
        <v>4128</v>
      </c>
      <c r="F34">
        <v>-0.31926121372031702</v>
      </c>
      <c r="G34">
        <v>0</v>
      </c>
      <c r="I34">
        <v>0</v>
      </c>
      <c r="K34">
        <v>0</v>
      </c>
      <c r="L34">
        <v>4268</v>
      </c>
      <c r="M34">
        <v>0</v>
      </c>
      <c r="N34">
        <v>4268</v>
      </c>
      <c r="O34">
        <v>-0.31492776886035301</v>
      </c>
      <c r="P34">
        <v>9.5480636166807696E-5</v>
      </c>
    </row>
    <row r="35" spans="1:16" x14ac:dyDescent="0.35">
      <c r="A35">
        <v>34</v>
      </c>
      <c r="B35" t="s">
        <v>50</v>
      </c>
      <c r="C35">
        <v>2566</v>
      </c>
      <c r="D35">
        <v>-0.373688064437393</v>
      </c>
      <c r="E35">
        <v>561319</v>
      </c>
      <c r="F35">
        <v>0.19146411613251099</v>
      </c>
      <c r="G35">
        <v>0</v>
      </c>
      <c r="I35">
        <v>0</v>
      </c>
      <c r="K35">
        <v>0</v>
      </c>
      <c r="L35">
        <v>433321</v>
      </c>
      <c r="M35">
        <v>971</v>
      </c>
      <c r="N35">
        <v>434292</v>
      </c>
      <c r="O35">
        <v>-7.8437197616582105E-2</v>
      </c>
      <c r="P35">
        <v>9.7156692694834196E-3</v>
      </c>
    </row>
    <row r="36" spans="1:16" x14ac:dyDescent="0.35">
      <c r="A36">
        <v>35</v>
      </c>
      <c r="B36" t="s">
        <v>51</v>
      </c>
      <c r="C36">
        <v>175235</v>
      </c>
      <c r="D36">
        <v>1.3704750825171801</v>
      </c>
      <c r="E36">
        <v>795468</v>
      </c>
      <c r="F36">
        <v>1.62993318279349</v>
      </c>
      <c r="G36">
        <v>29960</v>
      </c>
      <c r="H36">
        <v>0.15354997689819799</v>
      </c>
      <c r="I36">
        <v>33955</v>
      </c>
      <c r="J36">
        <v>0.18145441892832301</v>
      </c>
      <c r="K36">
        <v>193</v>
      </c>
      <c r="L36">
        <v>849833</v>
      </c>
      <c r="M36">
        <v>15732</v>
      </c>
      <c r="N36">
        <v>865758</v>
      </c>
      <c r="O36">
        <v>1.4513083905748301</v>
      </c>
      <c r="P36">
        <v>1.9368117292995101E-2</v>
      </c>
    </row>
    <row r="37" spans="1:16" x14ac:dyDescent="0.35">
      <c r="A37">
        <v>36</v>
      </c>
      <c r="B37" t="s">
        <v>52</v>
      </c>
      <c r="C37">
        <v>74100</v>
      </c>
      <c r="D37">
        <v>0.59002639315065597</v>
      </c>
      <c r="E37">
        <v>3749780</v>
      </c>
      <c r="F37">
        <v>-6.2887206485300995E-2</v>
      </c>
      <c r="G37">
        <v>0</v>
      </c>
      <c r="I37">
        <v>0</v>
      </c>
      <c r="K37">
        <v>11346</v>
      </c>
      <c r="L37">
        <v>46256</v>
      </c>
      <c r="M37">
        <v>21536</v>
      </c>
      <c r="N37">
        <v>79138</v>
      </c>
      <c r="O37">
        <v>-0.36201156050724298</v>
      </c>
      <c r="P37">
        <v>1.7704186000395601E-3</v>
      </c>
    </row>
    <row r="38" spans="1:16" x14ac:dyDescent="0.35">
      <c r="A38">
        <v>37</v>
      </c>
      <c r="B38" t="s">
        <v>122</v>
      </c>
      <c r="C38">
        <v>74090</v>
      </c>
      <c r="D38">
        <v>0.59018715659340704</v>
      </c>
      <c r="E38">
        <v>3749069</v>
      </c>
      <c r="F38">
        <v>-6.2926021508063895E-2</v>
      </c>
      <c r="G38">
        <v>0</v>
      </c>
      <c r="I38">
        <v>0</v>
      </c>
      <c r="K38">
        <v>11332</v>
      </c>
      <c r="L38">
        <v>27119</v>
      </c>
      <c r="M38">
        <v>15953</v>
      </c>
      <c r="N38">
        <v>54404</v>
      </c>
      <c r="O38">
        <v>-0.45863973332006602</v>
      </c>
      <c r="P38">
        <v>1.21708728444682E-3</v>
      </c>
    </row>
    <row r="39" spans="1:16" x14ac:dyDescent="0.35">
      <c r="A39">
        <v>38</v>
      </c>
      <c r="B39" t="s">
        <v>123</v>
      </c>
      <c r="C39">
        <v>5</v>
      </c>
      <c r="D39">
        <v>-0.28571428571428598</v>
      </c>
      <c r="E39">
        <v>358</v>
      </c>
      <c r="F39">
        <v>-0.26033057851239699</v>
      </c>
      <c r="G39">
        <v>0</v>
      </c>
      <c r="I39">
        <v>0</v>
      </c>
      <c r="K39">
        <v>14</v>
      </c>
      <c r="L39">
        <v>19137</v>
      </c>
      <c r="M39">
        <v>5583</v>
      </c>
      <c r="N39">
        <v>24734</v>
      </c>
      <c r="O39">
        <v>5.0365211482928503E-2</v>
      </c>
      <c r="P39">
        <v>5.5333131559274205E-4</v>
      </c>
    </row>
    <row r="40" spans="1:16" x14ac:dyDescent="0.35">
      <c r="A40">
        <v>39</v>
      </c>
      <c r="B40" t="s">
        <v>124</v>
      </c>
      <c r="C40">
        <v>0</v>
      </c>
      <c r="E40">
        <v>0</v>
      </c>
      <c r="G40">
        <v>0</v>
      </c>
      <c r="I40">
        <v>0</v>
      </c>
      <c r="K40">
        <v>0</v>
      </c>
      <c r="L40">
        <v>0</v>
      </c>
      <c r="M40">
        <v>0</v>
      </c>
      <c r="N40">
        <v>0</v>
      </c>
      <c r="P40">
        <v>0</v>
      </c>
    </row>
    <row r="41" spans="1:16" x14ac:dyDescent="0.35">
      <c r="A41">
        <v>40</v>
      </c>
      <c r="B41" t="s">
        <v>125</v>
      </c>
      <c r="C41">
        <v>5</v>
      </c>
      <c r="D41">
        <v>0.25</v>
      </c>
      <c r="E41">
        <v>353</v>
      </c>
      <c r="F41">
        <v>2.2385321100917399</v>
      </c>
      <c r="G41">
        <v>0</v>
      </c>
      <c r="I41">
        <v>0</v>
      </c>
      <c r="K41">
        <v>0</v>
      </c>
      <c r="L41">
        <v>0</v>
      </c>
      <c r="M41">
        <v>0</v>
      </c>
      <c r="N41">
        <v>0</v>
      </c>
      <c r="P41">
        <v>0</v>
      </c>
    </row>
    <row r="42" spans="1:16" x14ac:dyDescent="0.35">
      <c r="A42">
        <v>41</v>
      </c>
      <c r="B42" t="s">
        <v>11</v>
      </c>
      <c r="C42">
        <v>2398013</v>
      </c>
      <c r="D42">
        <v>0.14882744063425701</v>
      </c>
      <c r="E42">
        <v>137042682</v>
      </c>
      <c r="F42">
        <v>0.16381646199076499</v>
      </c>
      <c r="G42">
        <v>697585</v>
      </c>
      <c r="H42">
        <v>-0.42427283583912601</v>
      </c>
      <c r="I42">
        <v>5481895</v>
      </c>
      <c r="J42">
        <v>-0.47289025137905</v>
      </c>
      <c r="K42">
        <v>342932</v>
      </c>
      <c r="L42">
        <v>42943816</v>
      </c>
      <c r="M42">
        <v>1413415</v>
      </c>
      <c r="N42">
        <v>44700163</v>
      </c>
      <c r="O42">
        <v>0.13498868925687099</v>
      </c>
      <c r="P42">
        <v>1</v>
      </c>
    </row>
    <row r="43" spans="1:16" x14ac:dyDescent="0.35">
      <c r="A43">
        <v>42</v>
      </c>
      <c r="B43" t="s">
        <v>151</v>
      </c>
      <c r="C43">
        <v>3147</v>
      </c>
      <c r="D43">
        <v>0.29240246406570802</v>
      </c>
      <c r="E43">
        <v>0</v>
      </c>
      <c r="G43">
        <v>0</v>
      </c>
      <c r="I43">
        <v>0</v>
      </c>
      <c r="K43">
        <v>0</v>
      </c>
      <c r="L43">
        <v>0</v>
      </c>
      <c r="M43">
        <v>0</v>
      </c>
      <c r="N43">
        <v>0</v>
      </c>
      <c r="P43">
        <v>0</v>
      </c>
    </row>
    <row r="44" spans="1:16" x14ac:dyDescent="0.35">
      <c r="A44">
        <v>43</v>
      </c>
      <c r="B44" t="s">
        <v>152</v>
      </c>
      <c r="C44">
        <v>214933</v>
      </c>
      <c r="D44">
        <v>-0.19621166791323899</v>
      </c>
      <c r="E44">
        <v>19426420</v>
      </c>
      <c r="F44">
        <v>-0.17566557646064801</v>
      </c>
      <c r="G44">
        <v>24720</v>
      </c>
      <c r="H44">
        <v>-0.91861112117131505</v>
      </c>
      <c r="I44">
        <v>300184</v>
      </c>
      <c r="J44">
        <v>-0.93606089406203696</v>
      </c>
      <c r="K44">
        <v>1709</v>
      </c>
      <c r="L44">
        <v>184656</v>
      </c>
      <c r="M44">
        <v>0</v>
      </c>
      <c r="N44">
        <v>186365</v>
      </c>
      <c r="O44">
        <v>7.0027935526748601E-3</v>
      </c>
      <c r="P44">
        <v>4.1692241703906096E-3</v>
      </c>
    </row>
  </sheetData>
  <pageMargins left="0.7" right="0.7" top="0.75" bottom="0.75" header="0.3" footer="0.3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0"/>
  <sheetViews>
    <sheetView workbookViewId="0">
      <selection sqref="A1:K1"/>
    </sheetView>
  </sheetViews>
  <sheetFormatPr defaultColWidth="11.453125" defaultRowHeight="14.5" x14ac:dyDescent="0.35"/>
  <sheetData>
    <row r="1" spans="1:6" x14ac:dyDescent="0.35">
      <c r="A1" t="s">
        <v>95</v>
      </c>
      <c r="B1" t="s">
        <v>96</v>
      </c>
      <c r="C1" t="s">
        <v>251</v>
      </c>
      <c r="D1" t="s">
        <v>170</v>
      </c>
      <c r="E1" t="s">
        <v>209</v>
      </c>
      <c r="F1" t="s">
        <v>171</v>
      </c>
    </row>
    <row r="2" spans="1:6" x14ac:dyDescent="0.35">
      <c r="A2">
        <v>1</v>
      </c>
      <c r="B2" t="s">
        <v>2</v>
      </c>
      <c r="C2">
        <v>1827345</v>
      </c>
      <c r="D2">
        <v>3.2555813598684501E-2</v>
      </c>
      <c r="E2">
        <v>3.2555813598684501E-2</v>
      </c>
      <c r="F2">
        <v>8.4575835761131798E-2</v>
      </c>
    </row>
    <row r="3" spans="1:6" x14ac:dyDescent="0.35">
      <c r="A3">
        <v>2</v>
      </c>
      <c r="B3" t="s">
        <v>3</v>
      </c>
      <c r="C3">
        <v>2566894</v>
      </c>
      <c r="D3">
        <v>0.128342253041309</v>
      </c>
      <c r="E3">
        <v>0.128342253041309</v>
      </c>
      <c r="F3">
        <v>0.11880471687625201</v>
      </c>
    </row>
    <row r="4" spans="1:6" x14ac:dyDescent="0.35">
      <c r="A4">
        <v>3</v>
      </c>
      <c r="B4" t="s">
        <v>126</v>
      </c>
      <c r="C4">
        <v>2480157</v>
      </c>
      <c r="D4">
        <v>0.11125563489677399</v>
      </c>
      <c r="E4">
        <v>0.11125563489677399</v>
      </c>
      <c r="F4">
        <v>0.114790229044773</v>
      </c>
    </row>
    <row r="5" spans="1:6" x14ac:dyDescent="0.35">
      <c r="A5">
        <v>4</v>
      </c>
      <c r="B5" t="s">
        <v>127</v>
      </c>
      <c r="C5">
        <v>11685</v>
      </c>
      <c r="D5">
        <v>1.6763628034814499</v>
      </c>
      <c r="E5">
        <v>1.6763628034814499</v>
      </c>
      <c r="F5">
        <v>5.4082214407724096E-4</v>
      </c>
    </row>
    <row r="6" spans="1:6" x14ac:dyDescent="0.35">
      <c r="A6">
        <v>5</v>
      </c>
      <c r="B6" t="s">
        <v>128</v>
      </c>
      <c r="C6">
        <v>9035</v>
      </c>
      <c r="D6">
        <v>-8.8846308995562701E-2</v>
      </c>
      <c r="E6">
        <v>-8.8846308995562701E-2</v>
      </c>
      <c r="F6">
        <v>4.18170994586039E-4</v>
      </c>
    </row>
    <row r="7" spans="1:6" x14ac:dyDescent="0.35">
      <c r="A7">
        <v>6</v>
      </c>
      <c r="B7" t="s">
        <v>129</v>
      </c>
      <c r="C7">
        <v>163711</v>
      </c>
      <c r="D7">
        <v>-3.5394006528476699E-2</v>
      </c>
      <c r="E7">
        <v>-3.5394006528476699E-2</v>
      </c>
      <c r="F7">
        <v>7.5771103148505898E-3</v>
      </c>
    </row>
    <row r="8" spans="1:6" x14ac:dyDescent="0.35">
      <c r="A8">
        <v>7</v>
      </c>
      <c r="B8" t="s">
        <v>130</v>
      </c>
      <c r="C8">
        <v>122461</v>
      </c>
      <c r="D8">
        <v>0.100713669375135</v>
      </c>
      <c r="E8">
        <v>0.100713669375135</v>
      </c>
      <c r="F8">
        <v>5.66791789352529E-3</v>
      </c>
    </row>
    <row r="9" spans="1:6" x14ac:dyDescent="0.35">
      <c r="A9">
        <v>8</v>
      </c>
      <c r="B9" t="s">
        <v>131</v>
      </c>
      <c r="C9">
        <v>1903119</v>
      </c>
      <c r="D9">
        <v>0.207203566958817</v>
      </c>
      <c r="E9">
        <v>0.207203566958817</v>
      </c>
      <c r="F9">
        <v>8.8082918101338004E-2</v>
      </c>
    </row>
    <row r="10" spans="1:6" x14ac:dyDescent="0.35">
      <c r="A10">
        <v>9</v>
      </c>
      <c r="B10" t="s">
        <v>132</v>
      </c>
      <c r="C10">
        <v>2087476</v>
      </c>
      <c r="D10">
        <v>3.2826191289031303E-2</v>
      </c>
      <c r="E10">
        <v>3.2826191289031303E-2</v>
      </c>
      <c r="F10">
        <v>9.6615596579356602E-2</v>
      </c>
    </row>
    <row r="11" spans="1:6" x14ac:dyDescent="0.35">
      <c r="A11">
        <v>10</v>
      </c>
      <c r="B11" t="s">
        <v>133</v>
      </c>
      <c r="C11">
        <v>6701332</v>
      </c>
      <c r="D11">
        <v>3.8230908714572499E-2</v>
      </c>
      <c r="E11">
        <v>3.8230908714572499E-2</v>
      </c>
      <c r="F11">
        <v>0.310160782234782</v>
      </c>
    </row>
    <row r="12" spans="1:6" x14ac:dyDescent="0.35">
      <c r="A12">
        <v>11</v>
      </c>
      <c r="B12" t="s">
        <v>134</v>
      </c>
      <c r="C12">
        <v>4515</v>
      </c>
      <c r="D12">
        <v>-0.195043679800321</v>
      </c>
      <c r="E12">
        <v>-0.195043679800321</v>
      </c>
      <c r="F12">
        <v>2.0896978866142399E-4</v>
      </c>
    </row>
    <row r="13" spans="1:6" x14ac:dyDescent="0.35">
      <c r="A13">
        <v>12</v>
      </c>
      <c r="B13" t="s">
        <v>135</v>
      </c>
      <c r="C13">
        <v>25598</v>
      </c>
      <c r="D13">
        <v>0.10488604972375699</v>
      </c>
      <c r="E13">
        <v>0.10488604972375699</v>
      </c>
      <c r="F13">
        <v>1.1847638206323699E-3</v>
      </c>
    </row>
    <row r="14" spans="1:6" x14ac:dyDescent="0.35">
      <c r="A14">
        <v>13</v>
      </c>
      <c r="B14" t="s">
        <v>136</v>
      </c>
      <c r="C14">
        <v>2022066</v>
      </c>
      <c r="D14">
        <v>1.9596591774312399E-2</v>
      </c>
      <c r="E14">
        <v>1.9596591774312399E-2</v>
      </c>
      <c r="F14">
        <v>9.3588195942292701E-2</v>
      </c>
    </row>
    <row r="15" spans="1:6" x14ac:dyDescent="0.35">
      <c r="A15">
        <v>14</v>
      </c>
      <c r="B15" t="s">
        <v>4</v>
      </c>
      <c r="C15">
        <v>73368</v>
      </c>
      <c r="D15">
        <v>0.27209362808842702</v>
      </c>
      <c r="E15">
        <v>0.27209362808842702</v>
      </c>
      <c r="F15">
        <v>3.39572435315867E-3</v>
      </c>
    </row>
    <row r="16" spans="1:6" x14ac:dyDescent="0.35">
      <c r="A16">
        <v>15</v>
      </c>
      <c r="B16" t="s">
        <v>5</v>
      </c>
      <c r="C16">
        <v>322093</v>
      </c>
      <c r="D16">
        <v>9.0701911224890602E-2</v>
      </c>
      <c r="E16">
        <v>9.0701911224890602E-2</v>
      </c>
      <c r="F16">
        <v>1.49075761105923E-2</v>
      </c>
    </row>
    <row r="17" spans="1:6" x14ac:dyDescent="0.35">
      <c r="A17">
        <v>16</v>
      </c>
      <c r="B17" t="s">
        <v>137</v>
      </c>
      <c r="C17">
        <v>415579</v>
      </c>
      <c r="D17">
        <v>9.7186140328644505E-2</v>
      </c>
      <c r="E17">
        <v>9.7186140328644505E-2</v>
      </c>
      <c r="F17">
        <v>1.9234430963925998E-2</v>
      </c>
    </row>
    <row r="18" spans="1:6" x14ac:dyDescent="0.35">
      <c r="A18">
        <v>17</v>
      </c>
      <c r="B18" t="s">
        <v>138</v>
      </c>
      <c r="C18">
        <v>294187</v>
      </c>
      <c r="D18">
        <v>4.8783791973704402E-2</v>
      </c>
      <c r="E18">
        <v>4.8783791973704402E-2</v>
      </c>
      <c r="F18">
        <v>1.3615990081271E-2</v>
      </c>
    </row>
    <row r="19" spans="1:6" x14ac:dyDescent="0.35">
      <c r="A19">
        <v>18</v>
      </c>
      <c r="B19" t="s">
        <v>139</v>
      </c>
      <c r="C19">
        <v>575373</v>
      </c>
      <c r="D19">
        <v>8.7493054006751295E-2</v>
      </c>
      <c r="E19">
        <v>8.7493054006751295E-2</v>
      </c>
      <c r="F19">
        <v>2.6630248994792799E-2</v>
      </c>
    </row>
    <row r="20" spans="1:6" x14ac:dyDescent="0.35">
      <c r="A20">
        <v>19</v>
      </c>
      <c r="B20" t="s">
        <v>11</v>
      </c>
      <c r="C20">
        <v>21605994</v>
      </c>
      <c r="D20">
        <v>7.0809967902455001E-2</v>
      </c>
      <c r="E20">
        <v>7.0809967902455001E-2</v>
      </c>
      <c r="F2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8"/>
  <sheetViews>
    <sheetView workbookViewId="0">
      <selection sqref="A1:K1"/>
    </sheetView>
  </sheetViews>
  <sheetFormatPr defaultColWidth="11.453125" defaultRowHeight="14.5" x14ac:dyDescent="0.35"/>
  <sheetData>
    <row r="1" spans="1:8" x14ac:dyDescent="0.35">
      <c r="A1" t="s">
        <v>95</v>
      </c>
      <c r="B1" t="s">
        <v>96</v>
      </c>
      <c r="C1" t="s">
        <v>252</v>
      </c>
      <c r="D1" t="s">
        <v>170</v>
      </c>
      <c r="E1" t="s">
        <v>171</v>
      </c>
      <c r="F1" t="s">
        <v>253</v>
      </c>
      <c r="G1" t="s">
        <v>172</v>
      </c>
      <c r="H1" t="s">
        <v>173</v>
      </c>
    </row>
    <row r="2" spans="1:8" x14ac:dyDescent="0.35">
      <c r="A2">
        <v>1</v>
      </c>
      <c r="B2" t="s">
        <v>7</v>
      </c>
      <c r="C2">
        <v>15432696</v>
      </c>
      <c r="D2">
        <v>5.5003235894633698E-2</v>
      </c>
      <c r="E2">
        <v>0.71427845439557203</v>
      </c>
      <c r="F2">
        <v>5810947</v>
      </c>
      <c r="G2">
        <v>4.5774607331539E-2</v>
      </c>
      <c r="H2">
        <v>0.86713313114467405</v>
      </c>
    </row>
    <row r="3" spans="1:8" x14ac:dyDescent="0.35">
      <c r="A3">
        <v>2</v>
      </c>
      <c r="B3" t="s">
        <v>222</v>
      </c>
      <c r="C3">
        <v>98485</v>
      </c>
      <c r="D3">
        <v>0.25385124640338202</v>
      </c>
      <c r="E3">
        <v>4.5582258330720601E-3</v>
      </c>
      <c r="F3">
        <v>0</v>
      </c>
      <c r="H3">
        <v>0</v>
      </c>
    </row>
    <row r="4" spans="1:8" x14ac:dyDescent="0.35">
      <c r="A4">
        <v>3</v>
      </c>
      <c r="B4" t="s">
        <v>9</v>
      </c>
      <c r="C4">
        <v>2175097</v>
      </c>
      <c r="D4">
        <v>0.126337304077832</v>
      </c>
      <c r="E4">
        <v>0.100670998982967</v>
      </c>
      <c r="F4">
        <v>165614</v>
      </c>
      <c r="G4">
        <v>5.0983627363878598E-2</v>
      </c>
      <c r="H4">
        <v>2.47135942526053E-2</v>
      </c>
    </row>
    <row r="5" spans="1:8" x14ac:dyDescent="0.35">
      <c r="A5">
        <v>4</v>
      </c>
      <c r="B5" t="s">
        <v>10</v>
      </c>
      <c r="C5">
        <v>2237352</v>
      </c>
      <c r="D5">
        <v>0.10860487897693399</v>
      </c>
      <c r="E5">
        <v>0.103552375326958</v>
      </c>
      <c r="F5">
        <v>334217</v>
      </c>
      <c r="G5">
        <v>0.151801191719309</v>
      </c>
      <c r="H5">
        <v>4.9873219234623803E-2</v>
      </c>
    </row>
    <row r="6" spans="1:8" x14ac:dyDescent="0.35">
      <c r="A6">
        <v>5</v>
      </c>
      <c r="B6" t="s">
        <v>8</v>
      </c>
      <c r="C6">
        <v>956091</v>
      </c>
      <c r="D6">
        <v>0.22607206976147701</v>
      </c>
      <c r="E6">
        <v>4.4251192516298901E-2</v>
      </c>
      <c r="F6">
        <v>39284</v>
      </c>
      <c r="G6">
        <v>-4.3579880216195202E-2</v>
      </c>
      <c r="H6">
        <v>5.8621181580020198E-3</v>
      </c>
    </row>
    <row r="7" spans="1:8" x14ac:dyDescent="0.35">
      <c r="A7">
        <v>6</v>
      </c>
      <c r="B7" t="s">
        <v>140</v>
      </c>
      <c r="C7">
        <v>706273</v>
      </c>
      <c r="D7">
        <v>-4.75103236403948E-2</v>
      </c>
      <c r="E7">
        <v>3.2688752945131801E-2</v>
      </c>
      <c r="F7">
        <v>351270</v>
      </c>
      <c r="G7">
        <v>-0.141461912408438</v>
      </c>
      <c r="H7">
        <v>5.2417937210094898E-2</v>
      </c>
    </row>
    <row r="8" spans="1:8" x14ac:dyDescent="0.35">
      <c r="A8">
        <v>7</v>
      </c>
      <c r="B8" t="s">
        <v>11</v>
      </c>
      <c r="C8">
        <v>21605994</v>
      </c>
      <c r="D8">
        <v>7.0809967902455001E-2</v>
      </c>
      <c r="E8">
        <v>1</v>
      </c>
      <c r="F8">
        <v>6701332</v>
      </c>
      <c r="G8">
        <v>3.8230908714572499E-2</v>
      </c>
      <c r="H8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  <pageSetUpPr fitToPage="1"/>
  </sheetPr>
  <dimension ref="A1:L51"/>
  <sheetViews>
    <sheetView showGridLines="0" zoomScale="85" zoomScaleNormal="85" zoomScalePageLayoutView="150" workbookViewId="0">
      <selection sqref="A1:J1"/>
    </sheetView>
  </sheetViews>
  <sheetFormatPr defaultColWidth="9" defaultRowHeight="11" x14ac:dyDescent="0.35"/>
  <cols>
    <col min="1" max="1" width="7.453125" style="9" customWidth="1"/>
    <col min="2" max="2" width="13" style="9" customWidth="1"/>
    <col min="3" max="3" width="40" style="9" customWidth="1"/>
    <col min="4" max="6" width="10.54296875" style="9" customWidth="1"/>
    <col min="7" max="7" width="12.453125" style="26" customWidth="1"/>
    <col min="8" max="8" width="14.54296875" style="9" bestFit="1" customWidth="1"/>
    <col min="9" max="9" width="12.26953125" style="9" customWidth="1"/>
    <col min="10" max="10" width="12.453125" style="9" customWidth="1"/>
    <col min="11" max="11" width="12.7265625" style="9" customWidth="1"/>
    <col min="12" max="12" width="11.26953125" style="9" bestFit="1" customWidth="1"/>
    <col min="13" max="16384" width="9" style="9"/>
  </cols>
  <sheetData>
    <row r="1" spans="1:11" ht="13.15" customHeight="1" x14ac:dyDescent="0.35">
      <c r="A1" s="276" t="s">
        <v>208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</row>
    <row r="2" spans="1:11" ht="13.15" customHeight="1" x14ac:dyDescent="0.35">
      <c r="A2" s="276" t="s">
        <v>77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</row>
    <row r="3" spans="1:11" ht="13.15" customHeight="1" x14ac:dyDescent="0.35">
      <c r="A3" s="276" t="str">
        <f>"Premi lordi contabilizzati a tutto il "&amp;IF(MID(VIG_Tav1!C1,5,4)="0331","1°",
IF(MID(VIG_Tav1!C1,5,4)="0630","2°",
IF(MID(VIG_Tav1!C1,5,4)="0930","3°","4°")))&amp;" trimestre "&amp;MID(VIG_Tav1!C1,1,4)</f>
        <v>Premi lordi contabilizzati a tutto il 2° trimestre 2025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</row>
    <row r="4" spans="1:11" ht="13.15" customHeight="1" x14ac:dyDescent="0.35">
      <c r="H4" s="11"/>
      <c r="I4" s="11"/>
      <c r="J4" s="11"/>
      <c r="K4" s="11" t="s">
        <v>1</v>
      </c>
    </row>
    <row r="5" spans="1:11" ht="16" customHeight="1" x14ac:dyDescent="0.35">
      <c r="A5" s="281" t="s">
        <v>12</v>
      </c>
      <c r="B5" s="282"/>
      <c r="C5" s="201"/>
      <c r="D5" s="287" t="s">
        <v>73</v>
      </c>
      <c r="E5" s="288"/>
      <c r="F5" s="288"/>
      <c r="G5" s="288"/>
      <c r="H5" s="288"/>
      <c r="I5" s="28"/>
      <c r="J5" s="28"/>
      <c r="K5" s="217"/>
    </row>
    <row r="6" spans="1:11" ht="29.15" customHeight="1" x14ac:dyDescent="0.35">
      <c r="A6" s="283"/>
      <c r="B6" s="284"/>
      <c r="C6" s="203"/>
      <c r="D6" s="270" t="s">
        <v>74</v>
      </c>
      <c r="E6" s="270" t="s">
        <v>17</v>
      </c>
      <c r="F6" s="270" t="s">
        <v>18</v>
      </c>
      <c r="G6" s="277" t="s">
        <v>204</v>
      </c>
      <c r="H6" s="279" t="s">
        <v>19</v>
      </c>
      <c r="I6" s="277" t="s">
        <v>185</v>
      </c>
      <c r="J6" s="277" t="s">
        <v>210</v>
      </c>
      <c r="K6" s="277" t="s">
        <v>186</v>
      </c>
    </row>
    <row r="7" spans="1:11" ht="32.5" customHeight="1" x14ac:dyDescent="0.35">
      <c r="A7" s="285"/>
      <c r="B7" s="286"/>
      <c r="C7" s="204"/>
      <c r="D7" s="271"/>
      <c r="E7" s="271"/>
      <c r="F7" s="271"/>
      <c r="G7" s="278"/>
      <c r="H7" s="280"/>
      <c r="I7" s="278"/>
      <c r="J7" s="278"/>
      <c r="K7" s="278"/>
    </row>
    <row r="8" spans="1:11" ht="13.15" customHeight="1" x14ac:dyDescent="0.35">
      <c r="A8" s="121" t="s">
        <v>21</v>
      </c>
      <c r="B8" s="29" t="s">
        <v>22</v>
      </c>
      <c r="C8" s="29"/>
      <c r="D8" s="30"/>
      <c r="E8" s="30"/>
      <c r="F8" s="30"/>
      <c r="G8" s="30"/>
      <c r="H8" s="31"/>
      <c r="I8" s="30"/>
      <c r="J8" s="30"/>
      <c r="K8" s="244"/>
    </row>
    <row r="9" spans="1:11" ht="12" customHeight="1" x14ac:dyDescent="0.35">
      <c r="A9" s="32"/>
      <c r="B9" s="10" t="s">
        <v>75</v>
      </c>
      <c r="C9" s="10"/>
      <c r="D9" s="122">
        <f>+VIG_Tav1!C2</f>
        <v>1</v>
      </c>
      <c r="E9" s="122">
        <f>+VIG_Tav1!D2</f>
        <v>0</v>
      </c>
      <c r="F9" s="122">
        <f>+VIG_Tav1!E2</f>
        <v>0</v>
      </c>
      <c r="G9" s="122">
        <f>+VIG_Tav1!G2</f>
        <v>0</v>
      </c>
      <c r="H9" s="123">
        <f>+VIG_Tav1!F2</f>
        <v>1</v>
      </c>
      <c r="I9" s="124">
        <f>+VIG_Tav1!H2</f>
        <v>-0.99997631846922597</v>
      </c>
      <c r="J9" s="124">
        <f>+VIG_Tav1!I2</f>
        <v>-0.99997631846922597</v>
      </c>
      <c r="K9" s="241">
        <f>+VIG_Tav1!J2</f>
        <v>1.6295683747579699E-8</v>
      </c>
    </row>
    <row r="10" spans="1:11" ht="12" customHeight="1" x14ac:dyDescent="0.35">
      <c r="A10" s="32"/>
      <c r="B10" s="10" t="s">
        <v>23</v>
      </c>
      <c r="C10" s="10"/>
      <c r="D10" s="122">
        <f>+VIG_Tav1!C3</f>
        <v>875741</v>
      </c>
      <c r="E10" s="122">
        <f>+VIG_Tav1!D3</f>
        <v>32138371</v>
      </c>
      <c r="F10" s="122">
        <f>+VIG_Tav1!E3</f>
        <v>2898180</v>
      </c>
      <c r="G10" s="122">
        <f>+VIG_Tav1!G3</f>
        <v>504502</v>
      </c>
      <c r="H10" s="123">
        <f>+VIG_Tav1!F3</f>
        <v>35912292</v>
      </c>
      <c r="I10" s="124">
        <f>+VIG_Tav1!H3</f>
        <v>-5.8646367483777802E-3</v>
      </c>
      <c r="J10" s="124">
        <f>+VIG_Tav1!I3</f>
        <v>-5.8646367483777802E-3</v>
      </c>
      <c r="K10" s="241">
        <f>+VIG_Tav1!J3</f>
        <v>0.58521535308273498</v>
      </c>
    </row>
    <row r="11" spans="1:11" s="47" customFormat="1" ht="12" customHeight="1" x14ac:dyDescent="0.35">
      <c r="A11" s="52"/>
      <c r="B11" s="47" t="s">
        <v>66</v>
      </c>
      <c r="C11" s="53" t="s">
        <v>86</v>
      </c>
      <c r="D11" s="125">
        <f>+VIG_Tav1!C4</f>
        <v>1090</v>
      </c>
      <c r="E11" s="125">
        <f>+VIG_Tav1!D4</f>
        <v>5043</v>
      </c>
      <c r="F11" s="125">
        <f>+VIG_Tav1!E4</f>
        <v>6601</v>
      </c>
      <c r="G11" s="125">
        <f>+VIG_Tav1!G4</f>
        <v>816</v>
      </c>
      <c r="H11" s="125">
        <f>+VIG_Tav1!F4</f>
        <v>12734</v>
      </c>
      <c r="I11" s="126">
        <f>+VIG_Tav1!H4</f>
        <v>0.25174481470559301</v>
      </c>
      <c r="J11" s="126">
        <f>+VIG_Tav1!I4</f>
        <v>0.25174481470559301</v>
      </c>
      <c r="K11" s="241">
        <f>+VIG_Tav1!J4</f>
        <v>2.0750923684167901E-4</v>
      </c>
    </row>
    <row r="12" spans="1:11" s="47" customFormat="1" ht="12" customHeight="1" x14ac:dyDescent="0.35">
      <c r="A12" s="52"/>
      <c r="C12" s="53" t="s">
        <v>81</v>
      </c>
      <c r="D12" s="125">
        <f>+VIG_Tav1!C5</f>
        <v>2704</v>
      </c>
      <c r="E12" s="125">
        <f>+VIG_Tav1!D5</f>
        <v>0</v>
      </c>
      <c r="F12" s="125">
        <f>+VIG_Tav1!E5</f>
        <v>1370491</v>
      </c>
      <c r="G12" s="125">
        <f>+VIG_Tav1!G5</f>
        <v>225509</v>
      </c>
      <c r="H12" s="125">
        <f>+VIG_Tav1!F5</f>
        <v>1373195</v>
      </c>
      <c r="I12" s="126">
        <f>+VIG_Tav1!H5</f>
        <v>2.98038251066968E-2</v>
      </c>
      <c r="J12" s="126">
        <f>+VIG_Tav1!I5</f>
        <v>2.98038251066968E-2</v>
      </c>
      <c r="K12" s="241">
        <f>+VIG_Tav1!J5</f>
        <v>2.2377151443757699E-2</v>
      </c>
    </row>
    <row r="13" spans="1:11" ht="12" customHeight="1" x14ac:dyDescent="0.35">
      <c r="A13" s="32"/>
      <c r="B13" s="10" t="s">
        <v>25</v>
      </c>
      <c r="C13" s="10"/>
      <c r="D13" s="122">
        <f>+VIG_Tav1!C6</f>
        <v>463093</v>
      </c>
      <c r="E13" s="122">
        <f>+VIG_Tav1!D6</f>
        <v>315688</v>
      </c>
      <c r="F13" s="122">
        <f>+VIG_Tav1!E6</f>
        <v>44</v>
      </c>
      <c r="G13" s="122">
        <f>+VIG_Tav1!G6</f>
        <v>84946</v>
      </c>
      <c r="H13" s="123">
        <f>+VIG_Tav1!F6</f>
        <v>778825</v>
      </c>
      <c r="I13" s="124">
        <f>+VIG_Tav1!H6</f>
        <v>7.5151921765467505E-2</v>
      </c>
      <c r="J13" s="124">
        <f>+VIG_Tav1!I6</f>
        <v>7.5151921765467505E-2</v>
      </c>
      <c r="K13" s="241">
        <f>+VIG_Tav1!J6</f>
        <v>1.26914858947087E-2</v>
      </c>
    </row>
    <row r="14" spans="1:11" ht="12" customHeight="1" x14ac:dyDescent="0.35">
      <c r="A14" s="32"/>
      <c r="B14" s="10" t="s">
        <v>26</v>
      </c>
      <c r="C14" s="10"/>
      <c r="D14" s="122">
        <f>+VIG_Tav1!C7</f>
        <v>6608</v>
      </c>
      <c r="E14" s="122">
        <f>+VIG_Tav1!D7</f>
        <v>71383</v>
      </c>
      <c r="F14" s="122">
        <f>+VIG_Tav1!E7</f>
        <v>1987</v>
      </c>
      <c r="G14" s="122">
        <f>+VIG_Tav1!G7</f>
        <v>708</v>
      </c>
      <c r="H14" s="123">
        <f>+VIG_Tav1!F7</f>
        <v>79978</v>
      </c>
      <c r="I14" s="124">
        <f>+VIG_Tav1!H7</f>
        <v>7.7365052164708502E-3</v>
      </c>
      <c r="J14" s="124">
        <f>+VIG_Tav1!I7</f>
        <v>7.7365052164708502E-3</v>
      </c>
      <c r="K14" s="241">
        <f>+VIG_Tav1!J7</f>
        <v>1.30329619476393E-3</v>
      </c>
    </row>
    <row r="15" spans="1:11" ht="12" customHeight="1" x14ac:dyDescent="0.35">
      <c r="A15" s="32"/>
      <c r="B15" s="10" t="s">
        <v>27</v>
      </c>
      <c r="C15" s="10"/>
      <c r="D15" s="122">
        <f>+VIG_Tav1!C8</f>
        <v>1345443</v>
      </c>
      <c r="E15" s="122">
        <f>+VIG_Tav1!D8</f>
        <v>32525442</v>
      </c>
      <c r="F15" s="122">
        <f>+VIG_Tav1!E8</f>
        <v>2900211</v>
      </c>
      <c r="G15" s="122">
        <f>+VIG_Tav1!G8</f>
        <v>590156</v>
      </c>
      <c r="H15" s="123">
        <f>+VIG_Tav1!F8</f>
        <v>36771096</v>
      </c>
      <c r="I15" s="124">
        <f>+VIG_Tav1!H8</f>
        <v>-5.3834820786643504E-3</v>
      </c>
      <c r="J15" s="124">
        <f>+VIG_Tav1!I8</f>
        <v>-5.3834820786643504E-3</v>
      </c>
      <c r="K15" s="241">
        <f>+VIG_Tav1!J8</f>
        <v>0.59921015146789203</v>
      </c>
    </row>
    <row r="16" spans="1:11" ht="14.15" customHeight="1" x14ac:dyDescent="0.35">
      <c r="A16" s="202"/>
      <c r="B16" s="10" t="s">
        <v>29</v>
      </c>
      <c r="C16" s="10"/>
      <c r="D16" s="122"/>
      <c r="E16" s="122"/>
      <c r="F16" s="127"/>
      <c r="G16" s="122"/>
      <c r="H16" s="128"/>
      <c r="I16" s="124"/>
      <c r="J16" s="124"/>
      <c r="K16" s="241"/>
    </row>
    <row r="17" spans="1:11" ht="13.15" customHeight="1" x14ac:dyDescent="0.35">
      <c r="A17" s="32"/>
      <c r="B17" s="10" t="s">
        <v>30</v>
      </c>
      <c r="C17" s="10"/>
      <c r="D17" s="122">
        <f>+VIG_Tav1!C9</f>
        <v>3993</v>
      </c>
      <c r="E17" s="122">
        <f>+VIG_Tav1!D9</f>
        <v>5868</v>
      </c>
      <c r="F17" s="122">
        <f>+VIG_Tav1!E9</f>
        <v>3236</v>
      </c>
      <c r="G17" s="122">
        <f>+VIG_Tav1!G9</f>
        <v>1476</v>
      </c>
      <c r="H17" s="123">
        <f>+VIG_Tav1!F9</f>
        <v>13097</v>
      </c>
      <c r="I17" s="124">
        <f>+VIG_Tav1!H9</f>
        <v>2.8264112428358201E-2</v>
      </c>
      <c r="J17" s="124">
        <f>+VIG_Tav1!I9</f>
        <v>2.8264112428358201E-2</v>
      </c>
      <c r="K17" s="241">
        <f>+VIG_Tav1!J9</f>
        <v>2.1342457004205101E-4</v>
      </c>
    </row>
    <row r="18" spans="1:11" ht="13.15" customHeight="1" x14ac:dyDescent="0.35">
      <c r="A18" s="32"/>
      <c r="B18" s="10" t="s">
        <v>31</v>
      </c>
      <c r="C18" s="10"/>
      <c r="D18" s="122">
        <f>+VIG_Tav1!C10</f>
        <v>192676</v>
      </c>
      <c r="E18" s="122">
        <f>+VIG_Tav1!D10</f>
        <v>436192</v>
      </c>
      <c r="F18" s="127">
        <f>+VIG_Tav1!E10</f>
        <v>6967</v>
      </c>
      <c r="G18" s="122">
        <f>+VIG_Tav1!G10</f>
        <v>55570</v>
      </c>
      <c r="H18" s="123">
        <f>+VIG_Tav1!F10</f>
        <v>635835</v>
      </c>
      <c r="I18" s="124">
        <f>+VIG_Tav1!H10</f>
        <v>9.9847434407173793E-2</v>
      </c>
      <c r="J18" s="124">
        <f>+VIG_Tav1!I10</f>
        <v>9.9847434407173793E-2</v>
      </c>
      <c r="K18" s="241">
        <f>+VIG_Tav1!J10</f>
        <v>1.03613660756423E-2</v>
      </c>
    </row>
    <row r="19" spans="1:11" ht="13.15" customHeight="1" x14ac:dyDescent="0.35">
      <c r="A19" s="32"/>
      <c r="B19" s="10" t="s">
        <v>32</v>
      </c>
      <c r="C19" s="10"/>
      <c r="D19" s="122">
        <f>+VIG_Tav1!C11</f>
        <v>609066</v>
      </c>
      <c r="E19" s="122">
        <f>+VIG_Tav1!D11</f>
        <v>443075</v>
      </c>
      <c r="F19" s="127">
        <f>+VIG_Tav1!E11</f>
        <v>123383</v>
      </c>
      <c r="G19" s="122">
        <f>+VIG_Tav1!G11</f>
        <v>89347</v>
      </c>
      <c r="H19" s="123">
        <f>+VIG_Tav1!F11</f>
        <v>1175524</v>
      </c>
      <c r="I19" s="124">
        <f>+VIG_Tav1!H11</f>
        <v>2.3246502056896799E-2</v>
      </c>
      <c r="J19" s="124">
        <f>+VIG_Tav1!I11</f>
        <v>2.3246502056896799E-2</v>
      </c>
      <c r="K19" s="241">
        <f>+VIG_Tav1!J11</f>
        <v>1.9155967341689801E-2</v>
      </c>
    </row>
    <row r="20" spans="1:11" ht="12" customHeight="1" x14ac:dyDescent="0.35">
      <c r="A20" s="202"/>
      <c r="B20" s="10" t="s">
        <v>33</v>
      </c>
      <c r="C20" s="10"/>
      <c r="D20" s="122">
        <f>+VIG_Tav1!C12</f>
        <v>805735</v>
      </c>
      <c r="E20" s="122">
        <f>+VIG_Tav1!D12</f>
        <v>885135</v>
      </c>
      <c r="F20" s="122">
        <f>+VIG_Tav1!E12</f>
        <v>133586</v>
      </c>
      <c r="G20" s="122">
        <f>+VIG_Tav1!G12</f>
        <v>146393</v>
      </c>
      <c r="H20" s="123">
        <f>+VIG_Tav1!F12</f>
        <v>1824456</v>
      </c>
      <c r="I20" s="124">
        <f>+VIG_Tav1!H12</f>
        <v>4.8738637911738297E-2</v>
      </c>
      <c r="J20" s="124">
        <f>+VIG_Tav1!I12</f>
        <v>4.8738637911738297E-2</v>
      </c>
      <c r="K20" s="241">
        <f>+VIG_Tav1!J12</f>
        <v>2.97307579873742E-2</v>
      </c>
    </row>
    <row r="21" spans="1:11" s="26" customFormat="1" ht="13.15" customHeight="1" x14ac:dyDescent="0.35">
      <c r="A21" s="90" t="s">
        <v>34</v>
      </c>
      <c r="B21" s="34"/>
      <c r="C21" s="34"/>
      <c r="D21" s="129">
        <f>+VIG_Tav1!C13</f>
        <v>2151178</v>
      </c>
      <c r="E21" s="129">
        <f>+VIG_Tav1!D13</f>
        <v>33410577</v>
      </c>
      <c r="F21" s="129">
        <f>+VIG_Tav1!E13</f>
        <v>3033797</v>
      </c>
      <c r="G21" s="129">
        <f>+VIG_Tav1!G13</f>
        <v>736549</v>
      </c>
      <c r="H21" s="129">
        <f>+VIG_Tav1!F13</f>
        <v>38595552</v>
      </c>
      <c r="I21" s="130">
        <f>+VIG_Tav1!H13</f>
        <v>-2.9511655074552202E-3</v>
      </c>
      <c r="J21" s="130">
        <f>+VIG_Tav1!I13</f>
        <v>-2.9511655074552202E-3</v>
      </c>
      <c r="K21" s="242">
        <f>+VIG_Tav1!J13</f>
        <v>0.62894090945526604</v>
      </c>
    </row>
    <row r="22" spans="1:11" s="26" customFormat="1" ht="14.15" customHeight="1" x14ac:dyDescent="0.35">
      <c r="A22" s="91" t="s">
        <v>76</v>
      </c>
      <c r="B22" s="36"/>
      <c r="C22" s="36"/>
      <c r="D22" s="131">
        <f>+VIG_Tav1!C14</f>
        <v>0</v>
      </c>
      <c r="E22" s="131">
        <f>+VIG_Tav1!D14</f>
        <v>0</v>
      </c>
      <c r="F22" s="132">
        <f>+VIG_Tav1!E14</f>
        <v>0</v>
      </c>
      <c r="G22" s="131">
        <f>+VIG_Tav1!G14</f>
        <v>0</v>
      </c>
      <c r="H22" s="131">
        <f>+VIG_Tav1!F14</f>
        <v>0</v>
      </c>
      <c r="I22" s="133" t="s">
        <v>187</v>
      </c>
      <c r="J22" s="133" t="s">
        <v>187</v>
      </c>
      <c r="K22" s="243" t="s">
        <v>187</v>
      </c>
    </row>
    <row r="23" spans="1:11" ht="13.15" customHeight="1" x14ac:dyDescent="0.35">
      <c r="A23" s="121" t="s">
        <v>36</v>
      </c>
      <c r="B23" s="29" t="s">
        <v>22</v>
      </c>
      <c r="C23" s="29"/>
      <c r="D23" s="134"/>
      <c r="E23" s="134"/>
      <c r="F23" s="134"/>
      <c r="G23" s="134"/>
      <c r="H23" s="135"/>
      <c r="I23" s="136"/>
      <c r="J23" s="136"/>
      <c r="K23" s="244"/>
    </row>
    <row r="24" spans="1:11" ht="12" customHeight="1" x14ac:dyDescent="0.35">
      <c r="A24" s="202"/>
      <c r="B24" s="10" t="s">
        <v>37</v>
      </c>
      <c r="C24" s="10"/>
      <c r="D24" s="122">
        <f>+VIG_Tav1!C15</f>
        <v>42064</v>
      </c>
      <c r="E24" s="122">
        <f>+VIG_Tav1!D15</f>
        <v>6498229</v>
      </c>
      <c r="F24" s="122">
        <f>+VIG_Tav1!E15</f>
        <v>1833551</v>
      </c>
      <c r="G24" s="122">
        <f>+VIG_Tav1!G15</f>
        <v>417883</v>
      </c>
      <c r="H24" s="123">
        <f>+VIG_Tav1!F15</f>
        <v>8373844</v>
      </c>
      <c r="I24" s="124">
        <f>+VIG_Tav1!H15</f>
        <v>0.44663453398980701</v>
      </c>
      <c r="J24" s="124">
        <f>+VIG_Tav1!I15</f>
        <v>0.44663453398980701</v>
      </c>
      <c r="K24" s="241">
        <f>+VIG_Tav1!J15</f>
        <v>0.13645751357556701</v>
      </c>
    </row>
    <row r="25" spans="1:11" s="47" customFormat="1" ht="12" customHeight="1" x14ac:dyDescent="0.35">
      <c r="A25" s="54"/>
      <c r="B25" s="53" t="s">
        <v>66</v>
      </c>
      <c r="C25" s="53" t="s">
        <v>81</v>
      </c>
      <c r="D25" s="125">
        <f>+VIG_Tav1!C16</f>
        <v>1295</v>
      </c>
      <c r="E25" s="125">
        <f>+VIG_Tav1!D16</f>
        <v>0</v>
      </c>
      <c r="F25" s="125">
        <f>+VIG_Tav1!E16</f>
        <v>598945</v>
      </c>
      <c r="G25" s="125">
        <f>+VIG_Tav1!G16</f>
        <v>149748</v>
      </c>
      <c r="H25" s="137">
        <f>+VIG_Tav1!F16</f>
        <v>600240</v>
      </c>
      <c r="I25" s="126">
        <f>+VIG_Tav1!H16</f>
        <v>0.120078523431071</v>
      </c>
      <c r="J25" s="126">
        <f>+VIG_Tav1!I16</f>
        <v>0.120078523431071</v>
      </c>
      <c r="K25" s="241">
        <f>+VIG_Tav1!J16</f>
        <v>9.7813212126472201E-3</v>
      </c>
    </row>
    <row r="26" spans="1:11" ht="12" customHeight="1" x14ac:dyDescent="0.35">
      <c r="A26" s="202"/>
      <c r="B26" s="10" t="s">
        <v>38</v>
      </c>
      <c r="C26" s="10"/>
      <c r="D26" s="122">
        <f>+VIG_Tav1!C17</f>
        <v>1819</v>
      </c>
      <c r="E26" s="122">
        <f>+VIG_Tav1!D17</f>
        <v>9703653</v>
      </c>
      <c r="F26" s="122">
        <f>+VIG_Tav1!E17</f>
        <v>1060070</v>
      </c>
      <c r="G26" s="122">
        <f>+VIG_Tav1!G17</f>
        <v>295121</v>
      </c>
      <c r="H26" s="123">
        <f>+VIG_Tav1!F17</f>
        <v>10765542</v>
      </c>
      <c r="I26" s="124">
        <f>+VIG_Tav1!H17</f>
        <v>0.31270928824620398</v>
      </c>
      <c r="J26" s="124">
        <f>+VIG_Tav1!I17</f>
        <v>0.31270928824620398</v>
      </c>
      <c r="K26" s="241">
        <f>+VIG_Tav1!J17</f>
        <v>0.17543186780328601</v>
      </c>
    </row>
    <row r="27" spans="1:11" s="47" customFormat="1" ht="12" customHeight="1" x14ac:dyDescent="0.35">
      <c r="A27" s="54"/>
      <c r="B27" s="53" t="s">
        <v>66</v>
      </c>
      <c r="C27" s="53" t="s">
        <v>81</v>
      </c>
      <c r="D27" s="125">
        <f>+VIG_Tav1!C18</f>
        <v>0</v>
      </c>
      <c r="E27" s="125">
        <f>+VIG_Tav1!D18</f>
        <v>0</v>
      </c>
      <c r="F27" s="125">
        <f>+VIG_Tav1!E18</f>
        <v>409694</v>
      </c>
      <c r="G27" s="125">
        <f>+VIG_Tav1!G18</f>
        <v>146759</v>
      </c>
      <c r="H27" s="137">
        <f>+VIG_Tav1!F18</f>
        <v>409694</v>
      </c>
      <c r="I27" s="126">
        <f>+VIG_Tav1!H18</f>
        <v>0.24634639019700899</v>
      </c>
      <c r="J27" s="126">
        <f>+VIG_Tav1!I18</f>
        <v>0.24634639019700899</v>
      </c>
      <c r="K27" s="241">
        <f>+VIG_Tav1!J18</f>
        <v>6.6762438572809E-3</v>
      </c>
    </row>
    <row r="28" spans="1:11" ht="12" customHeight="1" x14ac:dyDescent="0.35">
      <c r="A28" s="202"/>
      <c r="B28" s="10" t="s">
        <v>39</v>
      </c>
      <c r="C28" s="10"/>
      <c r="D28" s="122">
        <f>+VIG_Tav1!C19</f>
        <v>0</v>
      </c>
      <c r="E28" s="122">
        <f>+VIG_Tav1!D19</f>
        <v>0</v>
      </c>
      <c r="F28" s="122">
        <f>+VIG_Tav1!E19</f>
        <v>0</v>
      </c>
      <c r="G28" s="122">
        <f>+VIG_Tav1!G19</f>
        <v>0</v>
      </c>
      <c r="H28" s="123">
        <f>+VIG_Tav1!F19</f>
        <v>0</v>
      </c>
      <c r="I28" s="138" t="s">
        <v>187</v>
      </c>
      <c r="J28" s="138" t="s">
        <v>187</v>
      </c>
      <c r="K28" s="241" t="s">
        <v>187</v>
      </c>
    </row>
    <row r="29" spans="1:11" ht="12" customHeight="1" x14ac:dyDescent="0.35">
      <c r="A29" s="202"/>
      <c r="B29" s="10" t="s">
        <v>40</v>
      </c>
      <c r="C29" s="10"/>
      <c r="D29" s="122">
        <f>+VIG_Tav1!C20</f>
        <v>0</v>
      </c>
      <c r="E29" s="122">
        <f>+VIG_Tav1!D20</f>
        <v>0</v>
      </c>
      <c r="F29" s="127">
        <f>+VIG_Tav1!E20</f>
        <v>0</v>
      </c>
      <c r="G29" s="122">
        <f>+VIG_Tav1!G20</f>
        <v>0</v>
      </c>
      <c r="H29" s="123">
        <f>+VIG_Tav1!F20</f>
        <v>0</v>
      </c>
      <c r="I29" s="124">
        <f>+VIG_Tav1!H20</f>
        <v>0</v>
      </c>
      <c r="J29" s="124">
        <f>+VIG_Tav1!I20</f>
        <v>0</v>
      </c>
      <c r="K29" s="241">
        <f>+VIG_Tav1!J20</f>
        <v>0</v>
      </c>
    </row>
    <row r="30" spans="1:11" ht="12" customHeight="1" x14ac:dyDescent="0.35">
      <c r="A30" s="202"/>
      <c r="B30" s="10" t="s">
        <v>27</v>
      </c>
      <c r="C30" s="10"/>
      <c r="D30" s="122">
        <f>+VIG_Tav1!C21</f>
        <v>43883</v>
      </c>
      <c r="E30" s="122">
        <f>+VIG_Tav1!D21</f>
        <v>16201882</v>
      </c>
      <c r="F30" s="122">
        <f>+VIG_Tav1!E21</f>
        <v>2893621</v>
      </c>
      <c r="G30" s="122">
        <f>+VIG_Tav1!G21</f>
        <v>713004</v>
      </c>
      <c r="H30" s="123">
        <f>+VIG_Tav1!F21</f>
        <v>19139386</v>
      </c>
      <c r="I30" s="124">
        <f>+VIG_Tav1!H21</f>
        <v>0.36812411585538002</v>
      </c>
      <c r="J30" s="124">
        <f>+VIG_Tav1!I21</f>
        <v>0.36812411585538002</v>
      </c>
      <c r="K30" s="241">
        <f>+VIG_Tav1!J21</f>
        <v>0.31188938137885402</v>
      </c>
    </row>
    <row r="31" spans="1:11" ht="14.15" customHeight="1" x14ac:dyDescent="0.35">
      <c r="A31" s="202"/>
      <c r="B31" s="10" t="s">
        <v>29</v>
      </c>
      <c r="C31" s="10"/>
      <c r="D31" s="122">
        <f>+VIG_Tav1!C22</f>
        <v>8214</v>
      </c>
      <c r="E31" s="122">
        <f>+VIG_Tav1!D22</f>
        <v>3656</v>
      </c>
      <c r="F31" s="127">
        <f>+VIG_Tav1!E22</f>
        <v>0</v>
      </c>
      <c r="G31" s="122">
        <f>+VIG_Tav1!G22</f>
        <v>232</v>
      </c>
      <c r="H31" s="123">
        <f>+VIG_Tav1!F22</f>
        <v>11870</v>
      </c>
      <c r="I31" s="124">
        <f>+VIG_Tav1!H22</f>
        <v>0.120657099697885</v>
      </c>
      <c r="J31" s="124">
        <f>+VIG_Tav1!I22</f>
        <v>0.120657099697885</v>
      </c>
      <c r="K31" s="241">
        <f>+VIG_Tav1!J22</f>
        <v>1.93429766083771E-4</v>
      </c>
    </row>
    <row r="32" spans="1:11" s="26" customFormat="1" ht="13.15" customHeight="1" x14ac:dyDescent="0.35">
      <c r="A32" s="90" t="s">
        <v>41</v>
      </c>
      <c r="B32" s="34"/>
      <c r="C32" s="34"/>
      <c r="D32" s="129">
        <f>+VIG_Tav1!C23</f>
        <v>52097</v>
      </c>
      <c r="E32" s="129">
        <f>+VIG_Tav1!D23</f>
        <v>16205538</v>
      </c>
      <c r="F32" s="129">
        <f>+VIG_Tav1!E23</f>
        <v>2893621</v>
      </c>
      <c r="G32" s="129">
        <f>+VIG_Tav1!G23</f>
        <v>713236</v>
      </c>
      <c r="H32" s="129">
        <f>+VIG_Tav1!F23</f>
        <v>19151256</v>
      </c>
      <c r="I32" s="130">
        <f>+VIG_Tav1!H23</f>
        <v>0.36793689074551</v>
      </c>
      <c r="J32" s="130">
        <f>+VIG_Tav1!I23</f>
        <v>0.36793689074551</v>
      </c>
      <c r="K32" s="242">
        <f>+VIG_Tav1!J23</f>
        <v>0.31208281114493802</v>
      </c>
    </row>
    <row r="33" spans="1:11" s="26" customFormat="1" ht="14.15" customHeight="1" x14ac:dyDescent="0.35">
      <c r="A33" s="92" t="s">
        <v>42</v>
      </c>
      <c r="B33" s="38"/>
      <c r="C33" s="139"/>
      <c r="D33" s="131">
        <f>+VIG_Tav1!C24</f>
        <v>143606</v>
      </c>
      <c r="E33" s="131">
        <f>+VIG_Tav1!D24</f>
        <v>26892</v>
      </c>
      <c r="F33" s="132">
        <f>+VIG_Tav1!E24</f>
        <v>2445</v>
      </c>
      <c r="G33" s="131">
        <f>+VIG_Tav1!G24</f>
        <v>35861</v>
      </c>
      <c r="H33" s="131">
        <f>+VIG_Tav1!F24</f>
        <v>172943</v>
      </c>
      <c r="I33" s="140">
        <f>+VIG_Tav1!H24</f>
        <v>0.14055173414407299</v>
      </c>
      <c r="J33" s="140">
        <f>+VIG_Tav1!I24</f>
        <v>0.14055173414407299</v>
      </c>
      <c r="K33" s="245">
        <f>+VIG_Tav1!J24</f>
        <v>2.8182244343576699E-3</v>
      </c>
    </row>
    <row r="34" spans="1:11" ht="14.15" customHeight="1" x14ac:dyDescent="0.35">
      <c r="A34" s="121" t="s">
        <v>43</v>
      </c>
      <c r="B34" s="29" t="s">
        <v>44</v>
      </c>
      <c r="C34" s="29"/>
      <c r="D34" s="134">
        <f>+VIG_Tav1!C25</f>
        <v>42</v>
      </c>
      <c r="E34" s="134">
        <f>+VIG_Tav1!D25</f>
        <v>404761</v>
      </c>
      <c r="F34" s="134">
        <f>+VIG_Tav1!E25</f>
        <v>44495</v>
      </c>
      <c r="G34" s="134">
        <f>+VIG_Tav1!G25</f>
        <v>4649</v>
      </c>
      <c r="H34" s="135">
        <f>+VIG_Tav1!F25</f>
        <v>449298</v>
      </c>
      <c r="I34" s="141">
        <f>+VIG_Tav1!H25</f>
        <v>0.58348488052442404</v>
      </c>
      <c r="J34" s="141">
        <f>+VIG_Tav1!I25</f>
        <v>0.58348488052442404</v>
      </c>
      <c r="K34" s="244">
        <f>+VIG_Tav1!J25</f>
        <v>7.32161811642005E-3</v>
      </c>
    </row>
    <row r="35" spans="1:11" s="55" customFormat="1" ht="12" customHeight="1" x14ac:dyDescent="0.35">
      <c r="A35" s="54"/>
      <c r="B35" s="53" t="s">
        <v>66</v>
      </c>
      <c r="C35" s="53" t="s">
        <v>89</v>
      </c>
      <c r="D35" s="142">
        <f>+VIG_Tav1!C26</f>
        <v>0</v>
      </c>
      <c r="E35" s="142">
        <f>+VIG_Tav1!D26</f>
        <v>3139</v>
      </c>
      <c r="F35" s="142">
        <f>+VIG_Tav1!E26</f>
        <v>116</v>
      </c>
      <c r="G35" s="142">
        <f>+VIG_Tav1!G26</f>
        <v>0</v>
      </c>
      <c r="H35" s="137">
        <f>+VIG_Tav1!F26</f>
        <v>3255</v>
      </c>
      <c r="I35" s="143">
        <f>+VIG_Tav1!H26</f>
        <v>-0.262740656851642</v>
      </c>
      <c r="J35" s="143">
        <f>+VIG_Tav1!I26</f>
        <v>-0.262740656851642</v>
      </c>
      <c r="K35" s="241">
        <f>+VIG_Tav1!J26</f>
        <v>5.3042450598371798E-5</v>
      </c>
    </row>
    <row r="36" spans="1:11" s="47" customFormat="1" ht="12" customHeight="1" x14ac:dyDescent="0.35">
      <c r="A36" s="54"/>
      <c r="B36" s="144"/>
      <c r="C36" s="53" t="s">
        <v>45</v>
      </c>
      <c r="D36" s="125">
        <f>+VIG_Tav1!C27</f>
        <v>0</v>
      </c>
      <c r="E36" s="125">
        <f>+VIG_Tav1!D27</f>
        <v>213</v>
      </c>
      <c r="F36" s="125">
        <f>+VIG_Tav1!E27</f>
        <v>116</v>
      </c>
      <c r="G36" s="125">
        <f>+VIG_Tav1!G27</f>
        <v>0</v>
      </c>
      <c r="H36" s="137">
        <f>+VIG_Tav1!F27</f>
        <v>329</v>
      </c>
      <c r="I36" s="126">
        <f>+VIG_Tav1!H27</f>
        <v>-0.46241830065359502</v>
      </c>
      <c r="J36" s="126">
        <f>+VIG_Tav1!I27</f>
        <v>-0.46241830065359502</v>
      </c>
      <c r="K36" s="241">
        <f>+VIG_Tav1!J27</f>
        <v>5.3612799529537099E-6</v>
      </c>
    </row>
    <row r="37" spans="1:11" s="47" customFormat="1" ht="12" customHeight="1" x14ac:dyDescent="0.35">
      <c r="A37" s="54"/>
      <c r="B37" s="144"/>
      <c r="C37" s="53" t="s">
        <v>46</v>
      </c>
      <c r="D37" s="125">
        <f>+VIG_Tav1!C28</f>
        <v>0</v>
      </c>
      <c r="E37" s="125">
        <f>+VIG_Tav1!D28</f>
        <v>0</v>
      </c>
      <c r="F37" s="125">
        <f>+VIG_Tav1!E28</f>
        <v>0</v>
      </c>
      <c r="G37" s="125">
        <f>+VIG_Tav1!G28</f>
        <v>0</v>
      </c>
      <c r="H37" s="137">
        <f>+VIG_Tav1!F28</f>
        <v>0</v>
      </c>
      <c r="I37" s="143" t="s">
        <v>187</v>
      </c>
      <c r="J37" s="143" t="s">
        <v>187</v>
      </c>
      <c r="K37" s="241" t="s">
        <v>187</v>
      </c>
    </row>
    <row r="38" spans="1:11" s="47" customFormat="1" ht="12" customHeight="1" x14ac:dyDescent="0.35">
      <c r="A38" s="54"/>
      <c r="B38" s="144"/>
      <c r="C38" s="53" t="s">
        <v>47</v>
      </c>
      <c r="D38" s="125">
        <f>+VIG_Tav1!C29</f>
        <v>0</v>
      </c>
      <c r="E38" s="125">
        <f>+VIG_Tav1!D29</f>
        <v>0</v>
      </c>
      <c r="F38" s="125">
        <f>+VIG_Tav1!E29</f>
        <v>0</v>
      </c>
      <c r="G38" s="125">
        <f>+VIG_Tav1!G29</f>
        <v>0</v>
      </c>
      <c r="H38" s="137">
        <f>+VIG_Tav1!F29</f>
        <v>0</v>
      </c>
      <c r="I38" s="143" t="s">
        <v>187</v>
      </c>
      <c r="J38" s="143" t="s">
        <v>187</v>
      </c>
      <c r="K38" s="241" t="s">
        <v>187</v>
      </c>
    </row>
    <row r="39" spans="1:11" s="47" customFormat="1" ht="12" customHeight="1" x14ac:dyDescent="0.35">
      <c r="A39" s="54"/>
      <c r="B39" s="144"/>
      <c r="C39" s="53" t="s">
        <v>48</v>
      </c>
      <c r="D39" s="125">
        <f>+VIG_Tav1!C30</f>
        <v>0</v>
      </c>
      <c r="E39" s="125">
        <f>+VIG_Tav1!D30</f>
        <v>2926</v>
      </c>
      <c r="F39" s="125">
        <f>+VIG_Tav1!E30</f>
        <v>0</v>
      </c>
      <c r="G39" s="125">
        <f>+VIG_Tav1!G30</f>
        <v>0</v>
      </c>
      <c r="H39" s="137">
        <f>+VIG_Tav1!F30</f>
        <v>2926</v>
      </c>
      <c r="I39" s="143" t="s">
        <v>187</v>
      </c>
      <c r="J39" s="143" t="s">
        <v>187</v>
      </c>
      <c r="K39" s="241" t="s">
        <v>187</v>
      </c>
    </row>
    <row r="40" spans="1:11" ht="14.15" customHeight="1" x14ac:dyDescent="0.35">
      <c r="A40" s="202"/>
      <c r="B40" s="10" t="s">
        <v>49</v>
      </c>
      <c r="C40" s="10"/>
      <c r="D40" s="122">
        <f>+VIG_Tav1!C31</f>
        <v>360</v>
      </c>
      <c r="E40" s="122">
        <f>+VIG_Tav1!D31</f>
        <v>360598</v>
      </c>
      <c r="F40" s="127">
        <f>+VIG_Tav1!E31</f>
        <v>18126</v>
      </c>
      <c r="G40" s="122">
        <f>+VIG_Tav1!G31</f>
        <v>227</v>
      </c>
      <c r="H40" s="123">
        <f>+VIG_Tav1!F31</f>
        <v>379084</v>
      </c>
      <c r="I40" s="124">
        <f>+VIG_Tav1!H31</f>
        <v>-0.29562249272087698</v>
      </c>
      <c r="J40" s="124">
        <f>+VIG_Tav1!I31</f>
        <v>-0.29562249272087698</v>
      </c>
      <c r="K40" s="241">
        <f>+VIG_Tav1!J31</f>
        <v>6.1774329777674903E-3</v>
      </c>
    </row>
    <row r="41" spans="1:11" s="47" customFormat="1" ht="12" customHeight="1" x14ac:dyDescent="0.35">
      <c r="A41" s="54"/>
      <c r="B41" s="53" t="s">
        <v>66</v>
      </c>
      <c r="C41" s="53" t="s">
        <v>30</v>
      </c>
      <c r="D41" s="125">
        <f>+VIG_Tav1!C32</f>
        <v>30</v>
      </c>
      <c r="E41" s="125">
        <f>+VIG_Tav1!D32</f>
        <v>43590</v>
      </c>
      <c r="F41" s="145">
        <f>+VIG_Tav1!E32</f>
        <v>2455</v>
      </c>
      <c r="G41" s="125">
        <f>+VIG_Tav1!G32</f>
        <v>224</v>
      </c>
      <c r="H41" s="137">
        <f>+VIG_Tav1!F32</f>
        <v>46075</v>
      </c>
      <c r="I41" s="126">
        <f>+VIG_Tav1!H32</f>
        <v>-1.12024379251883E-2</v>
      </c>
      <c r="J41" s="126">
        <f>+VIG_Tav1!I32</f>
        <v>-1.12024379251883E-2</v>
      </c>
      <c r="K41" s="241">
        <f>+VIG_Tav1!J32</f>
        <v>7.5082362866973299E-4</v>
      </c>
    </row>
    <row r="42" spans="1:11" s="26" customFormat="1" ht="13.15" customHeight="1" x14ac:dyDescent="0.35">
      <c r="A42" s="90" t="s">
        <v>50</v>
      </c>
      <c r="B42" s="34"/>
      <c r="C42" s="34"/>
      <c r="D42" s="129">
        <f>+VIG_Tav1!C33</f>
        <v>402</v>
      </c>
      <c r="E42" s="129">
        <f>+VIG_Tav1!D33</f>
        <v>765359</v>
      </c>
      <c r="F42" s="129">
        <f>+VIG_Tav1!E33</f>
        <v>62621</v>
      </c>
      <c r="G42" s="129">
        <f>+VIG_Tav1!G33</f>
        <v>4876</v>
      </c>
      <c r="H42" s="129">
        <f>+VIG_Tav1!F33</f>
        <v>828382</v>
      </c>
      <c r="I42" s="130">
        <f>+VIG_Tav1!H33</f>
        <v>7.85840036110441E-3</v>
      </c>
      <c r="J42" s="130">
        <f>+VIG_Tav1!I33</f>
        <v>7.85840036110441E-3</v>
      </c>
      <c r="K42" s="242">
        <f>+VIG_Tav1!J33</f>
        <v>1.34990510941875E-2</v>
      </c>
    </row>
    <row r="43" spans="1:11" s="26" customFormat="1" ht="14.15" customHeight="1" x14ac:dyDescent="0.35">
      <c r="A43" s="35" t="s">
        <v>51</v>
      </c>
      <c r="B43" s="39"/>
      <c r="C43" s="39"/>
      <c r="D43" s="131">
        <f>+VIG_Tav1!C34</f>
        <v>911</v>
      </c>
      <c r="E43" s="131">
        <f>+VIG_Tav1!D34</f>
        <v>2031528</v>
      </c>
      <c r="F43" s="131">
        <f>+VIG_Tav1!E34</f>
        <v>378297</v>
      </c>
      <c r="G43" s="131">
        <f>+VIG_Tav1!G34</f>
        <v>11085</v>
      </c>
      <c r="H43" s="131">
        <f>+VIG_Tav1!F34</f>
        <v>2410736</v>
      </c>
      <c r="I43" s="140">
        <f>+VIG_Tav1!H34</f>
        <v>0.447625178345816</v>
      </c>
      <c r="J43" s="140">
        <f>+VIG_Tav1!I34</f>
        <v>0.447625178345816</v>
      </c>
      <c r="K43" s="245">
        <f>+VIG_Tav1!J34</f>
        <v>3.9284591454905197E-2</v>
      </c>
    </row>
    <row r="44" spans="1:11" ht="14.15" customHeight="1" x14ac:dyDescent="0.35">
      <c r="A44" s="119" t="s">
        <v>52</v>
      </c>
      <c r="B44" s="120"/>
      <c r="C44" s="120"/>
      <c r="D44" s="134">
        <f>+VIG_Tav1!C35</f>
        <v>40170</v>
      </c>
      <c r="E44" s="134">
        <f>+VIG_Tav1!D35</f>
        <v>62662</v>
      </c>
      <c r="F44" s="134">
        <f>+VIG_Tav1!E35</f>
        <v>104242</v>
      </c>
      <c r="G44" s="134">
        <f>+VIG_Tav1!G35</f>
        <v>37194</v>
      </c>
      <c r="H44" s="135">
        <f>+VIG_Tav1!F35</f>
        <v>207074</v>
      </c>
      <c r="I44" s="141">
        <f>+VIG_Tav1!H35</f>
        <v>-1.7936411579466599E-2</v>
      </c>
      <c r="J44" s="141">
        <f>+VIG_Tav1!I35</f>
        <v>-1.7936411579466599E-2</v>
      </c>
      <c r="K44" s="136">
        <f>+VIG_Tav1!J35</f>
        <v>3.3744124163463101E-3</v>
      </c>
    </row>
    <row r="45" spans="1:11" s="47" customFormat="1" ht="12" customHeight="1" x14ac:dyDescent="0.35">
      <c r="A45" s="54"/>
      <c r="B45" s="53" t="s">
        <v>66</v>
      </c>
      <c r="C45" s="53" t="s">
        <v>82</v>
      </c>
      <c r="D45" s="125">
        <f>+VIG_Tav1!C36</f>
        <v>40170</v>
      </c>
      <c r="E45" s="125">
        <f>+VIG_Tav1!D36</f>
        <v>42359</v>
      </c>
      <c r="F45" s="125">
        <f>+VIG_Tav1!E36</f>
        <v>97532</v>
      </c>
      <c r="G45" s="125">
        <f>+VIG_Tav1!G36</f>
        <v>32517</v>
      </c>
      <c r="H45" s="137">
        <f>+VIG_Tav1!F36</f>
        <v>180061</v>
      </c>
      <c r="I45" s="126">
        <f>+VIG_Tav1!H36</f>
        <v>-5.71833994826738E-2</v>
      </c>
      <c r="J45" s="126">
        <f>+VIG_Tav1!I36</f>
        <v>-5.71833994826738E-2</v>
      </c>
      <c r="K45" s="138">
        <f>+VIG_Tav1!J36</f>
        <v>2.9342171112729399E-3</v>
      </c>
    </row>
    <row r="46" spans="1:11" s="47" customFormat="1" ht="12" customHeight="1" x14ac:dyDescent="0.35">
      <c r="A46" s="54"/>
      <c r="B46" s="146"/>
      <c r="C46" s="53" t="s">
        <v>53</v>
      </c>
      <c r="D46" s="125">
        <f>+VIG_Tav1!C37</f>
        <v>0</v>
      </c>
      <c r="E46" s="125">
        <f>+VIG_Tav1!D37</f>
        <v>20303</v>
      </c>
      <c r="F46" s="125">
        <f>+VIG_Tav1!E37</f>
        <v>6706</v>
      </c>
      <c r="G46" s="125">
        <f>+VIG_Tav1!G37</f>
        <v>4677</v>
      </c>
      <c r="H46" s="137">
        <f>+VIG_Tav1!F37</f>
        <v>27009</v>
      </c>
      <c r="I46" s="126">
        <f>+VIG_Tav1!H37</f>
        <v>0.35928535480624002</v>
      </c>
      <c r="J46" s="126">
        <f>+VIG_Tav1!I37</f>
        <v>0.35928535480624002</v>
      </c>
      <c r="K46" s="138">
        <f>+VIG_Tav1!J37</f>
        <v>4.4013012233837901E-4</v>
      </c>
    </row>
    <row r="47" spans="1:11" s="47" customFormat="1" ht="12" customHeight="1" x14ac:dyDescent="0.35">
      <c r="A47" s="54"/>
      <c r="B47" s="146"/>
      <c r="C47" s="53" t="s">
        <v>54</v>
      </c>
      <c r="D47" s="125">
        <f>+VIG_Tav1!C38</f>
        <v>0</v>
      </c>
      <c r="E47" s="125">
        <f>+VIG_Tav1!D38</f>
        <v>0</v>
      </c>
      <c r="F47" s="125">
        <f>+VIG_Tav1!E38</f>
        <v>0</v>
      </c>
      <c r="G47" s="125">
        <f>+VIG_Tav1!G38</f>
        <v>0</v>
      </c>
      <c r="H47" s="137">
        <f>+VIG_Tav1!F38</f>
        <v>0</v>
      </c>
      <c r="I47" s="126">
        <f>+VIG_Tav1!H38</f>
        <v>0</v>
      </c>
      <c r="J47" s="126">
        <f>+VIG_Tav1!I38</f>
        <v>0</v>
      </c>
      <c r="K47" s="138">
        <f>+VIG_Tav1!J38</f>
        <v>0</v>
      </c>
    </row>
    <row r="48" spans="1:11" s="47" customFormat="1" ht="12" customHeight="1" x14ac:dyDescent="0.35">
      <c r="A48" s="56"/>
      <c r="B48" s="147"/>
      <c r="C48" s="89" t="s">
        <v>55</v>
      </c>
      <c r="D48" s="148">
        <f>+VIG_Tav1!C39</f>
        <v>0</v>
      </c>
      <c r="E48" s="148">
        <f>+VIG_Tav1!D39</f>
        <v>0</v>
      </c>
      <c r="F48" s="148">
        <f>+VIG_Tav1!E39</f>
        <v>4</v>
      </c>
      <c r="G48" s="148">
        <f>+VIG_Tav1!G39</f>
        <v>0</v>
      </c>
      <c r="H48" s="149">
        <f>+VIG_Tav1!F39</f>
        <v>4</v>
      </c>
      <c r="I48" s="150">
        <f>+VIG_Tav1!H39</f>
        <v>0</v>
      </c>
      <c r="J48" s="150">
        <f>+VIG_Tav1!I39</f>
        <v>0</v>
      </c>
      <c r="K48" s="246">
        <f>+VIG_Tav1!J39</f>
        <v>6.5182734990318705E-8</v>
      </c>
    </row>
    <row r="49" spans="1:12" s="26" customFormat="1" ht="17.149999999999999" customHeight="1" x14ac:dyDescent="0.35">
      <c r="A49" s="272" t="s">
        <v>11</v>
      </c>
      <c r="B49" s="273"/>
      <c r="C49" s="274"/>
      <c r="D49" s="129">
        <f>+VIG_Tav1!C40</f>
        <v>2388364</v>
      </c>
      <c r="E49" s="129">
        <f>+VIG_Tav1!D40</f>
        <v>52502556</v>
      </c>
      <c r="F49" s="129">
        <f>+VIG_Tav1!E40</f>
        <v>6475023</v>
      </c>
      <c r="G49" s="129">
        <f>+VIG_Tav1!G40</f>
        <v>1538801</v>
      </c>
      <c r="H49" s="129">
        <f>+VIG_Tav1!F40</f>
        <v>61365943</v>
      </c>
      <c r="I49" s="130">
        <f>+VIG_Tav1!H40</f>
        <v>0.10450642676432199</v>
      </c>
      <c r="J49" s="130">
        <f>+VIG_Tav1!I40</f>
        <v>0.10450642676432199</v>
      </c>
      <c r="K49" s="242">
        <f>+VIG_Tav1!J40</f>
        <v>1</v>
      </c>
      <c r="L49" s="100"/>
    </row>
    <row r="50" spans="1:12" ht="7.15" customHeight="1" x14ac:dyDescent="0.35">
      <c r="A50" s="40"/>
      <c r="B50" s="41"/>
      <c r="C50" s="10"/>
      <c r="D50" s="42"/>
      <c r="E50" s="42"/>
      <c r="F50" s="42"/>
      <c r="G50" s="43"/>
      <c r="H50" s="42"/>
    </row>
    <row r="51" spans="1:12" s="23" customFormat="1" ht="15" customHeight="1" x14ac:dyDescent="0.35">
      <c r="A51" s="23" t="s">
        <v>203</v>
      </c>
      <c r="G51" s="44"/>
    </row>
  </sheetData>
  <mergeCells count="14">
    <mergeCell ref="A49:C49"/>
    <mergeCell ref="I6:I7"/>
    <mergeCell ref="K6:K7"/>
    <mergeCell ref="A1:K1"/>
    <mergeCell ref="A2:K2"/>
    <mergeCell ref="A3:K3"/>
    <mergeCell ref="A5:B7"/>
    <mergeCell ref="D5:H5"/>
    <mergeCell ref="D6:D7"/>
    <mergeCell ref="E6:E7"/>
    <mergeCell ref="F6:F7"/>
    <mergeCell ref="G6:G7"/>
    <mergeCell ref="H6:H7"/>
    <mergeCell ref="J6:J7"/>
  </mergeCells>
  <printOptions horizontalCentered="1"/>
  <pageMargins left="0.31496062992125984" right="0.11811023622047245" top="0.19685039370078741" bottom="0" header="0.19685039370078741" footer="0"/>
  <pageSetup paperSize="9" scale="85" orientation="portrait" horizontalDpi="4294967292" verticalDpi="4294967292" r:id="rId1"/>
  <headerFooter alignWithMargins="0">
    <oddHeader>&amp;L&amp;"Arial,Normale"&amp;8IVASS - SERVIZIO STUDI E GESTIONE DATI
DIVISIONE STUDI E ANALISI STATISTICHE&amp;R&amp;A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50"/>
    <pageSetUpPr fitToPage="1"/>
  </sheetPr>
  <dimension ref="A1:P36"/>
  <sheetViews>
    <sheetView showGridLines="0" zoomScale="85" zoomScaleNormal="85" workbookViewId="0">
      <selection sqref="A1:J1"/>
    </sheetView>
  </sheetViews>
  <sheetFormatPr defaultColWidth="9" defaultRowHeight="11" x14ac:dyDescent="0.35"/>
  <cols>
    <col min="1" max="1" width="19.453125" style="9" customWidth="1"/>
    <col min="2" max="7" width="10.54296875" style="10" customWidth="1"/>
    <col min="8" max="9" width="10.54296875" style="9" customWidth="1"/>
    <col min="10" max="11" width="12.54296875" style="9" customWidth="1"/>
    <col min="12" max="13" width="10.54296875" style="9" customWidth="1"/>
    <col min="14" max="14" width="13.453125" style="9" customWidth="1"/>
    <col min="15" max="15" width="12" style="9" customWidth="1"/>
    <col min="16" max="18" width="10.453125" style="9" customWidth="1"/>
    <col min="19" max="16384" width="9" style="9"/>
  </cols>
  <sheetData>
    <row r="1" spans="1:16" ht="13.15" customHeight="1" x14ac:dyDescent="0.35">
      <c r="A1" s="276" t="s">
        <v>201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</row>
    <row r="2" spans="1:16" ht="13.15" customHeight="1" x14ac:dyDescent="0.35">
      <c r="A2" s="276" t="s">
        <v>0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</row>
    <row r="3" spans="1:16" ht="13.15" customHeight="1" x14ac:dyDescent="0.35">
      <c r="A3" s="276" t="str">
        <f>"Ripartizione per canale distributivo dei premi lordi contabilizzati a tutto il "&amp;IF(MID(VIG_Tav2!C1,5,4)="0331","1°",
IF(MID(VIG_Tav2!C1,5,4)="0630","2°",
IF(MID(VIG_Tav2!C1,5,4)="0930","3°","4°")))&amp;" trimestre "&amp;MID(VIG_Tav2!C1,1,4)</f>
        <v>Ripartizione per canale distributivo dei premi lordi contabilizzati a tutto il 2° trimestre 2025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</row>
    <row r="4" spans="1:16" ht="13.15" customHeight="1" x14ac:dyDescent="0.35">
      <c r="F4" s="9"/>
      <c r="G4" s="9"/>
      <c r="P4" s="11" t="s">
        <v>1</v>
      </c>
    </row>
    <row r="5" spans="1:16" ht="31.5" customHeight="1" x14ac:dyDescent="0.35">
      <c r="A5" s="30"/>
      <c r="B5" s="292" t="s">
        <v>7</v>
      </c>
      <c r="C5" s="293"/>
      <c r="D5" s="292" t="s">
        <v>91</v>
      </c>
      <c r="E5" s="293"/>
      <c r="F5" s="292" t="s">
        <v>9</v>
      </c>
      <c r="G5" s="293"/>
      <c r="H5" s="292" t="s">
        <v>10</v>
      </c>
      <c r="I5" s="293"/>
      <c r="J5" s="292" t="s">
        <v>8</v>
      </c>
      <c r="K5" s="293"/>
      <c r="L5" s="292" t="s">
        <v>140</v>
      </c>
      <c r="M5" s="293"/>
      <c r="N5" s="292" t="s">
        <v>19</v>
      </c>
      <c r="O5" s="294"/>
      <c r="P5" s="293"/>
    </row>
    <row r="6" spans="1:16" ht="31.5" customHeight="1" x14ac:dyDescent="0.35">
      <c r="A6" s="30"/>
      <c r="B6" s="215" t="s">
        <v>189</v>
      </c>
      <c r="C6" s="215" t="s">
        <v>190</v>
      </c>
      <c r="D6" s="215" t="s">
        <v>189</v>
      </c>
      <c r="E6" s="215" t="s">
        <v>190</v>
      </c>
      <c r="F6" s="215" t="s">
        <v>189</v>
      </c>
      <c r="G6" s="215" t="s">
        <v>190</v>
      </c>
      <c r="H6" s="215" t="s">
        <v>189</v>
      </c>
      <c r="I6" s="151" t="s">
        <v>190</v>
      </c>
      <c r="J6" s="215" t="s">
        <v>189</v>
      </c>
      <c r="K6" s="151" t="s">
        <v>190</v>
      </c>
      <c r="L6" s="215" t="s">
        <v>189</v>
      </c>
      <c r="M6" s="215" t="s">
        <v>190</v>
      </c>
      <c r="N6" s="215" t="s">
        <v>189</v>
      </c>
      <c r="O6" s="152" t="s">
        <v>191</v>
      </c>
      <c r="P6" s="153" t="s">
        <v>186</v>
      </c>
    </row>
    <row r="7" spans="1:16" ht="20.149999999999999" customHeight="1" x14ac:dyDescent="0.35">
      <c r="A7" s="30" t="s">
        <v>56</v>
      </c>
      <c r="B7" s="14"/>
      <c r="C7" s="154"/>
      <c r="D7" s="14"/>
      <c r="E7" s="154"/>
      <c r="F7" s="14"/>
      <c r="G7" s="154"/>
      <c r="H7" s="14"/>
      <c r="I7" s="154"/>
      <c r="J7" s="14"/>
      <c r="K7" s="154"/>
      <c r="L7" s="14"/>
      <c r="M7" s="154"/>
      <c r="N7" s="14"/>
      <c r="O7" s="154"/>
      <c r="P7" s="155"/>
    </row>
    <row r="8" spans="1:16" ht="16.149999999999999" customHeight="1" x14ac:dyDescent="0.35">
      <c r="A8" s="93" t="s">
        <v>57</v>
      </c>
      <c r="B8" s="15">
        <f>+VIG_Tav2!C2</f>
        <v>4478479</v>
      </c>
      <c r="C8" s="156">
        <f>+VIG_Tav2!D2</f>
        <v>-5.6841046065796798E-2</v>
      </c>
      <c r="D8" s="10">
        <f>+VIG_Tav2!E2</f>
        <v>3882553</v>
      </c>
      <c r="E8" s="157">
        <f>+VIG_Tav2!F2</f>
        <v>0.24638345069348699</v>
      </c>
      <c r="F8" s="15">
        <f>+VIG_Tav2!G2</f>
        <v>24931973</v>
      </c>
      <c r="G8" s="157">
        <f>+VIG_Tav2!H2</f>
        <v>-3.8928207970400099E-3</v>
      </c>
      <c r="H8" s="15">
        <f>+VIG_Tav2!I2</f>
        <v>350079</v>
      </c>
      <c r="I8" s="157">
        <f>+VIG_Tav2!J2</f>
        <v>-0.188662847289818</v>
      </c>
      <c r="J8" s="15">
        <f>+VIG_Tav2!K2</f>
        <v>2974369</v>
      </c>
      <c r="K8" s="157">
        <f>+VIG_Tav2!L2</f>
        <v>-0.160888546590439</v>
      </c>
      <c r="L8" s="15">
        <f>+VIG_Tav2!M2</f>
        <v>153642</v>
      </c>
      <c r="M8" s="157">
        <f>+VIG_Tav2!N2</f>
        <v>0.51923742472634504</v>
      </c>
      <c r="N8" s="16">
        <f>+VIG_Tav2!O2</f>
        <v>36771095</v>
      </c>
      <c r="O8" s="158">
        <f>+VIG_Tav2!P2</f>
        <v>-5.3835360307815704E-3</v>
      </c>
      <c r="P8" s="159">
        <f>+VIG_Tav2!Q2</f>
        <v>0.601238963395481</v>
      </c>
    </row>
    <row r="9" spans="1:16" s="47" customFormat="1" ht="16.149999999999999" customHeight="1" x14ac:dyDescent="0.35">
      <c r="A9" s="160" t="s">
        <v>58</v>
      </c>
      <c r="B9" s="45">
        <f>+VIG_Tav2!C3</f>
        <v>394674</v>
      </c>
      <c r="C9" s="161">
        <f>+VIG_Tav2!D3</f>
        <v>-1.15605199228631E-2</v>
      </c>
      <c r="D9" s="45">
        <f>+VIG_Tav2!E3</f>
        <v>25819</v>
      </c>
      <c r="E9" s="161">
        <f>+VIG_Tav2!F3</f>
        <v>-0.36459615100654602</v>
      </c>
      <c r="F9" s="45">
        <f>+VIG_Tav2!G3</f>
        <v>499819</v>
      </c>
      <c r="G9" s="161">
        <f>+VIG_Tav2!H3</f>
        <v>-1.6917465935374399E-3</v>
      </c>
      <c r="H9" s="45">
        <f>+VIG_Tav2!I3</f>
        <v>4867</v>
      </c>
      <c r="I9" s="161">
        <f>+VIG_Tav2!J3</f>
        <v>-0.107627429409608</v>
      </c>
      <c r="J9" s="45">
        <f>+VIG_Tav2!K3</f>
        <v>381536</v>
      </c>
      <c r="K9" s="161">
        <f>+VIG_Tav2!L3</f>
        <v>2.6605820561391502E-2</v>
      </c>
      <c r="L9" s="45">
        <f>+VIG_Tav2!M3</f>
        <v>66480</v>
      </c>
      <c r="M9" s="161">
        <f>+VIG_Tav2!N3</f>
        <v>3.2180064716705798</v>
      </c>
      <c r="N9" s="46">
        <f>+VIG_Tav2!O3</f>
        <v>1373195</v>
      </c>
      <c r="O9" s="162">
        <f>+VIG_Tav2!P3</f>
        <v>2.98038251066968E-2</v>
      </c>
      <c r="P9" s="163">
        <f>+VIG_Tav2!Q3</f>
        <v>2.2452916845143101E-2</v>
      </c>
    </row>
    <row r="10" spans="1:16" ht="16.149999999999999" customHeight="1" x14ac:dyDescent="0.35">
      <c r="A10" s="93" t="s">
        <v>59</v>
      </c>
      <c r="B10" s="15">
        <f>+VIG_Tav2!C4</f>
        <v>0</v>
      </c>
      <c r="C10" s="15">
        <f>+VIG_Tav2!D4</f>
        <v>0</v>
      </c>
      <c r="D10" s="15">
        <f>+VIG_Tav2!E4</f>
        <v>0</v>
      </c>
      <c r="E10" s="15">
        <f>+VIG_Tav2!F4</f>
        <v>0</v>
      </c>
      <c r="F10" s="15">
        <f>+VIG_Tav2!G4</f>
        <v>0</v>
      </c>
      <c r="G10" s="157">
        <f>+VIG_Tav2!H4</f>
        <v>0</v>
      </c>
      <c r="H10" s="15">
        <f>+VIG_Tav2!I4</f>
        <v>0</v>
      </c>
      <c r="I10" s="157">
        <f>+VIG_Tav2!J4</f>
        <v>0</v>
      </c>
      <c r="J10" s="15">
        <f>+VIG_Tav2!K4</f>
        <v>0</v>
      </c>
      <c r="K10" s="157">
        <f>+VIG_Tav2!L4</f>
        <v>0</v>
      </c>
      <c r="L10" s="15">
        <f>+VIG_Tav2!M4</f>
        <v>0</v>
      </c>
      <c r="M10" s="157">
        <f>+VIG_Tav2!N4</f>
        <v>0</v>
      </c>
      <c r="N10" s="16">
        <f>+VIG_Tav2!O4</f>
        <v>0</v>
      </c>
      <c r="O10" s="164">
        <f>+VIG_Tav2!P4</f>
        <v>0</v>
      </c>
      <c r="P10" s="165">
        <f>+VIG_Tav2!Q4</f>
        <v>0</v>
      </c>
    </row>
    <row r="11" spans="1:16" ht="16.149999999999999" customHeight="1" x14ac:dyDescent="0.35">
      <c r="A11" s="93" t="s">
        <v>60</v>
      </c>
      <c r="B11" s="15">
        <f>+VIG_Tav2!C5</f>
        <v>1802358</v>
      </c>
      <c r="C11" s="157">
        <f>+VIG_Tav2!D5</f>
        <v>8.8059141956270195E-2</v>
      </c>
      <c r="D11" s="15">
        <f>+VIG_Tav2!E5</f>
        <v>6412606</v>
      </c>
      <c r="E11" s="157">
        <f>+VIG_Tav2!F5</f>
        <v>0.28126991180413202</v>
      </c>
      <c r="F11" s="15">
        <f>+VIG_Tav2!G5</f>
        <v>9943845</v>
      </c>
      <c r="G11" s="157">
        <f>+VIG_Tav2!H5</f>
        <v>0.54349985354839003</v>
      </c>
      <c r="H11" s="15">
        <f>+VIG_Tav2!I5</f>
        <v>35875</v>
      </c>
      <c r="I11" s="157">
        <f>+VIG_Tav2!J5</f>
        <v>-0.43472780272591199</v>
      </c>
      <c r="J11" s="15">
        <f>+VIG_Tav2!K5</f>
        <v>932685</v>
      </c>
      <c r="K11" s="157">
        <f>+VIG_Tav2!L5</f>
        <v>0.13929640261406001</v>
      </c>
      <c r="L11" s="15">
        <f>+VIG_Tav2!M5</f>
        <v>12017</v>
      </c>
      <c r="M11" s="157">
        <f>+VIG_Tav2!N5</f>
        <v>2.3177802319160699</v>
      </c>
      <c r="N11" s="16">
        <f>+VIG_Tav2!O5</f>
        <v>19139386</v>
      </c>
      <c r="O11" s="158">
        <f>+VIG_Tav2!P5</f>
        <v>0.36812411585538002</v>
      </c>
      <c r="P11" s="159">
        <f>+VIG_Tav2!Q5</f>
        <v>0.312945388182375</v>
      </c>
    </row>
    <row r="12" spans="1:16" s="47" customFormat="1" ht="16.149999999999999" customHeight="1" x14ac:dyDescent="0.35">
      <c r="A12" s="160" t="s">
        <v>58</v>
      </c>
      <c r="B12" s="45">
        <f>+VIG_Tav2!C6</f>
        <v>231295</v>
      </c>
      <c r="C12" s="161">
        <f>+VIG_Tav2!D6</f>
        <v>0.18428193995002701</v>
      </c>
      <c r="D12" s="45">
        <f>+VIG_Tav2!E6</f>
        <v>539506</v>
      </c>
      <c r="E12" s="161">
        <f>+VIG_Tav2!F6</f>
        <v>0.183628158409151</v>
      </c>
      <c r="F12" s="45">
        <f>+VIG_Tav2!G6</f>
        <v>59888</v>
      </c>
      <c r="G12" s="161">
        <f>+VIG_Tav2!H6</f>
        <v>-2.1826421633149898E-3</v>
      </c>
      <c r="H12" s="45">
        <f>+VIG_Tav2!I6</f>
        <v>8098</v>
      </c>
      <c r="I12" s="161">
        <f>+VIG_Tav2!J6</f>
        <v>0.20362663495838301</v>
      </c>
      <c r="J12" s="45">
        <f>+VIG_Tav2!K6</f>
        <v>164173</v>
      </c>
      <c r="K12" s="161">
        <f>+VIG_Tav2!L6</f>
        <v>0.13664875792738701</v>
      </c>
      <c r="L12" s="45">
        <f>+VIG_Tav2!M6</f>
        <v>6974</v>
      </c>
      <c r="M12" s="161">
        <f>+VIG_Tav2!N6</f>
        <v>2.0151318633808901</v>
      </c>
      <c r="N12" s="46">
        <f>+VIG_Tav2!O6</f>
        <v>1009934</v>
      </c>
      <c r="O12" s="162">
        <f>+VIG_Tav2!P6</f>
        <v>0.16808445918203299</v>
      </c>
      <c r="P12" s="163">
        <f>+VIG_Tav2!Q6</f>
        <v>1.6513287713021602E-2</v>
      </c>
    </row>
    <row r="13" spans="1:16" ht="16.149999999999999" customHeight="1" x14ac:dyDescent="0.35">
      <c r="A13" s="93" t="s">
        <v>61</v>
      </c>
      <c r="B13" s="15">
        <f>+VIG_Tav2!C7</f>
        <v>111278</v>
      </c>
      <c r="C13" s="157">
        <f>+VIG_Tav2!D7</f>
        <v>0.14738513569248499</v>
      </c>
      <c r="D13" s="15">
        <f>+VIG_Tav2!E7</f>
        <v>442</v>
      </c>
      <c r="E13" s="157">
        <f>+VIG_Tav2!F7</f>
        <v>0.214285714285714</v>
      </c>
      <c r="F13" s="15">
        <f>+VIG_Tav2!G7</f>
        <v>16130</v>
      </c>
      <c r="G13" s="157">
        <f>+VIG_Tav2!H7</f>
        <v>0.31662721410497102</v>
      </c>
      <c r="H13" s="15">
        <f>+VIG_Tav2!I7</f>
        <v>39</v>
      </c>
      <c r="I13" s="157">
        <f>+VIG_Tav2!J7</f>
        <v>0.14705882352941199</v>
      </c>
      <c r="J13" s="15">
        <f>+VIG_Tav2!K7</f>
        <v>19912</v>
      </c>
      <c r="K13" s="157">
        <f>+VIG_Tav2!L7</f>
        <v>0.192406730941973</v>
      </c>
      <c r="L13" s="15">
        <f>+VIG_Tav2!M7</f>
        <v>0</v>
      </c>
      <c r="M13" s="157">
        <f>+VIG_Tav2!N7</f>
        <v>-1</v>
      </c>
      <c r="N13" s="16">
        <f>+VIG_Tav2!O7</f>
        <v>147801</v>
      </c>
      <c r="O13" s="158">
        <f>+VIG_Tav2!P7</f>
        <v>0.169931846785875</v>
      </c>
      <c r="P13" s="159">
        <f>+VIG_Tav2!Q7</f>
        <v>2.4166732056474099E-3</v>
      </c>
    </row>
    <row r="14" spans="1:16" ht="16.149999999999999" customHeight="1" x14ac:dyDescent="0.35">
      <c r="A14" s="93" t="s">
        <v>62</v>
      </c>
      <c r="B14" s="15">
        <f>+VIG_Tav2!C8</f>
        <v>162276</v>
      </c>
      <c r="C14" s="157">
        <f>+VIG_Tav2!D8</f>
        <v>2.7471943841500002</v>
      </c>
      <c r="D14" s="15">
        <f>+VIG_Tav2!E8</f>
        <v>248</v>
      </c>
      <c r="E14" s="157">
        <f>+VIG_Tav2!F8</f>
        <v>-0.212698412698413</v>
      </c>
      <c r="F14" s="15">
        <f>+VIG_Tav2!G8</f>
        <v>44585</v>
      </c>
      <c r="G14" s="157">
        <f>+VIG_Tav2!H8</f>
        <v>-0.61043443310499101</v>
      </c>
      <c r="H14" s="15">
        <f>+VIG_Tav2!I8</f>
        <v>1645</v>
      </c>
      <c r="I14" s="157">
        <f>+VIG_Tav2!J8</f>
        <v>-0.80525630401325898</v>
      </c>
      <c r="J14" s="15">
        <f>+VIG_Tav2!K8</f>
        <v>228692</v>
      </c>
      <c r="K14" s="157">
        <f>+VIG_Tav2!L8</f>
        <v>0.95089742714802405</v>
      </c>
      <c r="L14" s="15">
        <f>+VIG_Tav2!M8</f>
        <v>11851</v>
      </c>
      <c r="M14" s="157">
        <f>+VIG_Tav2!N8</f>
        <v>0</v>
      </c>
      <c r="N14" s="16">
        <f>+VIG_Tav2!O8</f>
        <v>449297</v>
      </c>
      <c r="O14" s="158">
        <f>+VIG_Tav2!P8</f>
        <v>0.58348135617114205</v>
      </c>
      <c r="P14" s="159">
        <f>+VIG_Tav2!Q8</f>
        <v>7.34639157568463E-3</v>
      </c>
    </row>
    <row r="15" spans="1:16" s="47" customFormat="1" ht="16.149999999999999" customHeight="1" x14ac:dyDescent="0.35">
      <c r="A15" s="160" t="s">
        <v>63</v>
      </c>
      <c r="B15" s="45">
        <f>+VIG_Tav2!C9</f>
        <v>329</v>
      </c>
      <c r="C15" s="161">
        <f>+VIG_Tav2!D9</f>
        <v>-0.46241830065359502</v>
      </c>
      <c r="D15" s="45">
        <f>+VIG_Tav2!E9</f>
        <v>0</v>
      </c>
      <c r="E15" s="161">
        <f>+VIG_Tav2!F9</f>
        <v>0</v>
      </c>
      <c r="F15" s="45">
        <f>+VIG_Tav2!G9</f>
        <v>140</v>
      </c>
      <c r="G15" s="161">
        <f>+VIG_Tav2!H9</f>
        <v>0</v>
      </c>
      <c r="H15" s="45">
        <f>+VIG_Tav2!I9</f>
        <v>0</v>
      </c>
      <c r="I15" s="161">
        <f>+VIG_Tav2!J9</f>
        <v>0</v>
      </c>
      <c r="J15" s="45">
        <f>+VIG_Tav2!K9</f>
        <v>2786</v>
      </c>
      <c r="K15" s="161">
        <f>+VIG_Tav2!L9</f>
        <v>-0.267420457533526</v>
      </c>
      <c r="L15" s="45">
        <f>+VIG_Tav2!M9</f>
        <v>0</v>
      </c>
      <c r="M15" s="161">
        <f>+VIG_Tav2!N9</f>
        <v>0</v>
      </c>
      <c r="N15" s="46">
        <f>+VIG_Tav2!O9</f>
        <v>3255</v>
      </c>
      <c r="O15" s="162">
        <f>+VIG_Tav2!P9</f>
        <v>-0.262740656851642</v>
      </c>
      <c r="P15" s="163">
        <f>+VIG_Tav2!Q9</f>
        <v>5.3222043723535798E-5</v>
      </c>
    </row>
    <row r="16" spans="1:16" ht="16.149999999999999" customHeight="1" x14ac:dyDescent="0.35">
      <c r="A16" s="93" t="s">
        <v>64</v>
      </c>
      <c r="B16" s="15">
        <f>+VIG_Tav2!C10</f>
        <v>173447</v>
      </c>
      <c r="C16" s="157">
        <f>+VIG_Tav2!D10</f>
        <v>0.20355695570112101</v>
      </c>
      <c r="D16" s="15">
        <f>+VIG_Tav2!E10</f>
        <v>169490</v>
      </c>
      <c r="E16" s="157">
        <f>+VIG_Tav2!F10</f>
        <v>0.23069438494325401</v>
      </c>
      <c r="F16" s="15">
        <f>+VIG_Tav2!G10</f>
        <v>388626</v>
      </c>
      <c r="G16" s="157">
        <f>+VIG_Tav2!H10</f>
        <v>0.15135822146905401</v>
      </c>
      <c r="H16" s="15">
        <f>+VIG_Tav2!I10</f>
        <v>2462</v>
      </c>
      <c r="I16" s="157">
        <f>+VIG_Tav2!J10</f>
        <v>-1.0052271813429801E-2</v>
      </c>
      <c r="J16" s="15">
        <f>+VIG_Tav2!K10</f>
        <v>22085</v>
      </c>
      <c r="K16" s="157">
        <f>+VIG_Tav2!L10</f>
        <v>-4.4104916897507E-2</v>
      </c>
      <c r="L16" s="15">
        <f>+VIG_Tav2!M10</f>
        <v>42054</v>
      </c>
      <c r="M16" s="157">
        <f>+VIG_Tav2!N10</f>
        <v>0.28924859744320802</v>
      </c>
      <c r="N16" s="16">
        <f>+VIG_Tav2!O10</f>
        <v>798164</v>
      </c>
      <c r="O16" s="158">
        <f>+VIG_Tav2!P10</f>
        <v>0.177966226766513</v>
      </c>
      <c r="P16" s="159">
        <f>+VIG_Tav2!Q10</f>
        <v>1.30506664536259E-2</v>
      </c>
    </row>
    <row r="17" spans="1:16" ht="18" customHeight="1" x14ac:dyDescent="0.35">
      <c r="A17" s="166" t="s">
        <v>65</v>
      </c>
      <c r="B17" s="16">
        <f>+VIG_Tav2!C11</f>
        <v>6727838</v>
      </c>
      <c r="C17" s="158">
        <f>+VIG_Tav2!D11</f>
        <v>5.7652004933870203E-3</v>
      </c>
      <c r="D17" s="16">
        <f>+VIG_Tav2!E11</f>
        <v>10465339</v>
      </c>
      <c r="E17" s="158">
        <f>+VIG_Tav2!F11</f>
        <v>0.26724548383596902</v>
      </c>
      <c r="F17" s="16">
        <f>+VIG_Tav2!G11</f>
        <v>35325159</v>
      </c>
      <c r="G17" s="158">
        <f>+VIG_Tav2!H11</f>
        <v>0.10612190708022901</v>
      </c>
      <c r="H17" s="16">
        <f>+VIG_Tav2!I11</f>
        <v>390100</v>
      </c>
      <c r="I17" s="158">
        <f>+VIG_Tav2!J11</f>
        <v>-0.22892490270143101</v>
      </c>
      <c r="J17" s="16">
        <f>+VIG_Tav2!K11</f>
        <v>4177743</v>
      </c>
      <c r="K17" s="158">
        <f>+VIG_Tav2!L11</f>
        <v>-7.5790504346795004E-2</v>
      </c>
      <c r="L17" s="16">
        <f>+VIG_Tav2!M11</f>
        <v>219564</v>
      </c>
      <c r="M17" s="158">
        <f>+VIG_Tav2!N11</f>
        <v>0.59830534384486</v>
      </c>
      <c r="N17" s="16">
        <f>+VIG_Tav2!O11</f>
        <v>57305743</v>
      </c>
      <c r="O17" s="158">
        <f>+VIG_Tav2!P11</f>
        <v>0.10103229974373699</v>
      </c>
      <c r="P17" s="159">
        <f>+VIG_Tav2!Q11</f>
        <v>0.93699808281281305</v>
      </c>
    </row>
    <row r="18" spans="1:16" s="47" customFormat="1" ht="13.15" customHeight="1" x14ac:dyDescent="0.35">
      <c r="A18" s="167" t="s">
        <v>66</v>
      </c>
      <c r="B18" s="48"/>
      <c r="C18" s="168"/>
      <c r="D18" s="48"/>
      <c r="E18" s="168"/>
      <c r="F18" s="48"/>
      <c r="G18" s="168"/>
      <c r="H18" s="48"/>
      <c r="I18" s="168"/>
      <c r="J18" s="48"/>
      <c r="K18" s="168"/>
      <c r="L18" s="48"/>
      <c r="M18" s="168"/>
      <c r="N18" s="49"/>
      <c r="O18" s="169"/>
      <c r="P18" s="163"/>
    </row>
    <row r="19" spans="1:16" s="47" customFormat="1" ht="16.149999999999999" customHeight="1" x14ac:dyDescent="0.35">
      <c r="A19" s="94" t="s">
        <v>67</v>
      </c>
      <c r="B19" s="45">
        <f>+VIG_Tav2!C12</f>
        <v>674921</v>
      </c>
      <c r="C19" s="161">
        <f>+VIG_Tav2!D12</f>
        <v>1.9652129509467198E-2</v>
      </c>
      <c r="D19" s="45">
        <f>+VIG_Tav2!E12</f>
        <v>38003</v>
      </c>
      <c r="E19" s="161">
        <f>+VIG_Tav2!F12</f>
        <v>-0.17758445324503899</v>
      </c>
      <c r="F19" s="45">
        <f>+VIG_Tav2!G12</f>
        <v>240211</v>
      </c>
      <c r="G19" s="161">
        <f>+VIG_Tav2!H12</f>
        <v>5.32244203584833E-2</v>
      </c>
      <c r="H19" s="45">
        <f>+VIG_Tav2!I12</f>
        <v>10636</v>
      </c>
      <c r="I19" s="161">
        <f>+VIG_Tav2!J12</f>
        <v>0.111157542833264</v>
      </c>
      <c r="J19" s="45">
        <f>+VIG_Tav2!K12</f>
        <v>542158</v>
      </c>
      <c r="K19" s="161">
        <f>+VIG_Tav2!L12</f>
        <v>-0.13060810832480799</v>
      </c>
      <c r="L19" s="45">
        <f>+VIG_Tav2!M12</f>
        <v>7980</v>
      </c>
      <c r="M19" s="161">
        <f>+VIG_Tav2!N12</f>
        <v>0.12823412978934001</v>
      </c>
      <c r="N19" s="46">
        <f>+VIG_Tav2!O12</f>
        <v>1513909</v>
      </c>
      <c r="O19" s="162">
        <f>+VIG_Tav2!P12</f>
        <v>-3.96690020901459E-2</v>
      </c>
      <c r="P19" s="163">
        <f>+VIG_Tav2!Q12</f>
        <v>2.4753711518111999E-2</v>
      </c>
    </row>
    <row r="20" spans="1:16" s="47" customFormat="1" ht="16.149999999999999" customHeight="1" x14ac:dyDescent="0.35">
      <c r="A20" s="94" t="s">
        <v>68</v>
      </c>
      <c r="B20" s="45">
        <f>+VIG_Tav2!C13</f>
        <v>4567852</v>
      </c>
      <c r="C20" s="161">
        <f>+VIG_Tav2!D13</f>
        <v>-1.68211255997898E-2</v>
      </c>
      <c r="D20" s="45">
        <f>+VIG_Tav2!E13</f>
        <v>9495921</v>
      </c>
      <c r="E20" s="161">
        <f>+VIG_Tav2!F13</f>
        <v>0.28200565350835899</v>
      </c>
      <c r="F20" s="45">
        <f>+VIG_Tav2!G13</f>
        <v>32991389</v>
      </c>
      <c r="G20" s="161">
        <f>+VIG_Tav2!H13</f>
        <v>0.116746515137642</v>
      </c>
      <c r="H20" s="45">
        <f>+VIG_Tav2!I13</f>
        <v>363542</v>
      </c>
      <c r="I20" s="161">
        <f>+VIG_Tav2!J13</f>
        <v>-0.241312096700141</v>
      </c>
      <c r="J20" s="45">
        <f>+VIG_Tav2!K13</f>
        <v>2474164</v>
      </c>
      <c r="K20" s="161">
        <f>+VIG_Tav2!L13</f>
        <v>-0.11966152268536</v>
      </c>
      <c r="L20" s="45">
        <f>+VIG_Tav2!M13</f>
        <v>113543</v>
      </c>
      <c r="M20" s="161">
        <f>+VIG_Tav2!N13</f>
        <v>0.209486881770828</v>
      </c>
      <c r="N20" s="46">
        <f>+VIG_Tav2!O13</f>
        <v>50006411</v>
      </c>
      <c r="O20" s="162">
        <f>+VIG_Tav2!P13</f>
        <v>0.111771959983653</v>
      </c>
      <c r="P20" s="163">
        <f>+VIG_Tav2!Q13</f>
        <v>0.81764773969250504</v>
      </c>
    </row>
    <row r="21" spans="1:16" s="47" customFormat="1" ht="16.149999999999999" customHeight="1" x14ac:dyDescent="0.35">
      <c r="A21" s="95" t="s">
        <v>69</v>
      </c>
      <c r="B21" s="50">
        <f>+VIG_Tav2!C14</f>
        <v>1485065</v>
      </c>
      <c r="C21" s="170">
        <f>+VIG_Tav2!D14</f>
        <v>7.50768990203112E-2</v>
      </c>
      <c r="D21" s="50">
        <f>+VIG_Tav2!E14</f>
        <v>931415</v>
      </c>
      <c r="E21" s="170">
        <f>+VIG_Tav2!F14</f>
        <v>0.156972591594259</v>
      </c>
      <c r="F21" s="50">
        <f>+VIG_Tav2!G14</f>
        <v>2093559</v>
      </c>
      <c r="G21" s="170">
        <f>+VIG_Tav2!H14</f>
        <v>-3.3247320090249201E-2</v>
      </c>
      <c r="H21" s="50">
        <f>+VIG_Tav2!I14</f>
        <v>15922</v>
      </c>
      <c r="I21" s="170">
        <f>+VIG_Tav2!J14</f>
        <v>-7.2846910848424901E-2</v>
      </c>
      <c r="J21" s="50">
        <f>+VIG_Tav2!K14</f>
        <v>1161421</v>
      </c>
      <c r="K21" s="170">
        <f>+VIG_Tav2!L14</f>
        <v>6.9185568557269997E-2</v>
      </c>
      <c r="L21" s="50">
        <f>+VIG_Tav2!M14</f>
        <v>98041</v>
      </c>
      <c r="M21" s="170">
        <f>+VIG_Tav2!N14</f>
        <v>1.69173324547676</v>
      </c>
      <c r="N21" s="51">
        <f>+VIG_Tav2!O14</f>
        <v>5785423</v>
      </c>
      <c r="O21" s="171">
        <f>+VIG_Tav2!P14</f>
        <v>5.3461300555389397E-2</v>
      </c>
      <c r="P21" s="163">
        <f>+VIG_Tav2!Q14</f>
        <v>9.4596631602196599E-2</v>
      </c>
    </row>
    <row r="22" spans="1:16" ht="15.4" hidden="1" customHeight="1" x14ac:dyDescent="0.35">
      <c r="A22" s="96"/>
      <c r="B22" s="18">
        <f t="shared" ref="B22:P22" si="0">B19+B20+B21</f>
        <v>6727838</v>
      </c>
      <c r="C22" s="172"/>
      <c r="D22" s="19">
        <f t="shared" si="0"/>
        <v>10465339</v>
      </c>
      <c r="E22" s="172"/>
      <c r="F22" s="18">
        <f t="shared" si="0"/>
        <v>35325159</v>
      </c>
      <c r="G22" s="173"/>
      <c r="H22" s="18">
        <f t="shared" si="0"/>
        <v>390100</v>
      </c>
      <c r="I22" s="173"/>
      <c r="J22" s="18">
        <f t="shared" si="0"/>
        <v>4177743</v>
      </c>
      <c r="K22" s="172"/>
      <c r="L22" s="19">
        <f t="shared" si="0"/>
        <v>219564</v>
      </c>
      <c r="M22" s="172"/>
      <c r="N22" s="20">
        <f t="shared" si="0"/>
        <v>57305743</v>
      </c>
      <c r="O22" s="174">
        <f t="shared" si="0"/>
        <v>0.12556425844889649</v>
      </c>
      <c r="P22" s="159">
        <f t="shared" si="0"/>
        <v>0.9369980828128136</v>
      </c>
    </row>
    <row r="23" spans="1:16" ht="18" customHeight="1" x14ac:dyDescent="0.35">
      <c r="A23" s="97" t="s">
        <v>70</v>
      </c>
      <c r="B23" s="21"/>
      <c r="C23" s="175"/>
      <c r="D23" s="21"/>
      <c r="E23" s="175"/>
      <c r="F23" s="21"/>
      <c r="G23" s="175"/>
      <c r="H23" s="21"/>
      <c r="I23" s="175"/>
      <c r="J23" s="21"/>
      <c r="K23" s="175"/>
      <c r="L23" s="21"/>
      <c r="M23" s="175"/>
      <c r="N23" s="22"/>
      <c r="O23" s="176"/>
      <c r="P23" s="155"/>
    </row>
    <row r="24" spans="1:16" ht="16.149999999999999" customHeight="1" x14ac:dyDescent="0.35">
      <c r="A24" s="93" t="s">
        <v>57</v>
      </c>
      <c r="B24" s="15">
        <f>+VIG_Tav2!C15</f>
        <v>293205</v>
      </c>
      <c r="C24" s="157">
        <f>+VIG_Tav2!D15</f>
        <v>8.9584463652647106E-2</v>
      </c>
      <c r="D24" s="15">
        <f>+VIG_Tav2!E15</f>
        <v>3839</v>
      </c>
      <c r="E24" s="157">
        <f>+VIG_Tav2!F15</f>
        <v>-8.3989501312335998E-2</v>
      </c>
      <c r="F24" s="15">
        <f>+VIG_Tav2!G15</f>
        <v>312154</v>
      </c>
      <c r="G24" s="157">
        <f>+VIG_Tav2!H15</f>
        <v>0.10938782763216399</v>
      </c>
      <c r="H24" s="15">
        <f>+VIG_Tav2!I15</f>
        <v>190254</v>
      </c>
      <c r="I24" s="157">
        <f>+VIG_Tav2!J15</f>
        <v>-2.6166272534627302E-2</v>
      </c>
      <c r="J24" s="15">
        <f>+VIG_Tav2!K15</f>
        <v>986138</v>
      </c>
      <c r="K24" s="157">
        <f>+VIG_Tav2!L15</f>
        <v>0.105035387559894</v>
      </c>
      <c r="L24" s="15">
        <f>+VIG_Tav2!M15</f>
        <v>38867</v>
      </c>
      <c r="M24" s="157">
        <f>+VIG_Tav2!N15</f>
        <v>-0.60026534474247195</v>
      </c>
      <c r="N24" s="16">
        <f>+VIG_Tav2!O15</f>
        <v>1824457</v>
      </c>
      <c r="O24" s="158">
        <f>+VIG_Tav2!P15</f>
        <v>4.8739815573794101E-2</v>
      </c>
      <c r="P24" s="159">
        <f>+VIG_Tav2!Q15</f>
        <v>2.9831437857361299E-2</v>
      </c>
    </row>
    <row r="25" spans="1:16" ht="16.149999999999999" customHeight="1" x14ac:dyDescent="0.35">
      <c r="A25" s="93" t="s">
        <v>59</v>
      </c>
      <c r="B25" s="15">
        <f>+VIG_Tav2!C16</f>
        <v>0</v>
      </c>
      <c r="C25" s="157">
        <f>+VIG_Tav2!D16</f>
        <v>0</v>
      </c>
      <c r="D25" s="15">
        <f>+VIG_Tav2!E16</f>
        <v>0</v>
      </c>
      <c r="E25" s="157">
        <f>+VIG_Tav2!F16</f>
        <v>0</v>
      </c>
      <c r="F25" s="15">
        <f>+VIG_Tav2!G16</f>
        <v>0</v>
      </c>
      <c r="G25" s="157">
        <f>+VIG_Tav2!H16</f>
        <v>0</v>
      </c>
      <c r="H25" s="15">
        <f>+VIG_Tav2!I16</f>
        <v>0</v>
      </c>
      <c r="I25" s="157">
        <f>+VIG_Tav2!J16</f>
        <v>0</v>
      </c>
      <c r="J25" s="15">
        <f>+VIG_Tav2!K16</f>
        <v>0</v>
      </c>
      <c r="K25" s="157">
        <f>+VIG_Tav2!L16</f>
        <v>0</v>
      </c>
      <c r="L25" s="15">
        <f>+VIG_Tav2!M16</f>
        <v>0</v>
      </c>
      <c r="M25" s="157">
        <f>+VIG_Tav2!N16</f>
        <v>0</v>
      </c>
      <c r="N25" s="16">
        <f>+VIG_Tav2!O16</f>
        <v>0</v>
      </c>
      <c r="O25" s="177">
        <f>+VIG_Tav2!P16</f>
        <v>0</v>
      </c>
      <c r="P25" s="165">
        <f>+VIG_Tav2!Q16</f>
        <v>0</v>
      </c>
    </row>
    <row r="26" spans="1:16" ht="16.149999999999999" customHeight="1" x14ac:dyDescent="0.35">
      <c r="A26" s="93" t="s">
        <v>60</v>
      </c>
      <c r="B26" s="15">
        <f>+VIG_Tav2!C17</f>
        <v>0</v>
      </c>
      <c r="C26" s="157">
        <f>+VIG_Tav2!D17</f>
        <v>0</v>
      </c>
      <c r="D26" s="15">
        <f>+VIG_Tav2!E17</f>
        <v>0</v>
      </c>
      <c r="E26" s="157">
        <f>+VIG_Tav2!F17</f>
        <v>0</v>
      </c>
      <c r="F26" s="15">
        <f>+VIG_Tav2!G17</f>
        <v>0</v>
      </c>
      <c r="G26" s="157">
        <f>+VIG_Tav2!H17</f>
        <v>0</v>
      </c>
      <c r="H26" s="15">
        <f>+VIG_Tav2!I17</f>
        <v>0</v>
      </c>
      <c r="I26" s="157">
        <f>+VIG_Tav2!J17</f>
        <v>0</v>
      </c>
      <c r="J26" s="15">
        <f>+VIG_Tav2!K17</f>
        <v>10109</v>
      </c>
      <c r="K26" s="157">
        <f>+VIG_Tav2!L17</f>
        <v>0.185389305816135</v>
      </c>
      <c r="L26" s="15">
        <f>+VIG_Tav2!M17</f>
        <v>1761</v>
      </c>
      <c r="M26" s="157">
        <f>+VIG_Tav2!N17</f>
        <v>-0.146802325581395</v>
      </c>
      <c r="N26" s="16">
        <f>+VIG_Tav2!O17</f>
        <v>11870</v>
      </c>
      <c r="O26" s="158">
        <f>+VIG_Tav2!P17</f>
        <v>0.120657099697885</v>
      </c>
      <c r="P26" s="159">
        <f>+VIG_Tav2!Q17</f>
        <v>1.94084687864323E-4</v>
      </c>
    </row>
    <row r="27" spans="1:16" ht="16.149999999999999" customHeight="1" x14ac:dyDescent="0.35">
      <c r="A27" s="93" t="s">
        <v>61</v>
      </c>
      <c r="B27" s="15">
        <f>+VIG_Tav2!C18</f>
        <v>9158</v>
      </c>
      <c r="C27" s="157">
        <f>+VIG_Tav2!D18</f>
        <v>0.19493736951983301</v>
      </c>
      <c r="D27" s="15">
        <f>+VIG_Tav2!E18</f>
        <v>0</v>
      </c>
      <c r="E27" s="157">
        <f>+VIG_Tav2!F18</f>
        <v>-1</v>
      </c>
      <c r="F27" s="15">
        <f>+VIG_Tav2!G18</f>
        <v>65</v>
      </c>
      <c r="G27" s="157">
        <f>+VIG_Tav2!H18</f>
        <v>1.1666666666666701</v>
      </c>
      <c r="H27" s="15">
        <f>+VIG_Tav2!I18</f>
        <v>9494</v>
      </c>
      <c r="I27" s="157">
        <f>+VIG_Tav2!J18</f>
        <v>-0.22485303723056799</v>
      </c>
      <c r="J27" s="15">
        <f>+VIG_Tav2!K18</f>
        <v>6423</v>
      </c>
      <c r="K27" s="157">
        <f>+VIG_Tav2!L18</f>
        <v>0.200785193494111</v>
      </c>
      <c r="L27" s="15">
        <f>+VIG_Tav2!M18</f>
        <v>2</v>
      </c>
      <c r="M27" s="157">
        <f>+VIG_Tav2!N18</f>
        <v>0</v>
      </c>
      <c r="N27" s="16">
        <f>+VIG_Tav2!O18</f>
        <v>25142</v>
      </c>
      <c r="O27" s="158">
        <f>+VIG_Tav2!P18</f>
        <v>-6.1664953751284796E-3</v>
      </c>
      <c r="P27" s="159">
        <f>+VIG_Tav2!Q18</f>
        <v>4.1109327904674E-4</v>
      </c>
    </row>
    <row r="28" spans="1:16" ht="16.149999999999999" customHeight="1" x14ac:dyDescent="0.35">
      <c r="A28" s="93" t="s">
        <v>62</v>
      </c>
      <c r="B28" s="15">
        <f>+VIG_Tav2!C19</f>
        <v>115661</v>
      </c>
      <c r="C28" s="157">
        <f>+VIG_Tav2!D19</f>
        <v>-0.516358207956646</v>
      </c>
      <c r="D28" s="15">
        <f>+VIG_Tav2!E19</f>
        <v>8269</v>
      </c>
      <c r="E28" s="157">
        <f>+VIG_Tav2!F19</f>
        <v>7.2920721422083695E-2</v>
      </c>
      <c r="F28" s="15">
        <f>+VIG_Tav2!G19</f>
        <v>2901</v>
      </c>
      <c r="G28" s="157">
        <f>+VIG_Tav2!H19</f>
        <v>-0.97624895613302598</v>
      </c>
      <c r="H28" s="15">
        <f>+VIG_Tav2!I19</f>
        <v>79551</v>
      </c>
      <c r="I28" s="157">
        <f>+VIG_Tav2!J19</f>
        <v>1.6128555475267701</v>
      </c>
      <c r="J28" s="15">
        <f>+VIG_Tav2!K19</f>
        <v>159042</v>
      </c>
      <c r="K28" s="157">
        <f>+VIG_Tav2!L19</f>
        <v>0.148450362496751</v>
      </c>
      <c r="L28" s="15">
        <f>+VIG_Tav2!M19</f>
        <v>13661</v>
      </c>
      <c r="M28" s="157">
        <f>+VIG_Tav2!N19</f>
        <v>51.949612403100801</v>
      </c>
      <c r="N28" s="16">
        <f>+VIG_Tav2!O19</f>
        <v>379085</v>
      </c>
      <c r="O28" s="158">
        <f>+VIG_Tav2!P19</f>
        <v>-0.29562063461685001</v>
      </c>
      <c r="P28" s="159">
        <f>+VIG_Tav2!Q19</f>
        <v>6.1983651136517902E-3</v>
      </c>
    </row>
    <row r="29" spans="1:16" ht="16.149999999999999" customHeight="1" x14ac:dyDescent="0.35">
      <c r="A29" s="93" t="s">
        <v>64</v>
      </c>
      <c r="B29" s="15">
        <f>+VIG_Tav2!C20</f>
        <v>110313</v>
      </c>
      <c r="C29" s="157">
        <f>+VIG_Tav2!D20</f>
        <v>0.236138502913492</v>
      </c>
      <c r="D29" s="15">
        <f>+VIG_Tav2!E20</f>
        <v>42718</v>
      </c>
      <c r="E29" s="157">
        <f>+VIG_Tav2!F20</f>
        <v>0.213234876455553</v>
      </c>
      <c r="F29" s="15">
        <f>+VIG_Tav2!G20</f>
        <v>56932</v>
      </c>
      <c r="G29" s="157">
        <f>+VIG_Tav2!H20</f>
        <v>0.121812807881773</v>
      </c>
      <c r="H29" s="15">
        <f>+VIG_Tav2!I20</f>
        <v>17297</v>
      </c>
      <c r="I29" s="157">
        <f>+VIG_Tav2!J20</f>
        <v>-1.27846584099081E-2</v>
      </c>
      <c r="J29" s="15">
        <f>+VIG_Tav2!K20</f>
        <v>1385312</v>
      </c>
      <c r="K29" s="157">
        <f>+VIG_Tav2!L20</f>
        <v>0.74251985836567103</v>
      </c>
      <c r="L29" s="15">
        <f>+VIG_Tav2!M20</f>
        <v>0</v>
      </c>
      <c r="M29" s="157">
        <f>+VIG_Tav2!N20</f>
        <v>0</v>
      </c>
      <c r="N29" s="16">
        <f>+VIG_Tav2!O20</f>
        <v>1612572</v>
      </c>
      <c r="O29" s="158">
        <f>+VIG_Tav2!P20</f>
        <v>0.63261066328111204</v>
      </c>
      <c r="P29" s="159">
        <f>+VIG_Tav2!Q20</f>
        <v>2.6366936249262601E-2</v>
      </c>
    </row>
    <row r="30" spans="1:16" ht="18" customHeight="1" x14ac:dyDescent="0.35">
      <c r="A30" s="98" t="s">
        <v>71</v>
      </c>
      <c r="B30" s="17">
        <f>+VIG_Tav2!C21</f>
        <v>528337</v>
      </c>
      <c r="C30" s="178">
        <f>+VIG_Tav2!D21</f>
        <v>-0.12692928010998999</v>
      </c>
      <c r="D30" s="17">
        <f>+VIG_Tav2!E21</f>
        <v>54826</v>
      </c>
      <c r="E30" s="178">
        <f>+VIG_Tav2!F21</f>
        <v>0.16371277566701301</v>
      </c>
      <c r="F30" s="17">
        <f>+VIG_Tav2!G21</f>
        <v>372052</v>
      </c>
      <c r="G30" s="178">
        <f>+VIG_Tav2!H21</f>
        <v>-0.181037955346392</v>
      </c>
      <c r="H30" s="17">
        <f>+VIG_Tav2!I21</f>
        <v>296596</v>
      </c>
      <c r="I30" s="178">
        <f>+VIG_Tav2!J21</f>
        <v>0.160477500283667</v>
      </c>
      <c r="J30" s="17">
        <f>+VIG_Tav2!K21</f>
        <v>2547024</v>
      </c>
      <c r="K30" s="178">
        <f>+VIG_Tav2!L21</f>
        <v>0.38442522706642701</v>
      </c>
      <c r="L30" s="17">
        <f>+VIG_Tav2!M21</f>
        <v>54291</v>
      </c>
      <c r="M30" s="178">
        <f>+VIG_Tav2!N21</f>
        <v>-0.45466872915745898</v>
      </c>
      <c r="N30" s="17">
        <f>+VIG_Tav2!O21</f>
        <v>3853126</v>
      </c>
      <c r="O30" s="178">
        <f>+VIG_Tav2!P21</f>
        <v>0.167095819583124</v>
      </c>
      <c r="P30" s="179">
        <f>+VIG_Tav2!Q21</f>
        <v>6.3001917187186701E-2</v>
      </c>
    </row>
    <row r="31" spans="1:16" ht="18" customHeight="1" x14ac:dyDescent="0.35">
      <c r="A31" s="290" t="s">
        <v>11</v>
      </c>
      <c r="B31" s="22"/>
      <c r="C31" s="176"/>
      <c r="D31" s="22"/>
      <c r="E31" s="176"/>
      <c r="F31" s="22"/>
      <c r="G31" s="176"/>
      <c r="H31" s="22"/>
      <c r="I31" s="176"/>
      <c r="J31" s="22"/>
      <c r="K31" s="176"/>
      <c r="L31" s="22"/>
      <c r="M31" s="176"/>
      <c r="N31" s="22"/>
      <c r="O31" s="176"/>
      <c r="P31" s="159"/>
    </row>
    <row r="32" spans="1:16" ht="36.65" customHeight="1" x14ac:dyDescent="0.35">
      <c r="A32" s="291"/>
      <c r="B32" s="17">
        <f>+VIG_Tav2!C22</f>
        <v>7256175</v>
      </c>
      <c r="C32" s="178">
        <f>+VIG_Tav2!D22</f>
        <v>-5.2431851685006397E-3</v>
      </c>
      <c r="D32" s="17">
        <f>+VIG_Tav2!E22</f>
        <v>10520165</v>
      </c>
      <c r="E32" s="178">
        <f>+VIG_Tav2!F22</f>
        <v>0.266658190303739</v>
      </c>
      <c r="F32" s="17">
        <f>+VIG_Tav2!G22</f>
        <v>35697211</v>
      </c>
      <c r="G32" s="178">
        <f>+VIG_Tav2!H22</f>
        <v>0.102094290946357</v>
      </c>
      <c r="H32" s="17">
        <f>+VIG_Tav2!I22</f>
        <v>686696</v>
      </c>
      <c r="I32" s="178">
        <f>+VIG_Tav2!J22</f>
        <v>-9.8230067577327898E-2</v>
      </c>
      <c r="J32" s="17">
        <f>+VIG_Tav2!K22</f>
        <v>6724767</v>
      </c>
      <c r="K32" s="178">
        <f>+VIG_Tav2!L22</f>
        <v>5.7334682156540598E-2</v>
      </c>
      <c r="L32" s="17">
        <f>+VIG_Tav2!M22</f>
        <v>273855</v>
      </c>
      <c r="M32" s="178">
        <f>+VIG_Tav2!N22</f>
        <v>0.155852597191564</v>
      </c>
      <c r="N32" s="17">
        <f>+VIG_Tav2!O22</f>
        <v>61158869</v>
      </c>
      <c r="O32" s="178">
        <f>+VIG_Tav2!P22</f>
        <v>0.10497288366995</v>
      </c>
      <c r="P32" s="179">
        <f>+VIG_Tav2!Q22</f>
        <v>1</v>
      </c>
    </row>
    <row r="33" spans="1:14" ht="7.15" customHeight="1" x14ac:dyDescent="0.35">
      <c r="A33" s="180"/>
      <c r="B33" s="181"/>
      <c r="C33" s="181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2"/>
    </row>
    <row r="34" spans="1:14" ht="22.5" customHeight="1" x14ac:dyDescent="0.35">
      <c r="A34" s="252" t="s">
        <v>72</v>
      </c>
      <c r="B34" s="181"/>
      <c r="C34" s="181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2"/>
    </row>
    <row r="35" spans="1:14" ht="21" customHeight="1" x14ac:dyDescent="0.35">
      <c r="A35" s="289"/>
      <c r="B35" s="289"/>
      <c r="C35" s="289"/>
      <c r="D35" s="289"/>
      <c r="E35" s="289"/>
      <c r="F35" s="289"/>
      <c r="G35" s="289"/>
      <c r="H35" s="289"/>
      <c r="I35" s="183"/>
      <c r="J35" s="183"/>
      <c r="K35" s="183"/>
      <c r="L35" s="183"/>
      <c r="M35" s="183"/>
      <c r="N35" s="183"/>
    </row>
    <row r="36" spans="1:14" x14ac:dyDescent="0.35">
      <c r="A36" s="214"/>
      <c r="B36" s="214"/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4"/>
    </row>
  </sheetData>
  <mergeCells count="12">
    <mergeCell ref="A31:A32"/>
    <mergeCell ref="A35:H35"/>
    <mergeCell ref="A1:P1"/>
    <mergeCell ref="A2:P2"/>
    <mergeCell ref="A3:P3"/>
    <mergeCell ref="B5:C5"/>
    <mergeCell ref="D5:E5"/>
    <mergeCell ref="F5:G5"/>
    <mergeCell ref="H5:I5"/>
    <mergeCell ref="J5:K5"/>
    <mergeCell ref="L5:M5"/>
    <mergeCell ref="N5:P5"/>
  </mergeCells>
  <printOptions horizontalCentered="1"/>
  <pageMargins left="0.31496062992125984" right="0.11811023622047245" top="0.19685039370078741" bottom="0" header="0.19685039370078741" footer="0"/>
  <pageSetup paperSize="9" scale="77" orientation="landscape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50"/>
    <pageSetUpPr fitToPage="1"/>
  </sheetPr>
  <dimension ref="A1:Q60"/>
  <sheetViews>
    <sheetView showGridLines="0" zoomScale="85" zoomScaleNormal="85" workbookViewId="0">
      <selection sqref="A1:J1"/>
    </sheetView>
  </sheetViews>
  <sheetFormatPr defaultColWidth="9" defaultRowHeight="11" x14ac:dyDescent="0.35"/>
  <cols>
    <col min="1" max="2" width="7.54296875" style="9" customWidth="1"/>
    <col min="3" max="3" width="26.54296875" style="10" customWidth="1"/>
    <col min="4" max="4" width="14.453125" style="9" customWidth="1"/>
    <col min="5" max="5" width="10.54296875" style="184" customWidth="1"/>
    <col min="6" max="6" width="13.81640625" style="9" customWidth="1"/>
    <col min="7" max="7" width="11.453125" style="184" customWidth="1"/>
    <col min="8" max="8" width="10.54296875" style="9" customWidth="1"/>
    <col min="9" max="9" width="10.54296875" style="184" customWidth="1"/>
    <col min="10" max="10" width="10.54296875" style="9" customWidth="1"/>
    <col min="11" max="11" width="10.54296875" style="184" customWidth="1"/>
    <col min="12" max="14" width="10.54296875" style="9" customWidth="1"/>
    <col min="15" max="15" width="15" style="9" bestFit="1" customWidth="1"/>
    <col min="16" max="16" width="10.453125" style="184" bestFit="1" customWidth="1"/>
    <col min="17" max="17" width="12.26953125" style="184" bestFit="1" customWidth="1"/>
    <col min="18" max="16384" width="9" style="9"/>
  </cols>
  <sheetData>
    <row r="1" spans="1:17" ht="13.15" customHeight="1" x14ac:dyDescent="0.35">
      <c r="A1" s="276" t="s">
        <v>201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</row>
    <row r="2" spans="1:17" ht="13.15" customHeight="1" x14ac:dyDescent="0.35">
      <c r="A2" s="276" t="s">
        <v>0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</row>
    <row r="3" spans="1:17" ht="13.15" customHeight="1" x14ac:dyDescent="0.35">
      <c r="A3" s="276" t="str">
        <f>"Nuova produzione emessa a tutto il "&amp;IF(MID(VIG_Tav3!C1,5,4)="0331","1°",
IF(MID(VIG_Tav3!C1,5,4)="0630","2°",
IF(MID(VIG_Tav3!C1,5,4)="0930","3°","4°")))&amp;" trimestre "&amp;MID(VIG_Tav3!C1,1,4)&amp;" (a)"</f>
        <v>Nuova produzione emessa a tutto il 2° trimestre 2025 (a)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</row>
    <row r="4" spans="1:17" ht="13.15" customHeight="1" x14ac:dyDescent="0.35">
      <c r="C4" s="9"/>
      <c r="Q4" s="11" t="s">
        <v>1</v>
      </c>
    </row>
    <row r="5" spans="1:17" ht="13.15" customHeight="1" x14ac:dyDescent="0.35">
      <c r="A5" s="281" t="s">
        <v>12</v>
      </c>
      <c r="B5" s="282"/>
      <c r="C5" s="301"/>
      <c r="D5" s="27" t="s">
        <v>13</v>
      </c>
      <c r="E5" s="185"/>
      <c r="F5" s="57"/>
      <c r="G5" s="185"/>
      <c r="H5" s="58" t="s">
        <v>14</v>
      </c>
      <c r="I5" s="185"/>
      <c r="J5" s="57"/>
      <c r="K5" s="185"/>
      <c r="L5" s="287" t="s">
        <v>15</v>
      </c>
      <c r="M5" s="288"/>
      <c r="N5" s="288"/>
      <c r="O5" s="288"/>
      <c r="P5" s="288"/>
      <c r="Q5" s="304"/>
    </row>
    <row r="6" spans="1:17" ht="13.15" customHeight="1" x14ac:dyDescent="0.35">
      <c r="A6" s="283"/>
      <c r="B6" s="284"/>
      <c r="C6" s="302"/>
      <c r="D6" s="287" t="s">
        <v>194</v>
      </c>
      <c r="E6" s="304"/>
      <c r="F6" s="287" t="s">
        <v>195</v>
      </c>
      <c r="G6" s="304"/>
      <c r="H6" s="287" t="s">
        <v>194</v>
      </c>
      <c r="I6" s="304"/>
      <c r="J6" s="287" t="s">
        <v>195</v>
      </c>
      <c r="K6" s="304"/>
      <c r="L6" s="212" t="s">
        <v>16</v>
      </c>
      <c r="M6" s="212" t="s">
        <v>17</v>
      </c>
      <c r="N6" s="212" t="s">
        <v>18</v>
      </c>
      <c r="O6" s="305" t="s">
        <v>19</v>
      </c>
      <c r="P6" s="306"/>
      <c r="Q6" s="307"/>
    </row>
    <row r="7" spans="1:17" ht="21.75" customHeight="1" x14ac:dyDescent="0.35">
      <c r="A7" s="285"/>
      <c r="B7" s="286"/>
      <c r="C7" s="303"/>
      <c r="D7" s="253" t="s">
        <v>212</v>
      </c>
      <c r="E7" s="186" t="s">
        <v>190</v>
      </c>
      <c r="F7" s="253" t="s">
        <v>213</v>
      </c>
      <c r="G7" s="186" t="s">
        <v>190</v>
      </c>
      <c r="H7" s="253" t="s">
        <v>212</v>
      </c>
      <c r="I7" s="186" t="s">
        <v>190</v>
      </c>
      <c r="J7" s="253" t="s">
        <v>213</v>
      </c>
      <c r="K7" s="186" t="s">
        <v>190</v>
      </c>
      <c r="L7" s="213" t="s">
        <v>20</v>
      </c>
      <c r="M7" s="213"/>
      <c r="N7" s="213"/>
      <c r="O7" s="208" t="s">
        <v>189</v>
      </c>
      <c r="P7" s="186" t="s">
        <v>190</v>
      </c>
      <c r="Q7" s="218" t="s">
        <v>186</v>
      </c>
    </row>
    <row r="8" spans="1:17" ht="13.15" customHeight="1" x14ac:dyDescent="0.35">
      <c r="A8" s="210" t="s">
        <v>21</v>
      </c>
      <c r="B8" s="10" t="s">
        <v>22</v>
      </c>
      <c r="D8" s="30"/>
      <c r="E8" s="155"/>
      <c r="F8" s="30"/>
      <c r="G8" s="155"/>
      <c r="H8" s="30"/>
      <c r="I8" s="155"/>
      <c r="J8" s="30"/>
      <c r="K8" s="155"/>
      <c r="L8" s="30"/>
      <c r="M8" s="30"/>
      <c r="N8" s="30"/>
      <c r="O8" s="31"/>
      <c r="P8" s="187"/>
      <c r="Q8" s="187"/>
    </row>
    <row r="9" spans="1:17" ht="12" customHeight="1" x14ac:dyDescent="0.35">
      <c r="A9" s="32"/>
      <c r="B9" s="10" t="s">
        <v>23</v>
      </c>
      <c r="D9" s="59">
        <f>+VIG_Tav3!C2</f>
        <v>622589</v>
      </c>
      <c r="E9" s="159">
        <f>+VIG_Tav3!D2</f>
        <v>-4.6877726917836503E-2</v>
      </c>
      <c r="F9" s="59">
        <f>+VIG_Tav3!E2</f>
        <v>27696561</v>
      </c>
      <c r="G9" s="159">
        <f>+VIG_Tav3!F2</f>
        <v>1.74690908238651E-3</v>
      </c>
      <c r="H9" s="59">
        <f>+VIG_Tav3!G2</f>
        <v>74282</v>
      </c>
      <c r="I9" s="159">
        <f>+VIG_Tav3!H2</f>
        <v>-0.29001672640382298</v>
      </c>
      <c r="J9" s="59">
        <f>+VIG_Tav3!I2</f>
        <v>102299</v>
      </c>
      <c r="K9" s="159">
        <f>+VIG_Tav3!J2</f>
        <v>1.40992720676577</v>
      </c>
      <c r="L9" s="59">
        <f>+VIG_Tav3!K2</f>
        <v>14324</v>
      </c>
      <c r="M9" s="59">
        <f>+VIG_Tav3!L2</f>
        <v>27351617</v>
      </c>
      <c r="N9" s="59">
        <f>+VIG_Tav3!M2</f>
        <v>712293</v>
      </c>
      <c r="O9" s="60">
        <f>+VIG_Tav3!N2</f>
        <v>28078234</v>
      </c>
      <c r="P9" s="188">
        <f>+VIG_Tav3!O2</f>
        <v>1.2853332823508101E-2</v>
      </c>
      <c r="Q9" s="188">
        <f>+VIG_Tav3!P2</f>
        <v>0.62814612107790302</v>
      </c>
    </row>
    <row r="10" spans="1:17" s="47" customFormat="1" ht="12" customHeight="1" x14ac:dyDescent="0.35">
      <c r="A10" s="52"/>
      <c r="B10" s="53" t="s">
        <v>66</v>
      </c>
      <c r="C10" s="53" t="s">
        <v>86</v>
      </c>
      <c r="D10" s="76">
        <f>+VIG_Tav3!C3</f>
        <v>452</v>
      </c>
      <c r="E10" s="163">
        <f>+VIG_Tav3!D3</f>
        <v>0.19576719576719601</v>
      </c>
      <c r="F10" s="76">
        <f>+VIG_Tav3!E3</f>
        <v>5966</v>
      </c>
      <c r="G10" s="163">
        <f>+VIG_Tav3!F3</f>
        <v>1.2521706304265801</v>
      </c>
      <c r="H10" s="76">
        <f>+VIG_Tav3!G3</f>
        <v>0</v>
      </c>
      <c r="I10" s="163">
        <f>+VIG_Tav3!H3</f>
        <v>-1</v>
      </c>
      <c r="J10" s="76">
        <f>+VIG_Tav3!I3</f>
        <v>0</v>
      </c>
      <c r="K10" s="163">
        <f>+VIG_Tav3!J3</f>
        <v>0</v>
      </c>
      <c r="L10" s="76">
        <f>+VIG_Tav3!K3</f>
        <v>0</v>
      </c>
      <c r="M10" s="76">
        <f>+VIG_Tav3!L3</f>
        <v>5196</v>
      </c>
      <c r="N10" s="76">
        <f>+VIG_Tav3!M3</f>
        <v>809</v>
      </c>
      <c r="O10" s="77">
        <f>+VIG_Tav3!N3</f>
        <v>6005</v>
      </c>
      <c r="P10" s="189">
        <f>+VIG_Tav3!O3</f>
        <v>1.2232506479081799</v>
      </c>
      <c r="Q10" s="189">
        <f>+VIG_Tav3!P3</f>
        <v>1.34339554869185E-4</v>
      </c>
    </row>
    <row r="11" spans="1:17" s="47" customFormat="1" ht="12" customHeight="1" x14ac:dyDescent="0.35">
      <c r="A11" s="52"/>
      <c r="B11" s="144"/>
      <c r="C11" s="53" t="s">
        <v>24</v>
      </c>
      <c r="D11" s="76">
        <f>+VIG_Tav3!C4</f>
        <v>0</v>
      </c>
      <c r="E11" s="163">
        <f>+VIG_Tav3!D4</f>
        <v>0</v>
      </c>
      <c r="F11" s="76">
        <f>+VIG_Tav3!E4</f>
        <v>0</v>
      </c>
      <c r="G11" s="163">
        <f>+VIG_Tav3!F4</f>
        <v>0</v>
      </c>
      <c r="H11" s="76">
        <f>+VIG_Tav3!G4</f>
        <v>74112</v>
      </c>
      <c r="I11" s="163">
        <f>+VIG_Tav3!H4</f>
        <v>-0.28929804372842299</v>
      </c>
      <c r="J11" s="76">
        <f>+VIG_Tav3!I4</f>
        <v>94826</v>
      </c>
      <c r="K11" s="163">
        <f>+VIG_Tav3!J4</f>
        <v>1.3162188568637001</v>
      </c>
      <c r="L11" s="76">
        <f>+VIG_Tav3!K4</f>
        <v>0</v>
      </c>
      <c r="M11" s="76">
        <f>+VIG_Tav3!L4</f>
        <v>0</v>
      </c>
      <c r="N11" s="76">
        <f>+VIG_Tav3!M4</f>
        <v>217798</v>
      </c>
      <c r="O11" s="77">
        <f>+VIG_Tav3!N4</f>
        <v>217798</v>
      </c>
      <c r="P11" s="189">
        <f>+VIG_Tav3!O4</f>
        <v>0.38173028732387199</v>
      </c>
      <c r="Q11" s="189">
        <f>+VIG_Tav3!P4</f>
        <v>4.8724207113070303E-3</v>
      </c>
    </row>
    <row r="12" spans="1:17" ht="12" customHeight="1" x14ac:dyDescent="0.35">
      <c r="A12" s="32"/>
      <c r="B12" s="10" t="s">
        <v>25</v>
      </c>
      <c r="D12" s="59">
        <f>+VIG_Tav3!C5</f>
        <v>387347</v>
      </c>
      <c r="E12" s="159">
        <f>+VIG_Tav3!D5</f>
        <v>9.0909346941994207E-2</v>
      </c>
      <c r="F12" s="59">
        <f>+VIG_Tav3!E5</f>
        <v>33847526</v>
      </c>
      <c r="G12" s="159">
        <f>+VIG_Tav3!F5</f>
        <v>0.120882298524397</v>
      </c>
      <c r="H12" s="59">
        <f>+VIG_Tav3!G5</f>
        <v>3</v>
      </c>
      <c r="I12" s="159">
        <f>+VIG_Tav3!H5</f>
        <v>-0.5</v>
      </c>
      <c r="J12" s="59">
        <f>+VIG_Tav3!I5</f>
        <v>5</v>
      </c>
      <c r="K12" s="159">
        <f>+VIG_Tav3!J5</f>
        <v>-0.5</v>
      </c>
      <c r="L12" s="59">
        <f>+VIG_Tav3!K5</f>
        <v>88249</v>
      </c>
      <c r="M12" s="59">
        <f>+VIG_Tav3!L5</f>
        <v>336101</v>
      </c>
      <c r="N12" s="59">
        <f>+VIG_Tav3!M5</f>
        <v>0</v>
      </c>
      <c r="O12" s="60">
        <f>+VIG_Tav3!N5</f>
        <v>424350</v>
      </c>
      <c r="P12" s="188">
        <f>+VIG_Tav3!O5</f>
        <v>0.13265110022100501</v>
      </c>
      <c r="Q12" s="188">
        <f>+VIG_Tav3!P5</f>
        <v>9.4932539731454706E-3</v>
      </c>
    </row>
    <row r="13" spans="1:17" ht="12" customHeight="1" x14ac:dyDescent="0.35">
      <c r="A13" s="32"/>
      <c r="B13" s="10" t="s">
        <v>26</v>
      </c>
      <c r="D13" s="59">
        <f>+VIG_Tav3!C6</f>
        <v>2093</v>
      </c>
      <c r="E13" s="159">
        <f>+VIG_Tav3!D6</f>
        <v>-0.26996860830135999</v>
      </c>
      <c r="F13" s="59">
        <f>+VIG_Tav3!E6</f>
        <v>187748</v>
      </c>
      <c r="G13" s="159">
        <f>+VIG_Tav3!F6</f>
        <v>-6.1879026239036704E-3</v>
      </c>
      <c r="H13" s="59">
        <f>+VIG_Tav3!G6</f>
        <v>2</v>
      </c>
      <c r="I13" s="159">
        <f>+VIG_Tav3!H6</f>
        <v>0</v>
      </c>
      <c r="J13" s="59">
        <f>+VIG_Tav3!I6</f>
        <v>26</v>
      </c>
      <c r="K13" s="159">
        <f>+VIG_Tav3!J6</f>
        <v>-0.57377049180327899</v>
      </c>
      <c r="L13" s="59">
        <f>+VIG_Tav3!K6</f>
        <v>750</v>
      </c>
      <c r="M13" s="59">
        <f>+VIG_Tav3!L6</f>
        <v>92029</v>
      </c>
      <c r="N13" s="59">
        <f>+VIG_Tav3!M6</f>
        <v>300</v>
      </c>
      <c r="O13" s="60">
        <f>+VIG_Tav3!N6</f>
        <v>93079</v>
      </c>
      <c r="P13" s="188">
        <f>+VIG_Tav3!O6</f>
        <v>-0.13599740090968199</v>
      </c>
      <c r="Q13" s="188">
        <f>+VIG_Tav3!P6</f>
        <v>2.0822966573969801E-3</v>
      </c>
    </row>
    <row r="14" spans="1:17" ht="12" customHeight="1" x14ac:dyDescent="0.35">
      <c r="A14" s="32"/>
      <c r="B14" s="10" t="s">
        <v>27</v>
      </c>
      <c r="D14" s="59">
        <f>+VIG_Tav3!C7</f>
        <v>1012029</v>
      </c>
      <c r="E14" s="159">
        <f>+VIG_Tav3!D7</f>
        <v>8.7425641228500205E-4</v>
      </c>
      <c r="F14" s="59">
        <f>+VIG_Tav3!E7</f>
        <v>61731835</v>
      </c>
      <c r="G14" s="159">
        <f>+VIG_Tav3!F7</f>
        <v>6.3711165357868096E-2</v>
      </c>
      <c r="H14" s="59">
        <f>+VIG_Tav3!G7</f>
        <v>74287</v>
      </c>
      <c r="I14" s="159">
        <f>+VIG_Tav3!H7</f>
        <v>-0.29000965297091702</v>
      </c>
      <c r="J14" s="59">
        <f>+VIG_Tav3!I7</f>
        <v>102330</v>
      </c>
      <c r="K14" s="159">
        <f>+VIG_Tav3!J7</f>
        <v>1.40663217309501</v>
      </c>
      <c r="L14" s="59">
        <f>+VIG_Tav3!K7</f>
        <v>103323</v>
      </c>
      <c r="M14" s="59">
        <f>+VIG_Tav3!L7</f>
        <v>27779747</v>
      </c>
      <c r="N14" s="59">
        <f>+VIG_Tav3!M7</f>
        <v>712593</v>
      </c>
      <c r="O14" s="60">
        <f>+VIG_Tav3!N7</f>
        <v>28595663</v>
      </c>
      <c r="P14" s="188">
        <f>+VIG_Tav3!O7</f>
        <v>1.3876112565401E-2</v>
      </c>
      <c r="Q14" s="188">
        <f>+VIG_Tav3!P7</f>
        <v>0.63972167170844496</v>
      </c>
    </row>
    <row r="15" spans="1:17" s="47" customFormat="1" ht="12" customHeight="1" x14ac:dyDescent="0.35">
      <c r="A15" s="52"/>
      <c r="B15" s="53" t="s">
        <v>66</v>
      </c>
      <c r="C15" s="53" t="s">
        <v>87</v>
      </c>
      <c r="D15" s="76">
        <f>+VIG_Tav3!C8</f>
        <v>3374</v>
      </c>
      <c r="E15" s="163">
        <f>+VIG_Tav3!D8</f>
        <v>0.85384615384615403</v>
      </c>
      <c r="F15" s="76">
        <f>+VIG_Tav3!E8</f>
        <v>358896</v>
      </c>
      <c r="G15" s="163">
        <f>+VIG_Tav3!F8</f>
        <v>0.696971989484236</v>
      </c>
      <c r="H15" s="76">
        <f>+VIG_Tav3!G8</f>
        <v>0</v>
      </c>
      <c r="I15" s="163">
        <f>+VIG_Tav3!H8</f>
        <v>0</v>
      </c>
      <c r="J15" s="76">
        <f>+VIG_Tav3!I8</f>
        <v>0</v>
      </c>
      <c r="K15" s="163">
        <f>+VIG_Tav3!J8</f>
        <v>0</v>
      </c>
      <c r="L15" s="76">
        <f>+VIG_Tav3!K8</f>
        <v>1628</v>
      </c>
      <c r="M15" s="76">
        <f>+VIG_Tav3!L8</f>
        <v>90763</v>
      </c>
      <c r="N15" s="76">
        <f>+VIG_Tav3!M8</f>
        <v>0</v>
      </c>
      <c r="O15" s="77">
        <f>+VIG_Tav3!N8</f>
        <v>92391</v>
      </c>
      <c r="P15" s="189">
        <f>+VIG_Tav3!O8</f>
        <v>1.5895790122764699</v>
      </c>
      <c r="Q15" s="189">
        <f>+VIG_Tav3!P8</f>
        <v>2.06690521464094E-3</v>
      </c>
    </row>
    <row r="16" spans="1:17" s="47" customFormat="1" ht="36.75" customHeight="1" x14ac:dyDescent="0.35">
      <c r="A16" s="52"/>
      <c r="B16" s="190"/>
      <c r="C16" s="190" t="s">
        <v>28</v>
      </c>
      <c r="D16" s="76">
        <f>+VIG_Tav3!C9</f>
        <v>0</v>
      </c>
      <c r="E16" s="163">
        <f>+VIG_Tav3!D9</f>
        <v>0</v>
      </c>
      <c r="F16" s="76">
        <f>+VIG_Tav3!E9</f>
        <v>0</v>
      </c>
      <c r="G16" s="163">
        <f>+VIG_Tav3!F9</f>
        <v>0</v>
      </c>
      <c r="H16" s="76">
        <f>+VIG_Tav3!G9</f>
        <v>595</v>
      </c>
      <c r="I16" s="163">
        <f>+VIG_Tav3!H9</f>
        <v>-3.3500837520937798E-3</v>
      </c>
      <c r="J16" s="76">
        <f>+VIG_Tav3!I9</f>
        <v>8167</v>
      </c>
      <c r="K16" s="163">
        <f>+VIG_Tav3!J9</f>
        <v>3.45553737043099</v>
      </c>
      <c r="L16" s="76">
        <f>+VIG_Tav3!K9</f>
        <v>0</v>
      </c>
      <c r="M16" s="76">
        <f>+VIG_Tav3!L9</f>
        <v>41224</v>
      </c>
      <c r="N16" s="76">
        <f>+VIG_Tav3!M9</f>
        <v>0</v>
      </c>
      <c r="O16" s="77">
        <f>+VIG_Tav3!N9</f>
        <v>41224</v>
      </c>
      <c r="P16" s="189">
        <f>+VIG_Tav3!O9</f>
        <v>0.39171533709192802</v>
      </c>
      <c r="Q16" s="189">
        <f>+VIG_Tav3!P9</f>
        <v>9.2223377350995298E-4</v>
      </c>
    </row>
    <row r="17" spans="1:17" ht="14.15" customHeight="1" x14ac:dyDescent="0.35">
      <c r="A17" s="210"/>
      <c r="B17" s="10" t="s">
        <v>29</v>
      </c>
      <c r="D17" s="59"/>
      <c r="E17" s="159"/>
      <c r="F17" s="59"/>
      <c r="G17" s="159"/>
      <c r="H17" s="59"/>
      <c r="I17" s="159"/>
      <c r="J17" s="59"/>
      <c r="K17" s="159"/>
      <c r="L17" s="59"/>
      <c r="M17" s="59"/>
      <c r="N17" s="61"/>
      <c r="O17" s="60"/>
      <c r="P17" s="188"/>
      <c r="Q17" s="188"/>
    </row>
    <row r="18" spans="1:17" ht="12" customHeight="1" x14ac:dyDescent="0.35">
      <c r="A18" s="32"/>
      <c r="B18" s="10" t="s">
        <v>30</v>
      </c>
      <c r="D18" s="59">
        <f>+VIG_Tav3!C10</f>
        <v>780</v>
      </c>
      <c r="E18" s="159">
        <f>+VIG_Tav3!D10</f>
        <v>-0.61290322580645196</v>
      </c>
      <c r="F18" s="59">
        <f>+VIG_Tav3!E10</f>
        <v>1643</v>
      </c>
      <c r="G18" s="159">
        <f>+VIG_Tav3!F10</f>
        <v>-0.49632127529123199</v>
      </c>
      <c r="H18" s="59">
        <f>+VIG_Tav3!G10</f>
        <v>0</v>
      </c>
      <c r="I18" s="159">
        <f>+VIG_Tav3!H10</f>
        <v>0</v>
      </c>
      <c r="J18" s="59">
        <f>+VIG_Tav3!I10</f>
        <v>0</v>
      </c>
      <c r="K18" s="159">
        <f>+VIG_Tav3!J10</f>
        <v>0</v>
      </c>
      <c r="L18" s="59">
        <f>+VIG_Tav3!K10</f>
        <v>0</v>
      </c>
      <c r="M18" s="59">
        <f>+VIG_Tav3!L10</f>
        <v>2087</v>
      </c>
      <c r="N18" s="62">
        <f>+VIG_Tav3!M10</f>
        <v>0</v>
      </c>
      <c r="O18" s="60">
        <f>+VIG_Tav3!N10</f>
        <v>2087</v>
      </c>
      <c r="P18" s="188">
        <f>+VIG_Tav3!O10</f>
        <v>-0.40794326241134699</v>
      </c>
      <c r="Q18" s="188">
        <f>+VIG_Tav3!P10</f>
        <v>4.6688867778849E-5</v>
      </c>
    </row>
    <row r="19" spans="1:17" ht="12" customHeight="1" x14ac:dyDescent="0.35">
      <c r="A19" s="32"/>
      <c r="B19" s="10" t="s">
        <v>31</v>
      </c>
      <c r="D19" s="59">
        <f>+VIG_Tav3!C11</f>
        <v>859865</v>
      </c>
      <c r="E19" s="159">
        <f>+VIG_Tav3!D11</f>
        <v>0.119828769531708</v>
      </c>
      <c r="F19" s="59">
        <f>+VIG_Tav3!E11</f>
        <v>55728404</v>
      </c>
      <c r="G19" s="159">
        <f>+VIG_Tav3!F11</f>
        <v>0.22398018259373001</v>
      </c>
      <c r="H19" s="59">
        <f>+VIG_Tav3!G11</f>
        <v>45572</v>
      </c>
      <c r="I19" s="159">
        <f>+VIG_Tav3!H11</f>
        <v>-0.77993046165733004</v>
      </c>
      <c r="J19" s="59">
        <f>+VIG_Tav3!I11</f>
        <v>166303</v>
      </c>
      <c r="K19" s="159">
        <f>+VIG_Tav3!J11</f>
        <v>-0.63496582393509804</v>
      </c>
      <c r="L19" s="59">
        <f>+VIG_Tav3!K11</f>
        <v>63895</v>
      </c>
      <c r="M19" s="59">
        <f>+VIG_Tav3!L11</f>
        <v>320324</v>
      </c>
      <c r="N19" s="62">
        <f>+VIG_Tav3!M11</f>
        <v>0</v>
      </c>
      <c r="O19" s="60">
        <f>+VIG_Tav3!N11</f>
        <v>384219</v>
      </c>
      <c r="P19" s="188">
        <f>+VIG_Tav3!O11</f>
        <v>7.0128676470588194E-2</v>
      </c>
      <c r="Q19" s="188">
        <f>+VIG_Tav3!P11</f>
        <v>8.5954720120371801E-3</v>
      </c>
    </row>
    <row r="20" spans="1:17" ht="12" customHeight="1" x14ac:dyDescent="0.35">
      <c r="A20" s="32"/>
      <c r="B20" s="10" t="s">
        <v>32</v>
      </c>
      <c r="D20" s="59">
        <f>+VIG_Tav3!C12</f>
        <v>41357</v>
      </c>
      <c r="E20" s="159">
        <f>+VIG_Tav3!D12</f>
        <v>-0.29822507296545198</v>
      </c>
      <c r="F20" s="59">
        <f>+VIG_Tav3!E12</f>
        <v>334575</v>
      </c>
      <c r="G20" s="159">
        <f>+VIG_Tav3!F12</f>
        <v>-5.2565387119696298E-3</v>
      </c>
      <c r="H20" s="59">
        <f>+VIG_Tav3!G12</f>
        <v>21583</v>
      </c>
      <c r="I20" s="159">
        <f>+VIG_Tav3!H12</f>
        <v>-5.8908171274090898E-2</v>
      </c>
      <c r="J20" s="59">
        <f>+VIG_Tav3!I12</f>
        <v>751</v>
      </c>
      <c r="K20" s="159">
        <f>+VIG_Tav3!J12</f>
        <v>0.117559523809524</v>
      </c>
      <c r="L20" s="59">
        <f>+VIG_Tav3!K12</f>
        <v>113705</v>
      </c>
      <c r="M20" s="59">
        <f>+VIG_Tav3!L12</f>
        <v>92839</v>
      </c>
      <c r="N20" s="62">
        <f>+VIG_Tav3!M12</f>
        <v>0</v>
      </c>
      <c r="O20" s="60">
        <f>+VIG_Tav3!N12</f>
        <v>206544</v>
      </c>
      <c r="P20" s="188">
        <f>+VIG_Tav3!O12</f>
        <v>-0.37949805627489702</v>
      </c>
      <c r="Q20" s="188">
        <f>+VIG_Tav3!P12</f>
        <v>4.6206542915738398E-3</v>
      </c>
    </row>
    <row r="21" spans="1:17" ht="12" customHeight="1" x14ac:dyDescent="0.35">
      <c r="A21" s="210"/>
      <c r="B21" s="10" t="s">
        <v>33</v>
      </c>
      <c r="D21" s="59">
        <f>+VIG_Tav3!C13</f>
        <v>902002</v>
      </c>
      <c r="E21" s="159">
        <f>+VIG_Tav3!D13</f>
        <v>8.8321563318577004E-2</v>
      </c>
      <c r="F21" s="59">
        <f>+VIG_Tav3!E13</f>
        <v>56064622</v>
      </c>
      <c r="G21" s="159">
        <f>+VIG_Tav3!F13</f>
        <v>0.222248077853967</v>
      </c>
      <c r="H21" s="59">
        <f>+VIG_Tav3!G13</f>
        <v>67155</v>
      </c>
      <c r="I21" s="159">
        <f>+VIG_Tav3!H13</f>
        <v>-0.70803951063848303</v>
      </c>
      <c r="J21" s="59">
        <f>+VIG_Tav3!I13</f>
        <v>167054</v>
      </c>
      <c r="K21" s="159">
        <f>+VIG_Tav3!J13</f>
        <v>-0.63385745659216097</v>
      </c>
      <c r="L21" s="59">
        <f>+VIG_Tav3!K13</f>
        <v>177600</v>
      </c>
      <c r="M21" s="59">
        <f>+VIG_Tav3!L13</f>
        <v>415250</v>
      </c>
      <c r="N21" s="62">
        <f>+VIG_Tav3!M13</f>
        <v>0</v>
      </c>
      <c r="O21" s="60">
        <f>+VIG_Tav3!N13</f>
        <v>592850</v>
      </c>
      <c r="P21" s="188">
        <f>+VIG_Tav3!O13</f>
        <v>-0.14750708553400699</v>
      </c>
      <c r="Q21" s="188">
        <f>+VIG_Tav3!P13</f>
        <v>1.32628151713899E-2</v>
      </c>
    </row>
    <row r="22" spans="1:17" s="26" customFormat="1" ht="13.15" customHeight="1" x14ac:dyDescent="0.35">
      <c r="A22" s="99" t="s">
        <v>34</v>
      </c>
      <c r="B22" s="63"/>
      <c r="C22" s="63"/>
      <c r="D22" s="64">
        <f>+VIG_Tav3!C14</f>
        <v>1914031</v>
      </c>
      <c r="E22" s="191">
        <f>+VIG_Tav3!D14</f>
        <v>4.0264768639949301E-2</v>
      </c>
      <c r="F22" s="64">
        <f>+VIG_Tav3!E14</f>
        <v>117796457</v>
      </c>
      <c r="G22" s="191">
        <f>+VIG_Tav3!F14</f>
        <v>0.133699499771328</v>
      </c>
      <c r="H22" s="64">
        <f>+VIG_Tav3!G14</f>
        <v>141442</v>
      </c>
      <c r="I22" s="191">
        <f>+VIG_Tav3!H14</f>
        <v>-0.57733717820376795</v>
      </c>
      <c r="J22" s="64">
        <f>+VIG_Tav3!I14</f>
        <v>269384</v>
      </c>
      <c r="K22" s="191">
        <f>+VIG_Tav3!J14</f>
        <v>-0.459907693664866</v>
      </c>
      <c r="L22" s="64">
        <f>+VIG_Tav3!K14</f>
        <v>280923</v>
      </c>
      <c r="M22" s="64">
        <f>+VIG_Tav3!L14</f>
        <v>28194997</v>
      </c>
      <c r="N22" s="65">
        <f>+VIG_Tav3!M14</f>
        <v>712593</v>
      </c>
      <c r="O22" s="64">
        <f>+VIG_Tav3!N14</f>
        <v>29188513</v>
      </c>
      <c r="P22" s="191">
        <f>+VIG_Tav3!O14</f>
        <v>9.9926546021471604E-3</v>
      </c>
      <c r="Q22" s="191">
        <f>+VIG_Tav3!P14</f>
        <v>0.65298448687983501</v>
      </c>
    </row>
    <row r="23" spans="1:17" ht="14.15" customHeight="1" x14ac:dyDescent="0.35">
      <c r="A23" s="86" t="s">
        <v>35</v>
      </c>
      <c r="B23" s="66"/>
      <c r="C23" s="87"/>
      <c r="D23" s="68">
        <f>+VIG_Tav3!C15</f>
        <v>0</v>
      </c>
      <c r="E23" s="192">
        <f>+VIG_Tav3!D15</f>
        <v>0</v>
      </c>
      <c r="F23" s="68">
        <f>+VIG_Tav3!E15</f>
        <v>0</v>
      </c>
      <c r="G23" s="192">
        <f>+VIG_Tav3!F15</f>
        <v>0</v>
      </c>
      <c r="H23" s="68">
        <f>+VIG_Tav3!G15</f>
        <v>0</v>
      </c>
      <c r="I23" s="192">
        <f>+VIG_Tav3!H15</f>
        <v>0</v>
      </c>
      <c r="J23" s="68">
        <f>+VIG_Tav3!I15</f>
        <v>0</v>
      </c>
      <c r="K23" s="192">
        <f>+VIG_Tav3!J15</f>
        <v>0</v>
      </c>
      <c r="L23" s="68">
        <f>+VIG_Tav3!K15</f>
        <v>0</v>
      </c>
      <c r="M23" s="68">
        <f>+VIG_Tav3!L15</f>
        <v>0</v>
      </c>
      <c r="N23" s="69">
        <f>+VIG_Tav3!M15</f>
        <v>0</v>
      </c>
      <c r="O23" s="70">
        <f>+VIG_Tav3!N15</f>
        <v>0</v>
      </c>
      <c r="P23" s="193">
        <f>+VIG_Tav3!O15</f>
        <v>0</v>
      </c>
      <c r="Q23" s="193">
        <f>+VIG_Tav3!P15</f>
        <v>0</v>
      </c>
    </row>
    <row r="24" spans="1:17" ht="13.15" customHeight="1" x14ac:dyDescent="0.35">
      <c r="A24" s="210" t="s">
        <v>36</v>
      </c>
      <c r="B24" s="33" t="s">
        <v>22</v>
      </c>
      <c r="C24" s="71"/>
      <c r="D24" s="72"/>
      <c r="E24" s="155"/>
      <c r="F24" s="72"/>
      <c r="G24" s="155"/>
      <c r="H24" s="72"/>
      <c r="I24" s="155"/>
      <c r="J24" s="72"/>
      <c r="K24" s="155"/>
      <c r="L24" s="72"/>
      <c r="M24" s="72"/>
      <c r="N24" s="73"/>
      <c r="O24" s="74"/>
      <c r="P24" s="187"/>
      <c r="Q24" s="187"/>
    </row>
    <row r="25" spans="1:17" ht="12" customHeight="1" x14ac:dyDescent="0.35">
      <c r="A25" s="210"/>
      <c r="B25" s="10" t="s">
        <v>37</v>
      </c>
      <c r="D25" s="59">
        <f>+VIG_Tav3!C16</f>
        <v>168217</v>
      </c>
      <c r="E25" s="159">
        <f>+VIG_Tav3!D16</f>
        <v>0.43857593664748201</v>
      </c>
      <c r="F25" s="59">
        <f>+VIG_Tav3!E16</f>
        <v>5416614</v>
      </c>
      <c r="G25" s="159">
        <f>+VIG_Tav3!F16</f>
        <v>0.37815510476582498</v>
      </c>
      <c r="H25" s="59">
        <f>+VIG_Tav3!G16</f>
        <v>69637</v>
      </c>
      <c r="I25" s="159">
        <f>+VIG_Tav3!H16</f>
        <v>0.21206899552677799</v>
      </c>
      <c r="J25" s="59">
        <f>+VIG_Tav3!I16</f>
        <v>48176</v>
      </c>
      <c r="K25" s="159">
        <f>+VIG_Tav3!J16</f>
        <v>0.49759084833224498</v>
      </c>
      <c r="L25" s="59">
        <f>+VIG_Tav3!K16</f>
        <v>8348</v>
      </c>
      <c r="M25" s="59">
        <f>+VIG_Tav3!L16</f>
        <v>4976632</v>
      </c>
      <c r="N25" s="59">
        <f>+VIG_Tav3!M16</f>
        <v>506125</v>
      </c>
      <c r="O25" s="60">
        <f>+VIG_Tav3!N16</f>
        <v>5491105</v>
      </c>
      <c r="P25" s="188">
        <f>+VIG_Tav3!O16</f>
        <v>0.32341167125067799</v>
      </c>
      <c r="Q25" s="188">
        <f>+VIG_Tav3!P16</f>
        <v>0.12284306435303199</v>
      </c>
    </row>
    <row r="26" spans="1:17" s="47" customFormat="1" ht="24" customHeight="1" x14ac:dyDescent="0.35">
      <c r="A26" s="54"/>
      <c r="B26" s="194" t="s">
        <v>196</v>
      </c>
      <c r="C26" s="216" t="s">
        <v>88</v>
      </c>
      <c r="D26" s="76">
        <f>+VIG_Tav3!C17</f>
        <v>0</v>
      </c>
      <c r="E26" s="163">
        <f>+VIG_Tav3!D17</f>
        <v>0</v>
      </c>
      <c r="F26" s="76">
        <f>+VIG_Tav3!E17</f>
        <v>0</v>
      </c>
      <c r="G26" s="163">
        <f>+VIG_Tav3!F17</f>
        <v>0</v>
      </c>
      <c r="H26" s="76">
        <f>+VIG_Tav3!G17</f>
        <v>68592</v>
      </c>
      <c r="I26" s="163">
        <f>+VIG_Tav3!H17</f>
        <v>0.21666637103783401</v>
      </c>
      <c r="J26" s="76">
        <f>+VIG_Tav3!I17</f>
        <v>44524</v>
      </c>
      <c r="K26" s="163">
        <f>+VIG_Tav3!J17</f>
        <v>0.46643831104670302</v>
      </c>
      <c r="L26" s="76">
        <f>+VIG_Tav3!K17</f>
        <v>0</v>
      </c>
      <c r="M26" s="76">
        <f>+VIG_Tav3!L17</f>
        <v>0</v>
      </c>
      <c r="N26" s="76">
        <f>+VIG_Tav3!M17</f>
        <v>139927</v>
      </c>
      <c r="O26" s="77">
        <f>+VIG_Tav3!N17</f>
        <v>139927</v>
      </c>
      <c r="P26" s="189">
        <f>+VIG_Tav3!O17</f>
        <v>0.29302235323470399</v>
      </c>
      <c r="Q26" s="189">
        <f>+VIG_Tav3!P17</f>
        <v>3.1303465269243002E-3</v>
      </c>
    </row>
    <row r="27" spans="1:17" ht="12" customHeight="1" x14ac:dyDescent="0.35">
      <c r="A27" s="210"/>
      <c r="B27" s="10" t="s">
        <v>38</v>
      </c>
      <c r="D27" s="59">
        <f>+VIG_Tav3!C18</f>
        <v>99100</v>
      </c>
      <c r="E27" s="159">
        <f>+VIG_Tav3!D18</f>
        <v>0.938272570802691</v>
      </c>
      <c r="F27" s="59">
        <f>+VIG_Tav3!E18</f>
        <v>8431438</v>
      </c>
      <c r="G27" s="159">
        <f>+VIG_Tav3!F18</f>
        <v>0.65961297261377305</v>
      </c>
      <c r="H27" s="59">
        <f>+VIG_Tav3!G18</f>
        <v>16329</v>
      </c>
      <c r="I27" s="159">
        <f>+VIG_Tav3!H18</f>
        <v>0.28443325729568197</v>
      </c>
      <c r="J27" s="59">
        <f>+VIG_Tav3!I18</f>
        <v>57824</v>
      </c>
      <c r="K27" s="159">
        <f>+VIG_Tav3!J18</f>
        <v>0.35571602738441299</v>
      </c>
      <c r="L27" s="59">
        <f>+VIG_Tav3!K18</f>
        <v>696</v>
      </c>
      <c r="M27" s="59">
        <f>+VIG_Tav3!L18</f>
        <v>8432551</v>
      </c>
      <c r="N27" s="59">
        <f>+VIG_Tav3!M18</f>
        <v>155954</v>
      </c>
      <c r="O27" s="60">
        <f>+VIG_Tav3!N18</f>
        <v>8589201</v>
      </c>
      <c r="P27" s="188">
        <f>+VIG_Tav3!O18</f>
        <v>0.60957865219073004</v>
      </c>
      <c r="Q27" s="188">
        <f>+VIG_Tav3!P18</f>
        <v>0.19215144696452199</v>
      </c>
    </row>
    <row r="28" spans="1:17" s="47" customFormat="1" ht="24" customHeight="1" x14ac:dyDescent="0.35">
      <c r="A28" s="54"/>
      <c r="B28" s="194" t="s">
        <v>196</v>
      </c>
      <c r="C28" s="216" t="s">
        <v>88</v>
      </c>
      <c r="D28" s="76">
        <f>+VIG_Tav3!C19</f>
        <v>0</v>
      </c>
      <c r="E28" s="163">
        <f>+VIG_Tav3!D19</f>
        <v>0</v>
      </c>
      <c r="F28" s="76">
        <f>+VIG_Tav3!E19</f>
        <v>0</v>
      </c>
      <c r="G28" s="163">
        <f>+VIG_Tav3!F19</f>
        <v>0</v>
      </c>
      <c r="H28" s="76">
        <f>+VIG_Tav3!G19</f>
        <v>16329</v>
      </c>
      <c r="I28" s="163">
        <f>+VIG_Tav3!H19</f>
        <v>0.28443325729568197</v>
      </c>
      <c r="J28" s="76">
        <f>+VIG_Tav3!I19</f>
        <v>57824</v>
      </c>
      <c r="K28" s="163">
        <f>+VIG_Tav3!J19</f>
        <v>0.35571602738441299</v>
      </c>
      <c r="L28" s="76">
        <f>+VIG_Tav3!K19</f>
        <v>0</v>
      </c>
      <c r="M28" s="76">
        <f>+VIG_Tav3!L19</f>
        <v>0</v>
      </c>
      <c r="N28" s="76">
        <f>+VIG_Tav3!M19</f>
        <v>58167</v>
      </c>
      <c r="O28" s="77">
        <f>+VIG_Tav3!N19</f>
        <v>58167</v>
      </c>
      <c r="P28" s="189">
        <f>+VIG_Tav3!O19</f>
        <v>0.35707619803089002</v>
      </c>
      <c r="Q28" s="189">
        <f>+VIG_Tav3!P19</f>
        <v>1.3012704226604301E-3</v>
      </c>
    </row>
    <row r="29" spans="1:17" ht="12" customHeight="1" x14ac:dyDescent="0.35">
      <c r="A29" s="210"/>
      <c r="B29" s="10" t="s">
        <v>39</v>
      </c>
      <c r="D29" s="59">
        <f>+VIG_Tav3!C20</f>
        <v>0</v>
      </c>
      <c r="E29" s="159">
        <f>+VIG_Tav3!D20</f>
        <v>0</v>
      </c>
      <c r="F29" s="59">
        <f>+VIG_Tav3!E20</f>
        <v>0</v>
      </c>
      <c r="G29" s="159">
        <f>+VIG_Tav3!F20</f>
        <v>0</v>
      </c>
      <c r="H29" s="59">
        <f>+VIG_Tav3!G20</f>
        <v>0</v>
      </c>
      <c r="I29" s="159">
        <f>+VIG_Tav3!H20</f>
        <v>0</v>
      </c>
      <c r="J29" s="59">
        <f>+VIG_Tav3!I20</f>
        <v>0</v>
      </c>
      <c r="K29" s="159">
        <f>+VIG_Tav3!J20</f>
        <v>0</v>
      </c>
      <c r="L29" s="59">
        <f>+VIG_Tav3!K20</f>
        <v>0</v>
      </c>
      <c r="M29" s="59">
        <f>+VIG_Tav3!L20</f>
        <v>0</v>
      </c>
      <c r="N29" s="59">
        <f>+VIG_Tav3!M20</f>
        <v>0</v>
      </c>
      <c r="O29" s="60">
        <f>+VIG_Tav3!N20</f>
        <v>0</v>
      </c>
      <c r="P29" s="188">
        <f>+VIG_Tav3!O20</f>
        <v>0</v>
      </c>
      <c r="Q29" s="188">
        <f>+VIG_Tav3!P20</f>
        <v>0</v>
      </c>
    </row>
    <row r="30" spans="1:17" ht="12" customHeight="1" x14ac:dyDescent="0.35">
      <c r="A30" s="210"/>
      <c r="B30" s="10" t="s">
        <v>40</v>
      </c>
      <c r="D30" s="59">
        <f>+VIG_Tav3!C21</f>
        <v>0</v>
      </c>
      <c r="E30" s="159">
        <f>+VIG_Tav3!D21</f>
        <v>0</v>
      </c>
      <c r="F30" s="59">
        <f>+VIG_Tav3!E21</f>
        <v>0</v>
      </c>
      <c r="G30" s="159">
        <f>+VIG_Tav3!F21</f>
        <v>0</v>
      </c>
      <c r="H30" s="59">
        <f>+VIG_Tav3!G21</f>
        <v>0</v>
      </c>
      <c r="I30" s="159">
        <f>+VIG_Tav3!H21</f>
        <v>0</v>
      </c>
      <c r="J30" s="59">
        <f>+VIG_Tav3!I21</f>
        <v>0</v>
      </c>
      <c r="K30" s="159">
        <f>+VIG_Tav3!J21</f>
        <v>0</v>
      </c>
      <c r="L30" s="59">
        <f>+VIG_Tav3!K21</f>
        <v>0</v>
      </c>
      <c r="M30" s="59">
        <f>+VIG_Tav3!L21</f>
        <v>0</v>
      </c>
      <c r="N30" s="59">
        <f>+VIG_Tav3!M21</f>
        <v>0</v>
      </c>
      <c r="O30" s="60">
        <f>+VIG_Tav3!N21</f>
        <v>0</v>
      </c>
      <c r="P30" s="188">
        <f>+VIG_Tav3!O21</f>
        <v>0</v>
      </c>
      <c r="Q30" s="188">
        <f>+VIG_Tav3!P21</f>
        <v>0</v>
      </c>
    </row>
    <row r="31" spans="1:17" ht="12" customHeight="1" x14ac:dyDescent="0.35">
      <c r="A31" s="210"/>
      <c r="B31" s="10" t="s">
        <v>27</v>
      </c>
      <c r="D31" s="59">
        <f>+VIG_Tav3!C22</f>
        <v>267317</v>
      </c>
      <c r="E31" s="159">
        <f>+VIG_Tav3!D22</f>
        <v>0.59059508154777096</v>
      </c>
      <c r="F31" s="59">
        <f>+VIG_Tav3!E22</f>
        <v>13848052</v>
      </c>
      <c r="G31" s="159">
        <f>+VIG_Tav3!F22</f>
        <v>0.53684513557824198</v>
      </c>
      <c r="H31" s="59">
        <f>+VIG_Tav3!G22</f>
        <v>85966</v>
      </c>
      <c r="I31" s="159">
        <f>+VIG_Tav3!H22</f>
        <v>0.22518028674856799</v>
      </c>
      <c r="J31" s="59">
        <f>+VIG_Tav3!I22</f>
        <v>106000</v>
      </c>
      <c r="K31" s="159">
        <f>+VIG_Tav3!J22</f>
        <v>0.41671455874687602</v>
      </c>
      <c r="L31" s="59">
        <f>+VIG_Tav3!K22</f>
        <v>9044</v>
      </c>
      <c r="M31" s="59">
        <f>+VIG_Tav3!L22</f>
        <v>13409183</v>
      </c>
      <c r="N31" s="59">
        <f>+VIG_Tav3!M22</f>
        <v>662079</v>
      </c>
      <c r="O31" s="60">
        <f>+VIG_Tav3!N22</f>
        <v>14080306</v>
      </c>
      <c r="P31" s="188">
        <f>+VIG_Tav3!O22</f>
        <v>0.48440188970374598</v>
      </c>
      <c r="Q31" s="188">
        <f>+VIG_Tav3!P22</f>
        <v>0.31499451131755402</v>
      </c>
    </row>
    <row r="32" spans="1:17" s="47" customFormat="1" ht="36" customHeight="1" x14ac:dyDescent="0.35">
      <c r="A32" s="54"/>
      <c r="B32" s="195" t="s">
        <v>66</v>
      </c>
      <c r="C32" s="190" t="s">
        <v>28</v>
      </c>
      <c r="D32" s="76">
        <f>+VIG_Tav3!C23</f>
        <v>0</v>
      </c>
      <c r="E32" s="163">
        <f>+VIG_Tav3!D23</f>
        <v>0</v>
      </c>
      <c r="F32" s="76">
        <f>+VIG_Tav3!E23</f>
        <v>0</v>
      </c>
      <c r="G32" s="163">
        <f>+VIG_Tav3!F23</f>
        <v>0</v>
      </c>
      <c r="H32" s="76">
        <f>+VIG_Tav3!G23</f>
        <v>3737</v>
      </c>
      <c r="I32" s="163">
        <f>+VIG_Tav3!H23</f>
        <v>0.36237695953335802</v>
      </c>
      <c r="J32" s="76">
        <f>+VIG_Tav3!I23</f>
        <v>51553</v>
      </c>
      <c r="K32" s="163">
        <f>+VIG_Tav3!J23</f>
        <v>0.48179126785663001</v>
      </c>
      <c r="L32" s="76">
        <f>+VIG_Tav3!K23</f>
        <v>0</v>
      </c>
      <c r="M32" s="76">
        <f>+VIG_Tav3!L23</f>
        <v>88643</v>
      </c>
      <c r="N32" s="76">
        <f>+VIG_Tav3!M23</f>
        <v>0</v>
      </c>
      <c r="O32" s="77">
        <f>+VIG_Tav3!N23</f>
        <v>88643</v>
      </c>
      <c r="P32" s="189">
        <f>+VIG_Tav3!O23</f>
        <v>0.108564067932268</v>
      </c>
      <c r="Q32" s="189">
        <f>+VIG_Tav3!P23</f>
        <v>1.9830576456734599E-3</v>
      </c>
    </row>
    <row r="33" spans="1:17" ht="14.15" customHeight="1" x14ac:dyDescent="0.35">
      <c r="A33" s="210"/>
      <c r="B33" s="10" t="s">
        <v>29</v>
      </c>
      <c r="D33" s="59">
        <f>+VIG_Tav3!C24</f>
        <v>184</v>
      </c>
      <c r="E33" s="159">
        <f>+VIG_Tav3!D24</f>
        <v>-0.261044176706827</v>
      </c>
      <c r="F33" s="59">
        <f>+VIG_Tav3!E24</f>
        <v>1578</v>
      </c>
      <c r="G33" s="159">
        <f>+VIG_Tav3!F24</f>
        <v>-0.18280683583635399</v>
      </c>
      <c r="H33" s="59">
        <f>+VIG_Tav3!G24</f>
        <v>265</v>
      </c>
      <c r="I33" s="159">
        <f>+VIG_Tav3!H24</f>
        <v>-0.13398692810457499</v>
      </c>
      <c r="J33" s="59">
        <f>+VIG_Tav3!I24</f>
        <v>17</v>
      </c>
      <c r="K33" s="159">
        <f>+VIG_Tav3!J24</f>
        <v>0.214285714285714</v>
      </c>
      <c r="L33" s="59">
        <f>+VIG_Tav3!K24</f>
        <v>112</v>
      </c>
      <c r="M33" s="59">
        <f>+VIG_Tav3!L24</f>
        <v>1761</v>
      </c>
      <c r="N33" s="62">
        <f>+VIG_Tav3!M24</f>
        <v>0</v>
      </c>
      <c r="O33" s="60">
        <f>+VIG_Tav3!N24</f>
        <v>1873</v>
      </c>
      <c r="P33" s="188">
        <f>+VIG_Tav3!O24</f>
        <v>-0.130051091500232</v>
      </c>
      <c r="Q33" s="188">
        <f>+VIG_Tav3!P24</f>
        <v>4.1901413200663298E-5</v>
      </c>
    </row>
    <row r="34" spans="1:17" s="26" customFormat="1" ht="13.15" customHeight="1" x14ac:dyDescent="0.35">
      <c r="A34" s="99" t="s">
        <v>41</v>
      </c>
      <c r="B34" s="63"/>
      <c r="C34" s="63"/>
      <c r="D34" s="64">
        <f>+VIG_Tav3!C25</f>
        <v>267501</v>
      </c>
      <c r="E34" s="191">
        <f>+VIG_Tav3!D25</f>
        <v>0.58933515536807102</v>
      </c>
      <c r="F34" s="64">
        <f>+VIG_Tav3!E25</f>
        <v>13849630</v>
      </c>
      <c r="G34" s="191">
        <f>+VIG_Tav3!F25</f>
        <v>0.53669094666241801</v>
      </c>
      <c r="H34" s="64">
        <f>+VIG_Tav3!G25</f>
        <v>86231</v>
      </c>
      <c r="I34" s="191">
        <f>+VIG_Tav3!H25</f>
        <v>0.22362072880009101</v>
      </c>
      <c r="J34" s="64">
        <f>+VIG_Tav3!I25</f>
        <v>106017</v>
      </c>
      <c r="K34" s="191">
        <f>+VIG_Tav3!J25</f>
        <v>0.41667668871517299</v>
      </c>
      <c r="L34" s="64">
        <f>+VIG_Tav3!K25</f>
        <v>9156</v>
      </c>
      <c r="M34" s="64">
        <f>+VIG_Tav3!L25</f>
        <v>13410944</v>
      </c>
      <c r="N34" s="64">
        <f>+VIG_Tav3!M25</f>
        <v>662079</v>
      </c>
      <c r="O34" s="64">
        <f>+VIG_Tav3!N25</f>
        <v>14082179</v>
      </c>
      <c r="P34" s="191">
        <f>+VIG_Tav3!O25</f>
        <v>0.48426245414965802</v>
      </c>
      <c r="Q34" s="191">
        <f>+VIG_Tav3!P25</f>
        <v>0.315036412730754</v>
      </c>
    </row>
    <row r="35" spans="1:17" s="26" customFormat="1" ht="13.15" customHeight="1" x14ac:dyDescent="0.35">
      <c r="A35" s="67" t="s">
        <v>42</v>
      </c>
      <c r="B35" s="36"/>
      <c r="C35" s="37"/>
      <c r="D35" s="70">
        <f>+VIG_Tav3!C26</f>
        <v>38680</v>
      </c>
      <c r="E35" s="193">
        <f>+VIG_Tav3!D26</f>
        <v>34.814814814814802</v>
      </c>
      <c r="F35" s="70">
        <f>+VIG_Tav3!E26</f>
        <v>290028</v>
      </c>
      <c r="G35" s="193">
        <f>+VIG_Tav3!F26</f>
        <v>3.7767968904407399</v>
      </c>
      <c r="H35" s="70">
        <f>+VIG_Tav3!G26</f>
        <v>439952</v>
      </c>
      <c r="I35" s="193">
        <f>+VIG_Tav3!H26</f>
        <v>-0.43637085719410201</v>
      </c>
      <c r="J35" s="70">
        <f>+VIG_Tav3!I26</f>
        <v>5072539</v>
      </c>
      <c r="K35" s="193">
        <f>+VIG_Tav3!J26</f>
        <v>-0.482265232691027</v>
      </c>
      <c r="L35" s="70">
        <f>+VIG_Tav3!K26</f>
        <v>41314</v>
      </c>
      <c r="M35" s="70">
        <f>+VIG_Tav3!L26</f>
        <v>8465</v>
      </c>
      <c r="N35" s="75">
        <f>+VIG_Tav3!M26</f>
        <v>504</v>
      </c>
      <c r="O35" s="70">
        <f>+VIG_Tav3!N26</f>
        <v>50283</v>
      </c>
      <c r="P35" s="193">
        <f>+VIG_Tav3!O26</f>
        <v>4.9179985811459402E-2</v>
      </c>
      <c r="Q35" s="193">
        <f>+VIG_Tav3!P26</f>
        <v>1.12489522689213E-3</v>
      </c>
    </row>
    <row r="36" spans="1:17" ht="14.15" customHeight="1" x14ac:dyDescent="0.35">
      <c r="A36" s="209" t="s">
        <v>43</v>
      </c>
      <c r="B36" s="29" t="s">
        <v>44</v>
      </c>
      <c r="C36" s="12"/>
      <c r="D36" s="72">
        <f>+VIG_Tav3!C27</f>
        <v>236</v>
      </c>
      <c r="E36" s="155">
        <f>+VIG_Tav3!D27</f>
        <v>-8.4033613445377905E-3</v>
      </c>
      <c r="F36" s="72">
        <f>+VIG_Tav3!E27</f>
        <v>168474</v>
      </c>
      <c r="G36" s="155">
        <f>+VIG_Tav3!F27</f>
        <v>0.121477783325012</v>
      </c>
      <c r="H36" s="72">
        <f>+VIG_Tav3!G27</f>
        <v>0</v>
      </c>
      <c r="I36" s="155">
        <f>+VIG_Tav3!H27</f>
        <v>0</v>
      </c>
      <c r="J36" s="72">
        <f>+VIG_Tav3!I27</f>
        <v>0</v>
      </c>
      <c r="K36" s="155">
        <f>+VIG_Tav3!J27</f>
        <v>0</v>
      </c>
      <c r="L36" s="72">
        <f>+VIG_Tav3!K27</f>
        <v>0</v>
      </c>
      <c r="M36" s="72">
        <f>+VIG_Tav3!L27</f>
        <v>166930</v>
      </c>
      <c r="N36" s="72">
        <f>+VIG_Tav3!M27</f>
        <v>971</v>
      </c>
      <c r="O36" s="74">
        <f>+VIG_Tav3!N27</f>
        <v>167901</v>
      </c>
      <c r="P36" s="187">
        <f>+VIG_Tav3!O27</f>
        <v>0.11729163200798499</v>
      </c>
      <c r="Q36" s="187">
        <f>+VIG_Tav3!P27</f>
        <v>3.7561607996820898E-3</v>
      </c>
    </row>
    <row r="37" spans="1:17" s="47" customFormat="1" ht="12" customHeight="1" x14ac:dyDescent="0.35">
      <c r="A37" s="54"/>
      <c r="B37" s="53" t="s">
        <v>84</v>
      </c>
      <c r="C37" s="53" t="s">
        <v>85</v>
      </c>
      <c r="D37" s="76">
        <f>+VIG_Tav3!C28</f>
        <v>3</v>
      </c>
      <c r="E37" s="163">
        <f>+VIG_Tav3!D28</f>
        <v>0</v>
      </c>
      <c r="F37" s="76">
        <f>+VIG_Tav3!E28</f>
        <v>2926</v>
      </c>
      <c r="G37" s="163">
        <f>+VIG_Tav3!F28</f>
        <v>-0.23060741519852701</v>
      </c>
      <c r="H37" s="76">
        <f>+VIG_Tav3!G28</f>
        <v>0</v>
      </c>
      <c r="I37" s="163">
        <f>+VIG_Tav3!H28</f>
        <v>0</v>
      </c>
      <c r="J37" s="76">
        <f>+VIG_Tav3!I28</f>
        <v>0</v>
      </c>
      <c r="K37" s="163">
        <f>+VIG_Tav3!J28</f>
        <v>0</v>
      </c>
      <c r="L37" s="76">
        <f>+VIG_Tav3!K28</f>
        <v>0</v>
      </c>
      <c r="M37" s="76">
        <f>+VIG_Tav3!L28</f>
        <v>2926</v>
      </c>
      <c r="N37" s="76">
        <f>+VIG_Tav3!M28</f>
        <v>0</v>
      </c>
      <c r="O37" s="77">
        <f>+VIG_Tav3!N28</f>
        <v>2926</v>
      </c>
      <c r="P37" s="189">
        <f>+VIG_Tav3!O28</f>
        <v>-0.23060741519852701</v>
      </c>
      <c r="Q37" s="189">
        <f>+VIG_Tav3!P28</f>
        <v>6.5458374279306301E-5</v>
      </c>
    </row>
    <row r="38" spans="1:17" s="47" customFormat="1" ht="12" customHeight="1" x14ac:dyDescent="0.35">
      <c r="A38" s="54"/>
      <c r="B38" s="144"/>
      <c r="C38" s="53" t="s">
        <v>45</v>
      </c>
      <c r="D38" s="76">
        <f>+VIG_Tav3!C29</f>
        <v>0</v>
      </c>
      <c r="E38" s="163">
        <f>+VIG_Tav3!D29</f>
        <v>0</v>
      </c>
      <c r="F38" s="76">
        <f>+VIG_Tav3!E29</f>
        <v>0</v>
      </c>
      <c r="G38" s="163">
        <f>+VIG_Tav3!F29</f>
        <v>0</v>
      </c>
      <c r="H38" s="76">
        <f>+VIG_Tav3!G29</f>
        <v>0</v>
      </c>
      <c r="I38" s="163">
        <f>+VIG_Tav3!H29</f>
        <v>0</v>
      </c>
      <c r="J38" s="76">
        <f>+VIG_Tav3!I29</f>
        <v>0</v>
      </c>
      <c r="K38" s="163">
        <f>+VIG_Tav3!J29</f>
        <v>0</v>
      </c>
      <c r="L38" s="76">
        <f>+VIG_Tav3!K29</f>
        <v>0</v>
      </c>
      <c r="M38" s="76">
        <f>+VIG_Tav3!L29</f>
        <v>0</v>
      </c>
      <c r="N38" s="76">
        <f>+VIG_Tav3!M29</f>
        <v>0</v>
      </c>
      <c r="O38" s="77">
        <f>+VIG_Tav3!N29</f>
        <v>0</v>
      </c>
      <c r="P38" s="189">
        <f>+VIG_Tav3!O29</f>
        <v>0</v>
      </c>
      <c r="Q38" s="189">
        <f>+VIG_Tav3!P29</f>
        <v>0</v>
      </c>
    </row>
    <row r="39" spans="1:17" s="47" customFormat="1" ht="12" customHeight="1" x14ac:dyDescent="0.35">
      <c r="A39" s="54"/>
      <c r="B39" s="144"/>
      <c r="C39" s="53" t="s">
        <v>46</v>
      </c>
      <c r="D39" s="76">
        <f>+VIG_Tav3!C30</f>
        <v>0</v>
      </c>
      <c r="E39" s="163">
        <f>+VIG_Tav3!D30</f>
        <v>0</v>
      </c>
      <c r="F39" s="76">
        <f>+VIG_Tav3!E30</f>
        <v>0</v>
      </c>
      <c r="G39" s="163">
        <f>+VIG_Tav3!F30</f>
        <v>0</v>
      </c>
      <c r="H39" s="76">
        <f>+VIG_Tav3!G30</f>
        <v>0</v>
      </c>
      <c r="I39" s="163">
        <f>+VIG_Tav3!H30</f>
        <v>0</v>
      </c>
      <c r="J39" s="76">
        <f>+VIG_Tav3!I30</f>
        <v>0</v>
      </c>
      <c r="K39" s="163">
        <f>+VIG_Tav3!J30</f>
        <v>0</v>
      </c>
      <c r="L39" s="76">
        <f>+VIG_Tav3!K30</f>
        <v>0</v>
      </c>
      <c r="M39" s="76">
        <f>+VIG_Tav3!L30</f>
        <v>0</v>
      </c>
      <c r="N39" s="76">
        <f>+VIG_Tav3!M30</f>
        <v>0</v>
      </c>
      <c r="O39" s="77">
        <f>+VIG_Tav3!N30</f>
        <v>0</v>
      </c>
      <c r="P39" s="189">
        <f>+VIG_Tav3!O30</f>
        <v>0</v>
      </c>
      <c r="Q39" s="189">
        <f>+VIG_Tav3!P30</f>
        <v>0</v>
      </c>
    </row>
    <row r="40" spans="1:17" s="47" customFormat="1" ht="12" customHeight="1" x14ac:dyDescent="0.35">
      <c r="A40" s="54"/>
      <c r="B40" s="144"/>
      <c r="C40" s="53" t="s">
        <v>47</v>
      </c>
      <c r="D40" s="76">
        <f>+VIG_Tav3!C31</f>
        <v>0</v>
      </c>
      <c r="E40" s="163">
        <f>+VIG_Tav3!D31</f>
        <v>0</v>
      </c>
      <c r="F40" s="76">
        <f>+VIG_Tav3!E31</f>
        <v>0</v>
      </c>
      <c r="G40" s="163">
        <f>+VIG_Tav3!F31</f>
        <v>0</v>
      </c>
      <c r="H40" s="76">
        <f>+VIG_Tav3!G31</f>
        <v>0</v>
      </c>
      <c r="I40" s="163">
        <f>+VIG_Tav3!H31</f>
        <v>0</v>
      </c>
      <c r="J40" s="76">
        <f>+VIG_Tav3!I31</f>
        <v>0</v>
      </c>
      <c r="K40" s="163">
        <f>+VIG_Tav3!J31</f>
        <v>0</v>
      </c>
      <c r="L40" s="76">
        <f>+VIG_Tav3!K31</f>
        <v>0</v>
      </c>
      <c r="M40" s="76">
        <f>+VIG_Tav3!L31</f>
        <v>0</v>
      </c>
      <c r="N40" s="76">
        <f>+VIG_Tav3!M31</f>
        <v>0</v>
      </c>
      <c r="O40" s="77">
        <f>+VIG_Tav3!N31</f>
        <v>0</v>
      </c>
      <c r="P40" s="189">
        <f>+VIG_Tav3!O31</f>
        <v>0</v>
      </c>
      <c r="Q40" s="189">
        <f>+VIG_Tav3!P31</f>
        <v>0</v>
      </c>
    </row>
    <row r="41" spans="1:17" s="47" customFormat="1" ht="12" customHeight="1" x14ac:dyDescent="0.35">
      <c r="A41" s="54"/>
      <c r="B41" s="144"/>
      <c r="C41" s="53" t="s">
        <v>48</v>
      </c>
      <c r="D41" s="76">
        <f>+VIG_Tav3!C32</f>
        <v>3</v>
      </c>
      <c r="E41" s="163">
        <f>+VIG_Tav3!D32</f>
        <v>0</v>
      </c>
      <c r="F41" s="76">
        <f>+VIG_Tav3!E32</f>
        <v>2926</v>
      </c>
      <c r="G41" s="163">
        <f>+VIG_Tav3!F32</f>
        <v>-0.23060741519852701</v>
      </c>
      <c r="H41" s="76">
        <f>+VIG_Tav3!G32</f>
        <v>0</v>
      </c>
      <c r="I41" s="163">
        <f>+VIG_Tav3!H32</f>
        <v>0</v>
      </c>
      <c r="J41" s="76">
        <f>+VIG_Tav3!I32</f>
        <v>0</v>
      </c>
      <c r="K41" s="163">
        <f>+VIG_Tav3!J32</f>
        <v>0</v>
      </c>
      <c r="L41" s="76">
        <f>+VIG_Tav3!K32</f>
        <v>0</v>
      </c>
      <c r="M41" s="76">
        <f>+VIG_Tav3!L32</f>
        <v>2926</v>
      </c>
      <c r="N41" s="76">
        <f>+VIG_Tav3!M32</f>
        <v>0</v>
      </c>
      <c r="O41" s="77">
        <f>+VIG_Tav3!N32</f>
        <v>2926</v>
      </c>
      <c r="P41" s="189">
        <f>+VIG_Tav3!O32</f>
        <v>-0.23060741519852701</v>
      </c>
      <c r="Q41" s="189">
        <f>+VIG_Tav3!P32</f>
        <v>6.5458374279306301E-5</v>
      </c>
    </row>
    <row r="42" spans="1:17" ht="14.15" customHeight="1" x14ac:dyDescent="0.35">
      <c r="A42" s="210"/>
      <c r="B42" s="10" t="s">
        <v>49</v>
      </c>
      <c r="C42" s="13"/>
      <c r="D42" s="59">
        <f>+VIG_Tav3!C33</f>
        <v>2330</v>
      </c>
      <c r="E42" s="159">
        <f>+VIG_Tav3!D33</f>
        <v>-0.39621663643430899</v>
      </c>
      <c r="F42" s="59">
        <f>+VIG_Tav3!E33</f>
        <v>392845</v>
      </c>
      <c r="G42" s="159">
        <f>+VIG_Tav3!F33</f>
        <v>0.22422808920135101</v>
      </c>
      <c r="H42" s="59">
        <f>+VIG_Tav3!G33</f>
        <v>0</v>
      </c>
      <c r="I42" s="159">
        <f>+VIG_Tav3!H33</f>
        <v>0</v>
      </c>
      <c r="J42" s="59">
        <f>+VIG_Tav3!I33</f>
        <v>0</v>
      </c>
      <c r="K42" s="159">
        <f>+VIG_Tav3!J33</f>
        <v>0</v>
      </c>
      <c r="L42" s="59">
        <f>+VIG_Tav3!K33</f>
        <v>0</v>
      </c>
      <c r="M42" s="59">
        <f>+VIG_Tav3!L33</f>
        <v>266391</v>
      </c>
      <c r="N42" s="78">
        <f>+VIG_Tav3!M33</f>
        <v>0</v>
      </c>
      <c r="O42" s="60">
        <f>+VIG_Tav3!N33</f>
        <v>266391</v>
      </c>
      <c r="P42" s="188">
        <f>+VIG_Tav3!O33</f>
        <v>-0.17007237188494001</v>
      </c>
      <c r="Q42" s="188">
        <f>+VIG_Tav3!P33</f>
        <v>5.9595084698013303E-3</v>
      </c>
    </row>
    <row r="43" spans="1:17" s="47" customFormat="1" ht="12" customHeight="1" x14ac:dyDescent="0.35">
      <c r="A43" s="54"/>
      <c r="B43" s="53" t="s">
        <v>66</v>
      </c>
      <c r="C43" s="53" t="s">
        <v>30</v>
      </c>
      <c r="D43" s="76">
        <f>+VIG_Tav3!C34</f>
        <v>1558</v>
      </c>
      <c r="E43" s="163">
        <f>+VIG_Tav3!D34</f>
        <v>-0.10408280621046601</v>
      </c>
      <c r="F43" s="76">
        <f>+VIG_Tav3!E34</f>
        <v>4128</v>
      </c>
      <c r="G43" s="163">
        <f>+VIG_Tav3!F34</f>
        <v>-0.31926121372031702</v>
      </c>
      <c r="H43" s="76">
        <f>+VIG_Tav3!G34</f>
        <v>0</v>
      </c>
      <c r="I43" s="163">
        <f>+VIG_Tav3!H34</f>
        <v>0</v>
      </c>
      <c r="J43" s="76">
        <f>+VIG_Tav3!I34</f>
        <v>0</v>
      </c>
      <c r="K43" s="163">
        <f>+VIG_Tav3!J34</f>
        <v>0</v>
      </c>
      <c r="L43" s="76">
        <f>+VIG_Tav3!K34</f>
        <v>0</v>
      </c>
      <c r="M43" s="76">
        <f>+VIG_Tav3!L34</f>
        <v>4268</v>
      </c>
      <c r="N43" s="79">
        <f>+VIG_Tav3!M34</f>
        <v>0</v>
      </c>
      <c r="O43" s="77">
        <f>+VIG_Tav3!N34</f>
        <v>4268</v>
      </c>
      <c r="P43" s="189">
        <f>+VIG_Tav3!O34</f>
        <v>-0.31492776886035301</v>
      </c>
      <c r="Q43" s="189">
        <f>+VIG_Tav3!P34</f>
        <v>9.5480636166807696E-5</v>
      </c>
    </row>
    <row r="44" spans="1:17" s="26" customFormat="1" ht="13.15" customHeight="1" x14ac:dyDescent="0.35">
      <c r="A44" s="219" t="s">
        <v>50</v>
      </c>
      <c r="B44" s="63"/>
      <c r="C44" s="63"/>
      <c r="D44" s="64">
        <f>+VIG_Tav3!C35</f>
        <v>2566</v>
      </c>
      <c r="E44" s="191">
        <f>+VIG_Tav3!D35</f>
        <v>-0.373688064437393</v>
      </c>
      <c r="F44" s="64">
        <f>+VIG_Tav3!E35</f>
        <v>561319</v>
      </c>
      <c r="G44" s="191">
        <f>+VIG_Tav3!F35</f>
        <v>0.19146411613251099</v>
      </c>
      <c r="H44" s="64">
        <f>+VIG_Tav3!G35</f>
        <v>0</v>
      </c>
      <c r="I44" s="191">
        <f>+VIG_Tav3!H35</f>
        <v>0</v>
      </c>
      <c r="J44" s="64">
        <f>+VIG_Tav3!I35</f>
        <v>0</v>
      </c>
      <c r="K44" s="191">
        <f>+VIG_Tav3!J35</f>
        <v>0</v>
      </c>
      <c r="L44" s="64">
        <f>+VIG_Tav3!K35</f>
        <v>0</v>
      </c>
      <c r="M44" s="64">
        <f>+VIG_Tav3!L35</f>
        <v>433321</v>
      </c>
      <c r="N44" s="64">
        <f>+VIG_Tav3!M35</f>
        <v>971</v>
      </c>
      <c r="O44" s="64">
        <f>+VIG_Tav3!N35</f>
        <v>434292</v>
      </c>
      <c r="P44" s="191">
        <f>+VIG_Tav3!O35</f>
        <v>-7.8437197616582105E-2</v>
      </c>
      <c r="Q44" s="191">
        <f>+VIG_Tav3!P35</f>
        <v>9.7156692694834196E-3</v>
      </c>
    </row>
    <row r="45" spans="1:17" ht="14.15" customHeight="1" x14ac:dyDescent="0.35">
      <c r="A45" s="91" t="s">
        <v>51</v>
      </c>
      <c r="B45" s="80"/>
      <c r="C45" s="87"/>
      <c r="D45" s="70">
        <f>+VIG_Tav3!C36</f>
        <v>175235</v>
      </c>
      <c r="E45" s="193">
        <f>+VIG_Tav3!D36</f>
        <v>1.3704750825171801</v>
      </c>
      <c r="F45" s="70">
        <f>+VIG_Tav3!E36</f>
        <v>795468</v>
      </c>
      <c r="G45" s="193">
        <f>+VIG_Tav3!F36</f>
        <v>1.62993318279349</v>
      </c>
      <c r="H45" s="70">
        <f>+VIG_Tav3!G36</f>
        <v>29960</v>
      </c>
      <c r="I45" s="193">
        <f>+VIG_Tav3!H36</f>
        <v>0.15354997689819799</v>
      </c>
      <c r="J45" s="70">
        <f>+VIG_Tav3!I36</f>
        <v>33955</v>
      </c>
      <c r="K45" s="193">
        <f>+VIG_Tav3!J36</f>
        <v>0.18145441892832301</v>
      </c>
      <c r="L45" s="70">
        <f>+VIG_Tav3!K36</f>
        <v>193</v>
      </c>
      <c r="M45" s="70">
        <f>+VIG_Tav3!L36</f>
        <v>849833</v>
      </c>
      <c r="N45" s="70">
        <f>+VIG_Tav3!M36</f>
        <v>15732</v>
      </c>
      <c r="O45" s="70">
        <f>+VIG_Tav3!N36</f>
        <v>865758</v>
      </c>
      <c r="P45" s="193">
        <f>+VIG_Tav3!O36</f>
        <v>1.4513083905748301</v>
      </c>
      <c r="Q45" s="193">
        <f>+VIG_Tav3!P36</f>
        <v>1.9368117292995101E-2</v>
      </c>
    </row>
    <row r="46" spans="1:17" ht="14.15" customHeight="1" x14ac:dyDescent="0.35">
      <c r="A46" s="220" t="s">
        <v>52</v>
      </c>
      <c r="B46" s="211"/>
      <c r="C46" s="211"/>
      <c r="D46" s="72">
        <f>+VIG_Tav3!C37</f>
        <v>74100</v>
      </c>
      <c r="E46" s="155">
        <f>+VIG_Tav3!D37</f>
        <v>0.59002639315065597</v>
      </c>
      <c r="F46" s="72">
        <f>+VIG_Tav3!E37</f>
        <v>3749780</v>
      </c>
      <c r="G46" s="155">
        <f>+VIG_Tav3!F37</f>
        <v>-6.2887206485300995E-2</v>
      </c>
      <c r="H46" s="72">
        <f>+VIG_Tav3!G37</f>
        <v>0</v>
      </c>
      <c r="I46" s="155">
        <f>+VIG_Tav3!H37</f>
        <v>0</v>
      </c>
      <c r="J46" s="72">
        <f>+VIG_Tav3!I37</f>
        <v>0</v>
      </c>
      <c r="K46" s="155">
        <f>+VIG_Tav3!J37</f>
        <v>0</v>
      </c>
      <c r="L46" s="72">
        <f>+VIG_Tav3!K37</f>
        <v>11346</v>
      </c>
      <c r="M46" s="72">
        <f>+VIG_Tav3!L37</f>
        <v>46256</v>
      </c>
      <c r="N46" s="72">
        <f>+VIG_Tav3!M37</f>
        <v>21536</v>
      </c>
      <c r="O46" s="74">
        <f>+VIG_Tav3!N37</f>
        <v>79138</v>
      </c>
      <c r="P46" s="187">
        <f>+VIG_Tav3!O37</f>
        <v>-0.36201156050724298</v>
      </c>
      <c r="Q46" s="187">
        <f>+VIG_Tav3!P37</f>
        <v>1.7704186000395601E-3</v>
      </c>
    </row>
    <row r="47" spans="1:17" s="47" customFormat="1" ht="12" customHeight="1" x14ac:dyDescent="0.35">
      <c r="A47" s="54"/>
      <c r="B47" s="53" t="s">
        <v>66</v>
      </c>
      <c r="C47" s="81" t="s">
        <v>82</v>
      </c>
      <c r="D47" s="76">
        <f>+VIG_Tav3!C38</f>
        <v>74090</v>
      </c>
      <c r="E47" s="163">
        <f>+VIG_Tav3!D38</f>
        <v>0.59018715659340704</v>
      </c>
      <c r="F47" s="76">
        <f>+VIG_Tav3!E38</f>
        <v>3749069</v>
      </c>
      <c r="G47" s="163">
        <f>+VIG_Tav3!F38</f>
        <v>-6.2926021508063895E-2</v>
      </c>
      <c r="H47" s="76">
        <f>+VIG_Tav3!G38</f>
        <v>0</v>
      </c>
      <c r="I47" s="163">
        <f>+VIG_Tav3!H38</f>
        <v>0</v>
      </c>
      <c r="J47" s="76">
        <f>+VIG_Tav3!I38</f>
        <v>0</v>
      </c>
      <c r="K47" s="163">
        <f>+VIG_Tav3!J38</f>
        <v>0</v>
      </c>
      <c r="L47" s="76">
        <f>+VIG_Tav3!K38</f>
        <v>11332</v>
      </c>
      <c r="M47" s="76">
        <f>+VIG_Tav3!L38</f>
        <v>27119</v>
      </c>
      <c r="N47" s="76">
        <f>+VIG_Tav3!M38</f>
        <v>15953</v>
      </c>
      <c r="O47" s="77">
        <f>+VIG_Tav3!N38</f>
        <v>54404</v>
      </c>
      <c r="P47" s="189">
        <f>+VIG_Tav3!O38</f>
        <v>-0.45863973332006602</v>
      </c>
      <c r="Q47" s="189">
        <f>+VIG_Tav3!P38</f>
        <v>1.21708728444682E-3</v>
      </c>
    </row>
    <row r="48" spans="1:17" s="47" customFormat="1" ht="12" customHeight="1" x14ac:dyDescent="0.35">
      <c r="A48" s="54"/>
      <c r="B48" s="53"/>
      <c r="C48" s="81" t="s">
        <v>53</v>
      </c>
      <c r="D48" s="76">
        <f>+VIG_Tav3!C39</f>
        <v>5</v>
      </c>
      <c r="E48" s="163">
        <f>+VIG_Tav3!D39</f>
        <v>-0.28571428571428598</v>
      </c>
      <c r="F48" s="76">
        <f>+VIG_Tav3!E39</f>
        <v>358</v>
      </c>
      <c r="G48" s="163">
        <f>+VIG_Tav3!F39</f>
        <v>-0.26033057851239699</v>
      </c>
      <c r="H48" s="76">
        <f>+VIG_Tav3!G39</f>
        <v>0</v>
      </c>
      <c r="I48" s="163">
        <f>+VIG_Tav3!H39</f>
        <v>0</v>
      </c>
      <c r="J48" s="76">
        <f>+VIG_Tav3!I39</f>
        <v>0</v>
      </c>
      <c r="K48" s="163">
        <f>+VIG_Tav3!J39</f>
        <v>0</v>
      </c>
      <c r="L48" s="76">
        <f>+VIG_Tav3!K39</f>
        <v>14</v>
      </c>
      <c r="M48" s="76">
        <f>+VIG_Tav3!L39</f>
        <v>19137</v>
      </c>
      <c r="N48" s="76">
        <f>+VIG_Tav3!M39</f>
        <v>5583</v>
      </c>
      <c r="O48" s="77">
        <f>+VIG_Tav3!N39</f>
        <v>24734</v>
      </c>
      <c r="P48" s="189">
        <f>+VIG_Tav3!O39</f>
        <v>5.0365211482928503E-2</v>
      </c>
      <c r="Q48" s="189">
        <f>+VIG_Tav3!P39</f>
        <v>5.5333131559274205E-4</v>
      </c>
    </row>
    <row r="49" spans="1:17" s="47" customFormat="1" ht="12" customHeight="1" x14ac:dyDescent="0.35">
      <c r="A49" s="54"/>
      <c r="B49" s="82"/>
      <c r="C49" s="81" t="s">
        <v>54</v>
      </c>
      <c r="D49" s="76">
        <f>+VIG_Tav3!C40</f>
        <v>0</v>
      </c>
      <c r="E49" s="163">
        <f>+VIG_Tav3!D40</f>
        <v>0</v>
      </c>
      <c r="F49" s="76">
        <f>+VIG_Tav3!E40</f>
        <v>0</v>
      </c>
      <c r="G49" s="163">
        <f>+VIG_Tav3!F40</f>
        <v>0</v>
      </c>
      <c r="H49" s="76">
        <f>+VIG_Tav3!G40</f>
        <v>0</v>
      </c>
      <c r="I49" s="163">
        <f>+VIG_Tav3!H40</f>
        <v>0</v>
      </c>
      <c r="J49" s="76">
        <f>+VIG_Tav3!I40</f>
        <v>0</v>
      </c>
      <c r="K49" s="163">
        <f>+VIG_Tav3!J40</f>
        <v>0</v>
      </c>
      <c r="L49" s="76">
        <f>+VIG_Tav3!K40</f>
        <v>0</v>
      </c>
      <c r="M49" s="76">
        <f>+VIG_Tav3!L40</f>
        <v>0</v>
      </c>
      <c r="N49" s="76">
        <f>+VIG_Tav3!M40</f>
        <v>0</v>
      </c>
      <c r="O49" s="77">
        <f>+VIG_Tav3!N40</f>
        <v>0</v>
      </c>
      <c r="P49" s="189">
        <f>+VIG_Tav3!O40</f>
        <v>0</v>
      </c>
      <c r="Q49" s="189">
        <f>+VIG_Tav3!P40</f>
        <v>0</v>
      </c>
    </row>
    <row r="50" spans="1:17" s="47" customFormat="1" ht="12" customHeight="1" x14ac:dyDescent="0.35">
      <c r="A50" s="54"/>
      <c r="B50" s="53"/>
      <c r="C50" s="81" t="s">
        <v>55</v>
      </c>
      <c r="D50" s="76">
        <f>+VIG_Tav3!C41</f>
        <v>5</v>
      </c>
      <c r="E50" s="163">
        <f>+VIG_Tav3!D41</f>
        <v>0.25</v>
      </c>
      <c r="F50" s="76">
        <f>+VIG_Tav3!E41</f>
        <v>353</v>
      </c>
      <c r="G50" s="163">
        <f>+VIG_Tav3!F41</f>
        <v>2.2385321100917399</v>
      </c>
      <c r="H50" s="76">
        <f>+VIG_Tav3!G41</f>
        <v>0</v>
      </c>
      <c r="I50" s="163">
        <f>+VIG_Tav3!H41</f>
        <v>0</v>
      </c>
      <c r="J50" s="76">
        <f>+VIG_Tav3!I41</f>
        <v>0</v>
      </c>
      <c r="K50" s="163">
        <f>+VIG_Tav3!J41</f>
        <v>0</v>
      </c>
      <c r="L50" s="76">
        <f>+VIG_Tav3!K41</f>
        <v>0</v>
      </c>
      <c r="M50" s="76">
        <f>+VIG_Tav3!L41</f>
        <v>0</v>
      </c>
      <c r="N50" s="76">
        <f>+VIG_Tav3!M41</f>
        <v>0</v>
      </c>
      <c r="O50" s="77">
        <f>+VIG_Tav3!N41</f>
        <v>0</v>
      </c>
      <c r="P50" s="189">
        <f>+VIG_Tav3!O41</f>
        <v>0</v>
      </c>
      <c r="Q50" s="189">
        <f>+VIG_Tav3!P41</f>
        <v>0</v>
      </c>
    </row>
    <row r="51" spans="1:17" s="26" customFormat="1" ht="13.15" customHeight="1" x14ac:dyDescent="0.35">
      <c r="A51" s="99" t="s">
        <v>11</v>
      </c>
      <c r="B51" s="63"/>
      <c r="C51" s="221"/>
      <c r="D51" s="64">
        <f>+VIG_Tav3!C42</f>
        <v>2398013</v>
      </c>
      <c r="E51" s="191">
        <f>+VIG_Tav3!D42</f>
        <v>0.14882744063425701</v>
      </c>
      <c r="F51" s="64">
        <f>+VIG_Tav3!E42</f>
        <v>137042682</v>
      </c>
      <c r="G51" s="191">
        <f>+VIG_Tav3!F42</f>
        <v>0.16381646199076499</v>
      </c>
      <c r="H51" s="64">
        <f>+VIG_Tav3!G42</f>
        <v>697585</v>
      </c>
      <c r="I51" s="191">
        <f>+VIG_Tav3!H42</f>
        <v>-0.42427283583912601</v>
      </c>
      <c r="J51" s="64">
        <f>+VIG_Tav3!I42</f>
        <v>5481895</v>
      </c>
      <c r="K51" s="191">
        <f>+VIG_Tav3!J42</f>
        <v>-0.47289025137905</v>
      </c>
      <c r="L51" s="64">
        <f>+VIG_Tav3!K42</f>
        <v>342932</v>
      </c>
      <c r="M51" s="64">
        <f>+VIG_Tav3!L42</f>
        <v>42943816</v>
      </c>
      <c r="N51" s="64">
        <f>+VIG_Tav3!M42</f>
        <v>1413415</v>
      </c>
      <c r="O51" s="64">
        <f>+VIG_Tav3!N42</f>
        <v>44700163</v>
      </c>
      <c r="P51" s="191">
        <f>+VIG_Tav3!O42</f>
        <v>0.13498868925687099</v>
      </c>
      <c r="Q51" s="191">
        <f>+VIG_Tav3!P42</f>
        <v>1</v>
      </c>
    </row>
    <row r="52" spans="1:17" ht="30" customHeight="1" x14ac:dyDescent="0.35">
      <c r="A52" s="295" t="s">
        <v>83</v>
      </c>
      <c r="B52" s="296"/>
      <c r="C52" s="297"/>
      <c r="D52" s="83">
        <f>+VIG_Tav3!C44</f>
        <v>214933</v>
      </c>
      <c r="E52" s="179">
        <f>+VIG_Tav3!D44</f>
        <v>-0.19621166791323899</v>
      </c>
      <c r="F52" s="83">
        <f>+VIG_Tav3!E44</f>
        <v>19426420</v>
      </c>
      <c r="G52" s="179">
        <f>+VIG_Tav3!F44</f>
        <v>-0.17566557646064801</v>
      </c>
      <c r="H52" s="83">
        <f>+VIG_Tav3!G44</f>
        <v>24720</v>
      </c>
      <c r="I52" s="179">
        <f>+VIG_Tav3!H44</f>
        <v>-0.91861112117131505</v>
      </c>
      <c r="J52" s="83">
        <f>+VIG_Tav3!I44</f>
        <v>300184</v>
      </c>
      <c r="K52" s="179">
        <f>+VIG_Tav3!J44</f>
        <v>-0.93606089406203696</v>
      </c>
      <c r="L52" s="83">
        <f>+VIG_Tav3!K44</f>
        <v>1709</v>
      </c>
      <c r="M52" s="83">
        <f>+VIG_Tav3!L44</f>
        <v>184656</v>
      </c>
      <c r="N52" s="84">
        <f>+VIG_Tav3!M44</f>
        <v>0</v>
      </c>
      <c r="O52" s="64">
        <f>+VIG_Tav3!N44</f>
        <v>186365</v>
      </c>
      <c r="P52" s="191">
        <f>+VIG_Tav3!O44</f>
        <v>7.0027935526748601E-3</v>
      </c>
      <c r="Q52" s="191">
        <f>+VIG_Tav3!P44</f>
        <v>4.1692241703906096E-3</v>
      </c>
    </row>
    <row r="53" spans="1:17" ht="29.25" customHeight="1" x14ac:dyDescent="0.35">
      <c r="A53" s="308" t="str">
        <f>"Numero nuove convenzioni emesse per polizze collettive a tutto il "&amp;IF(MID(VIG_Tav3!C1,5,4)="0331","1°",
IF(MID(VIG_Tav3!C1,5,4)="0630","2°",
IF(MID(VIG_Tav3!C1,5,4)="0930","3°","4°")))&amp;" trimestre "&amp;MID(VIG_Tav3!C1,1,4)</f>
        <v>Numero nuove convenzioni emesse per polizze collettive a tutto il 2° trimestre 2025</v>
      </c>
      <c r="B53" s="308"/>
      <c r="C53" s="308"/>
      <c r="D53" s="247">
        <f>+VIG_Tav3!C43</f>
        <v>3147</v>
      </c>
      <c r="E53" s="192">
        <f>+VIG_Tav3!D43</f>
        <v>0.29240246406570802</v>
      </c>
      <c r="F53" s="248"/>
      <c r="G53" s="249"/>
      <c r="H53" s="80"/>
      <c r="I53" s="249"/>
      <c r="J53" s="250"/>
      <c r="K53" s="249"/>
      <c r="L53" s="250"/>
      <c r="M53" s="250"/>
      <c r="N53" s="250"/>
      <c r="O53" s="250"/>
      <c r="P53" s="249"/>
      <c r="Q53" s="251"/>
    </row>
    <row r="54" spans="1:17" ht="14.15" customHeight="1" x14ac:dyDescent="0.35">
      <c r="D54" s="85"/>
      <c r="J54" s="42"/>
      <c r="K54" s="196"/>
      <c r="L54" s="85"/>
      <c r="M54" s="85"/>
      <c r="N54" s="85"/>
      <c r="O54" s="85"/>
    </row>
    <row r="55" spans="1:17" ht="18" customHeight="1" x14ac:dyDescent="0.35">
      <c r="A55" s="299" t="s">
        <v>205</v>
      </c>
      <c r="B55" s="300"/>
      <c r="C55" s="300"/>
      <c r="D55" s="300"/>
      <c r="E55" s="300"/>
      <c r="F55" s="300"/>
      <c r="G55" s="300"/>
      <c r="H55" s="300"/>
      <c r="I55" s="300"/>
      <c r="J55" s="300"/>
      <c r="K55" s="300"/>
      <c r="L55" s="300"/>
      <c r="M55" s="300"/>
      <c r="N55" s="300"/>
      <c r="O55" s="300"/>
    </row>
    <row r="56" spans="1:17" ht="13.15" customHeight="1" x14ac:dyDescent="0.35">
      <c r="A56" s="300"/>
      <c r="B56" s="300"/>
      <c r="C56" s="300"/>
      <c r="D56" s="300"/>
      <c r="E56" s="300"/>
      <c r="F56" s="300"/>
      <c r="G56" s="300"/>
      <c r="H56" s="300"/>
      <c r="I56" s="300"/>
      <c r="J56" s="300"/>
      <c r="K56" s="300"/>
      <c r="L56" s="300"/>
      <c r="M56" s="300"/>
      <c r="N56" s="300"/>
      <c r="O56" s="300"/>
    </row>
    <row r="57" spans="1:17" ht="13.15" customHeight="1" x14ac:dyDescent="0.35">
      <c r="A57" s="23"/>
    </row>
    <row r="59" spans="1:17" x14ac:dyDescent="0.35">
      <c r="H59" s="254"/>
    </row>
    <row r="60" spans="1:17" x14ac:dyDescent="0.35">
      <c r="H60" s="255"/>
    </row>
  </sheetData>
  <mergeCells count="13">
    <mergeCell ref="A52:C52"/>
    <mergeCell ref="A55:O56"/>
    <mergeCell ref="A1:Q1"/>
    <mergeCell ref="A2:Q2"/>
    <mergeCell ref="A3:Q3"/>
    <mergeCell ref="A5:C7"/>
    <mergeCell ref="L5:Q5"/>
    <mergeCell ref="D6:E6"/>
    <mergeCell ref="F6:G6"/>
    <mergeCell ref="H6:I6"/>
    <mergeCell ref="J6:K6"/>
    <mergeCell ref="O6:Q6"/>
    <mergeCell ref="A53:C53"/>
  </mergeCells>
  <printOptions horizontalCentered="1"/>
  <pageMargins left="0.31496062992125984" right="0.11811023622047245" top="0.19685039370078741" bottom="0" header="0.19685039370078741" footer="0"/>
  <pageSetup paperSize="9" scale="51" orientation="portrait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B050"/>
    <pageSetUpPr fitToPage="1"/>
  </sheetPr>
  <dimension ref="A1:H40"/>
  <sheetViews>
    <sheetView showGridLines="0" zoomScale="85" zoomScaleNormal="85" workbookViewId="0">
      <selection sqref="A1:J1"/>
    </sheetView>
  </sheetViews>
  <sheetFormatPr defaultColWidth="9" defaultRowHeight="11" x14ac:dyDescent="0.35"/>
  <cols>
    <col min="1" max="1" width="9.453125" style="9" customWidth="1"/>
    <col min="2" max="2" width="26.7265625" style="10" customWidth="1"/>
    <col min="3" max="3" width="14.7265625" style="9" bestFit="1" customWidth="1"/>
    <col min="4" max="5" width="16" style="9" customWidth="1"/>
    <col min="6" max="6" width="13.7265625" style="9" bestFit="1" customWidth="1"/>
    <col min="7" max="7" width="13.453125" style="9" customWidth="1"/>
    <col min="8" max="8" width="10.54296875" style="9" bestFit="1" customWidth="1"/>
    <col min="9" max="16384" width="9" style="9"/>
  </cols>
  <sheetData>
    <row r="1" spans="1:6" ht="13.15" customHeight="1" x14ac:dyDescent="0.35">
      <c r="A1" s="88" t="s">
        <v>202</v>
      </c>
      <c r="B1" s="25"/>
      <c r="C1" s="24"/>
      <c r="D1" s="24"/>
      <c r="E1" s="24"/>
      <c r="F1" s="256"/>
    </row>
    <row r="2" spans="1:6" ht="13.15" customHeight="1" x14ac:dyDescent="0.35">
      <c r="A2" s="88" t="s">
        <v>0</v>
      </c>
      <c r="B2" s="25"/>
      <c r="C2" s="24"/>
      <c r="D2" s="24"/>
      <c r="E2" s="24"/>
      <c r="F2" s="256"/>
    </row>
    <row r="3" spans="1:6" ht="13.15" customHeight="1" x14ac:dyDescent="0.35">
      <c r="A3" s="24" t="str">
        <f>"Premi lordi contabilizzati "&amp;IF(MID(TOT_Tav4_1!C1,5,4)="0331","1°",
IF(MID(TOT_Tav4_1!C1,5,4)="0630","2°",
IF(MID(TOT_Tav4_1!C1,5,4)="0930","3°","4°")))&amp;" trimestre "&amp;MID(TOT_Tav4_1!C1,1,4)</f>
        <v>Premi lordi contabilizzati 2° trimestre 2025</v>
      </c>
      <c r="B3" s="25"/>
      <c r="C3" s="24"/>
      <c r="D3" s="24"/>
      <c r="E3" s="24"/>
      <c r="F3" s="256"/>
    </row>
    <row r="4" spans="1:6" ht="13.15" customHeight="1" x14ac:dyDescent="0.35">
      <c r="E4" s="11" t="s">
        <v>1</v>
      </c>
    </row>
    <row r="5" spans="1:6" ht="52" customHeight="1" x14ac:dyDescent="0.35">
      <c r="A5" s="281"/>
      <c r="B5" s="301"/>
      <c r="C5" s="227" t="s">
        <v>189</v>
      </c>
      <c r="D5" s="227" t="s">
        <v>198</v>
      </c>
      <c r="E5" s="227" t="s">
        <v>210</v>
      </c>
      <c r="F5" s="227" t="s">
        <v>199</v>
      </c>
    </row>
    <row r="6" spans="1:6" s="10" customFormat="1" ht="13.15" customHeight="1" x14ac:dyDescent="0.35">
      <c r="A6" s="222" t="str">
        <f>+TOT_Tav4_1!B2</f>
        <v>Infortuni</v>
      </c>
      <c r="B6" s="223"/>
      <c r="C6" s="59">
        <f>+VIG_Tav4_1!C2</f>
        <v>1827345</v>
      </c>
      <c r="D6" s="124">
        <f>+VIG_Tav4_1!D2</f>
        <v>3.2555813598684501E-2</v>
      </c>
      <c r="E6" s="124">
        <f>+VIG_Tav4_1!E2</f>
        <v>3.2555813598684501E-2</v>
      </c>
      <c r="F6" s="124">
        <f>+VIG_Tav4_1!F2</f>
        <v>8.4575835761131798E-2</v>
      </c>
    </row>
    <row r="7" spans="1:6" s="10" customFormat="1" ht="13.15" customHeight="1" x14ac:dyDescent="0.35">
      <c r="A7" s="224" t="str">
        <f>+TOT_Tav4_1!B3</f>
        <v>Malattia</v>
      </c>
      <c r="B7" s="13"/>
      <c r="C7" s="59">
        <f>+VIG_Tav4_1!C3</f>
        <v>2566894</v>
      </c>
      <c r="D7" s="124">
        <f>+VIG_Tav4_1!D3</f>
        <v>0.128342253041309</v>
      </c>
      <c r="E7" s="124">
        <f>+VIG_Tav4_1!E3</f>
        <v>0.128342253041309</v>
      </c>
      <c r="F7" s="124">
        <f>+VIG_Tav4_1!F3</f>
        <v>0.11880471687625201</v>
      </c>
    </row>
    <row r="8" spans="1:6" s="10" customFormat="1" ht="13.15" customHeight="1" x14ac:dyDescent="0.35">
      <c r="A8" s="224" t="str">
        <f>+TOT_Tav4_1!B4</f>
        <v>Corpi di Veicoli Terrestri</v>
      </c>
      <c r="B8" s="13"/>
      <c r="C8" s="59">
        <f>+VIG_Tav4_1!C4</f>
        <v>2480157</v>
      </c>
      <c r="D8" s="124">
        <f>+VIG_Tav4_1!D4</f>
        <v>0.11125563489677399</v>
      </c>
      <c r="E8" s="124">
        <f>+VIG_Tav4_1!E4</f>
        <v>0.11125563489677399</v>
      </c>
      <c r="F8" s="124">
        <f>+VIG_Tav4_1!F4</f>
        <v>0.114790229044773</v>
      </c>
    </row>
    <row r="9" spans="1:6" s="10" customFormat="1" ht="13.15" customHeight="1" x14ac:dyDescent="0.35">
      <c r="A9" s="224" t="str">
        <f>+TOT_Tav4_1!B5</f>
        <v>Corpi di veicoli Ferroviari</v>
      </c>
      <c r="B9" s="13"/>
      <c r="C9" s="59">
        <f>+VIG_Tav4_1!C5</f>
        <v>11685</v>
      </c>
      <c r="D9" s="124">
        <f>+VIG_Tav4_1!D5</f>
        <v>1.6763628034814499</v>
      </c>
      <c r="E9" s="124">
        <f>+VIG_Tav4_1!E5</f>
        <v>1.6763628034814499</v>
      </c>
      <c r="F9" s="124">
        <f>+VIG_Tav4_1!F5</f>
        <v>5.4082214407724096E-4</v>
      </c>
    </row>
    <row r="10" spans="1:6" s="10" customFormat="1" ht="13.15" customHeight="1" x14ac:dyDescent="0.35">
      <c r="A10" s="224" t="str">
        <f>+TOT_Tav4_1!B6</f>
        <v>Corpi di Veicoli Aerei</v>
      </c>
      <c r="B10" s="13"/>
      <c r="C10" s="59">
        <f>+VIG_Tav4_1!C6</f>
        <v>9035</v>
      </c>
      <c r="D10" s="124">
        <f>+VIG_Tav4_1!D6</f>
        <v>-8.8846308995562701E-2</v>
      </c>
      <c r="E10" s="124">
        <f>+VIG_Tav4_1!E6</f>
        <v>-8.8846308995562701E-2</v>
      </c>
      <c r="F10" s="124">
        <f>+VIG_Tav4_1!F6</f>
        <v>4.18170994586039E-4</v>
      </c>
    </row>
    <row r="11" spans="1:6" s="10" customFormat="1" ht="13.15" customHeight="1" x14ac:dyDescent="0.35">
      <c r="A11" s="224" t="str">
        <f>+TOT_Tav4_1!B7</f>
        <v>Corpi di Veicoli Marittimi,Lacustri e Fluviali</v>
      </c>
      <c r="B11" s="13"/>
      <c r="C11" s="59">
        <f>+VIG_Tav4_1!C7</f>
        <v>163711</v>
      </c>
      <c r="D11" s="124">
        <f>+VIG_Tav4_1!D7</f>
        <v>-3.5394006528476699E-2</v>
      </c>
      <c r="E11" s="124">
        <f>+VIG_Tav4_1!E7</f>
        <v>-3.5394006528476699E-2</v>
      </c>
      <c r="F11" s="124">
        <f>+VIG_Tav4_1!F7</f>
        <v>7.5771103148505898E-3</v>
      </c>
    </row>
    <row r="12" spans="1:6" s="10" customFormat="1" ht="13.15" customHeight="1" x14ac:dyDescent="0.35">
      <c r="A12" s="224" t="str">
        <f>+TOT_Tav4_1!B8</f>
        <v>Merci Trasportate</v>
      </c>
      <c r="B12" s="13"/>
      <c r="C12" s="59">
        <f>+VIG_Tav4_1!C8</f>
        <v>122461</v>
      </c>
      <c r="D12" s="124">
        <f>+VIG_Tav4_1!D8</f>
        <v>0.100713669375135</v>
      </c>
      <c r="E12" s="124">
        <f>+VIG_Tav4_1!E8</f>
        <v>0.100713669375135</v>
      </c>
      <c r="F12" s="124">
        <f>+VIG_Tav4_1!F8</f>
        <v>5.66791789352529E-3</v>
      </c>
    </row>
    <row r="13" spans="1:6" s="10" customFormat="1" ht="13.15" customHeight="1" x14ac:dyDescent="0.35">
      <c r="A13" s="224" t="str">
        <f>+TOT_Tav4_1!B9</f>
        <v>Incendio Ed Elementi Naturali</v>
      </c>
      <c r="B13" s="13"/>
      <c r="C13" s="59">
        <f>+VIG_Tav4_1!C9</f>
        <v>1903119</v>
      </c>
      <c r="D13" s="124">
        <f>+VIG_Tav4_1!D9</f>
        <v>0.207203566958817</v>
      </c>
      <c r="E13" s="124">
        <f>+VIG_Tav4_1!E9</f>
        <v>0.207203566958817</v>
      </c>
      <c r="F13" s="124">
        <f>+VIG_Tav4_1!F9</f>
        <v>8.8082918101338004E-2</v>
      </c>
    </row>
    <row r="14" spans="1:6" s="10" customFormat="1" ht="13.15" customHeight="1" x14ac:dyDescent="0.35">
      <c r="A14" s="224" t="str">
        <f>+TOT_Tav4_1!B10</f>
        <v>Altri Danni Ai Beni</v>
      </c>
      <c r="B14" s="13"/>
      <c r="C14" s="59">
        <f>+VIG_Tav4_1!C10</f>
        <v>2087476</v>
      </c>
      <c r="D14" s="124">
        <f>+VIG_Tav4_1!D10</f>
        <v>3.2826191289031303E-2</v>
      </c>
      <c r="E14" s="124">
        <f>+VIG_Tav4_1!E10</f>
        <v>3.2826191289031303E-2</v>
      </c>
      <c r="F14" s="124">
        <f>+VIG_Tav4_1!F10</f>
        <v>9.6615596579356602E-2</v>
      </c>
    </row>
    <row r="15" spans="1:6" s="10" customFormat="1" ht="13.15" customHeight="1" x14ac:dyDescent="0.35">
      <c r="A15" s="224" t="str">
        <f>+TOT_Tav4_1!B11</f>
        <v>R.C. Autoveicoli Terrestri</v>
      </c>
      <c r="B15" s="13"/>
      <c r="C15" s="59">
        <f>+VIG_Tav4_1!C11</f>
        <v>6701332</v>
      </c>
      <c r="D15" s="124">
        <f>+VIG_Tav4_1!D11</f>
        <v>3.8230908714572499E-2</v>
      </c>
      <c r="E15" s="124">
        <f>+VIG_Tav4_1!E11</f>
        <v>3.8230908714572499E-2</v>
      </c>
      <c r="F15" s="124">
        <f>+VIG_Tav4_1!F11</f>
        <v>0.310160782234782</v>
      </c>
    </row>
    <row r="16" spans="1:6" s="10" customFormat="1" ht="13.15" customHeight="1" x14ac:dyDescent="0.35">
      <c r="A16" s="224" t="str">
        <f>+TOT_Tav4_1!B12</f>
        <v>R.C. Aeromobili</v>
      </c>
      <c r="B16" s="13"/>
      <c r="C16" s="59">
        <f>+VIG_Tav4_1!C12</f>
        <v>4515</v>
      </c>
      <c r="D16" s="124">
        <f>+VIG_Tav4_1!D12</f>
        <v>-0.195043679800321</v>
      </c>
      <c r="E16" s="124">
        <f>+VIG_Tav4_1!E12</f>
        <v>-0.195043679800321</v>
      </c>
      <c r="F16" s="124">
        <f>+VIG_Tav4_1!F12</f>
        <v>2.0896978866142399E-4</v>
      </c>
    </row>
    <row r="17" spans="1:8" s="10" customFormat="1" ht="13.15" customHeight="1" x14ac:dyDescent="0.35">
      <c r="A17" s="224" t="str">
        <f>+TOT_Tav4_1!B13</f>
        <v>R.C. Veicoli Marittimi, Lacustri E Fluviali</v>
      </c>
      <c r="B17" s="13"/>
      <c r="C17" s="59">
        <f>+VIG_Tav4_1!C13</f>
        <v>25598</v>
      </c>
      <c r="D17" s="124">
        <f>+VIG_Tav4_1!D13</f>
        <v>0.10488604972375699</v>
      </c>
      <c r="E17" s="124">
        <f>+VIG_Tav4_1!E13</f>
        <v>0.10488604972375699</v>
      </c>
      <c r="F17" s="124">
        <f>+VIG_Tav4_1!F13</f>
        <v>1.1847638206323699E-3</v>
      </c>
    </row>
    <row r="18" spans="1:8" s="10" customFormat="1" ht="13.15" customHeight="1" x14ac:dyDescent="0.35">
      <c r="A18" s="224" t="str">
        <f>+TOT_Tav4_1!B14</f>
        <v>R.C. Generale</v>
      </c>
      <c r="B18" s="13"/>
      <c r="C18" s="59">
        <f>+VIG_Tav4_1!C14</f>
        <v>2022066</v>
      </c>
      <c r="D18" s="124">
        <f>+VIG_Tav4_1!D14</f>
        <v>1.9596591774312399E-2</v>
      </c>
      <c r="E18" s="124">
        <f>+VIG_Tav4_1!E14</f>
        <v>1.9596591774312399E-2</v>
      </c>
      <c r="F18" s="124">
        <f>+VIG_Tav4_1!F14</f>
        <v>9.3588195942292701E-2</v>
      </c>
    </row>
    <row r="19" spans="1:8" s="10" customFormat="1" ht="13.15" customHeight="1" x14ac:dyDescent="0.35">
      <c r="A19" s="224" t="str">
        <f>+TOT_Tav4_1!B15</f>
        <v>Credito</v>
      </c>
      <c r="B19" s="13"/>
      <c r="C19" s="59">
        <f>+VIG_Tav4_1!C15</f>
        <v>73368</v>
      </c>
      <c r="D19" s="124">
        <f>+VIG_Tav4_1!D15</f>
        <v>0.27209362808842702</v>
      </c>
      <c r="E19" s="124">
        <f>+VIG_Tav4_1!E15</f>
        <v>0.27209362808842702</v>
      </c>
      <c r="F19" s="124">
        <f>+VIG_Tav4_1!F15</f>
        <v>3.39572435315867E-3</v>
      </c>
    </row>
    <row r="20" spans="1:8" s="10" customFormat="1" ht="13.15" customHeight="1" x14ac:dyDescent="0.35">
      <c r="A20" s="224" t="str">
        <f>+TOT_Tav4_1!B16</f>
        <v>Cauzione</v>
      </c>
      <c r="B20" s="13"/>
      <c r="C20" s="59">
        <f>+VIG_Tav4_1!C16</f>
        <v>322093</v>
      </c>
      <c r="D20" s="124">
        <f>+VIG_Tav4_1!D16</f>
        <v>9.0701911224890602E-2</v>
      </c>
      <c r="E20" s="124">
        <f>+VIG_Tav4_1!E16</f>
        <v>9.0701911224890602E-2</v>
      </c>
      <c r="F20" s="124">
        <f>+VIG_Tav4_1!F16</f>
        <v>1.49075761105923E-2</v>
      </c>
    </row>
    <row r="21" spans="1:8" s="10" customFormat="1" ht="13.15" customHeight="1" x14ac:dyDescent="0.35">
      <c r="A21" s="224" t="str">
        <f>+TOT_Tav4_1!B17</f>
        <v>Perdite Pecuniarie Di Vario Genere</v>
      </c>
      <c r="B21" s="13"/>
      <c r="C21" s="59">
        <f>+VIG_Tav4_1!C17</f>
        <v>415579</v>
      </c>
      <c r="D21" s="124">
        <f>+VIG_Tav4_1!D17</f>
        <v>9.7186140328644505E-2</v>
      </c>
      <c r="E21" s="124">
        <f>+VIG_Tav4_1!E17</f>
        <v>9.7186140328644505E-2</v>
      </c>
      <c r="F21" s="124">
        <f>+VIG_Tav4_1!F17</f>
        <v>1.9234430963925998E-2</v>
      </c>
    </row>
    <row r="22" spans="1:8" s="10" customFormat="1" ht="13.15" customHeight="1" x14ac:dyDescent="0.35">
      <c r="A22" s="224" t="str">
        <f>+TOT_Tav4_1!B18</f>
        <v>Tutela Legale</v>
      </c>
      <c r="B22" s="13"/>
      <c r="C22" s="59">
        <f>+VIG_Tav4_1!C18</f>
        <v>294187</v>
      </c>
      <c r="D22" s="124">
        <f>+VIG_Tav4_1!D18</f>
        <v>4.8783791973704402E-2</v>
      </c>
      <c r="E22" s="124">
        <f>+VIG_Tav4_1!E18</f>
        <v>4.8783791973704402E-2</v>
      </c>
      <c r="F22" s="124">
        <f>+VIG_Tav4_1!F18</f>
        <v>1.3615990081271E-2</v>
      </c>
    </row>
    <row r="23" spans="1:8" s="10" customFormat="1" ht="13.15" customHeight="1" x14ac:dyDescent="0.35">
      <c r="A23" s="225" t="s">
        <v>223</v>
      </c>
      <c r="B23" s="118"/>
      <c r="C23" s="59">
        <f>+VIG_Tav4_1!C19</f>
        <v>575373</v>
      </c>
      <c r="D23" s="124">
        <f>+VIG_Tav4_1!D19</f>
        <v>8.7493054006751295E-2</v>
      </c>
      <c r="E23" s="124">
        <f>+VIG_Tav4_1!E19</f>
        <v>8.7493054006751295E-2</v>
      </c>
      <c r="F23" s="124">
        <f>+VIG_Tav4_1!F19</f>
        <v>2.6630248994792799E-2</v>
      </c>
      <c r="H23" s="258"/>
    </row>
    <row r="24" spans="1:8" s="26" customFormat="1" ht="17.25" customHeight="1" x14ac:dyDescent="0.35">
      <c r="A24" s="259" t="str">
        <f>+TOT_Tav4_1!B20</f>
        <v>TOTALE</v>
      </c>
      <c r="B24" s="206"/>
      <c r="C24" s="70">
        <f>+VIG_Tav4_1!C20</f>
        <v>21605994</v>
      </c>
      <c r="D24" s="140">
        <f>+VIG_Tav4_1!D20</f>
        <v>7.0809967902455001E-2</v>
      </c>
      <c r="E24" s="140">
        <f>+VIG_Tav4_1!E20</f>
        <v>7.0809967902455001E-2</v>
      </c>
      <c r="F24" s="140">
        <f>+VIG_Tav4_1!F20</f>
        <v>1</v>
      </c>
      <c r="G24" s="43"/>
      <c r="H24" s="43"/>
    </row>
    <row r="25" spans="1:8" ht="9.25" customHeight="1" x14ac:dyDescent="0.35">
      <c r="A25" s="10"/>
      <c r="C25" s="42"/>
      <c r="D25" s="198"/>
      <c r="E25" s="42"/>
      <c r="F25" s="10"/>
    </row>
    <row r="26" spans="1:8" s="199" customFormat="1" ht="17.149999999999999" customHeight="1" x14ac:dyDescent="0.35">
      <c r="A26" s="9"/>
      <c r="B26" s="183"/>
      <c r="C26" s="183"/>
      <c r="D26" s="183"/>
      <c r="E26" s="183"/>
      <c r="F26" s="214"/>
    </row>
    <row r="27" spans="1:8" ht="12" customHeight="1" x14ac:dyDescent="0.35">
      <c r="B27" s="9"/>
    </row>
    <row r="28" spans="1:8" ht="25.15" customHeight="1" x14ac:dyDescent="0.35">
      <c r="A28" s="310" t="str">
        <f>"Distribuzione per canale distributivo dei premi lordi "&amp;IF(MID(VIG_Tav4_2!C1,5,4)="0331","1°",
IF(MID(VIG_Tav4_2!C1,5,4)="0630","2°",
IF(MID(VIG_Tav4_2!C1,5,4)="0930","3°","4°")))&amp;" trimestre "&amp;MID(TOT_Tav4_1!C1,1,4)</f>
        <v>Distribuzione per canale distributivo dei premi lordi 2° trimestre 2025</v>
      </c>
      <c r="B28" s="310"/>
      <c r="C28" s="310"/>
      <c r="D28" s="310"/>
      <c r="E28" s="310"/>
      <c r="F28" s="310"/>
      <c r="G28" s="310"/>
      <c r="H28" s="310"/>
    </row>
    <row r="29" spans="1:8" ht="14.25" customHeight="1" x14ac:dyDescent="0.35">
      <c r="H29" s="11" t="s">
        <v>1</v>
      </c>
    </row>
    <row r="30" spans="1:8" ht="19.149999999999999" customHeight="1" x14ac:dyDescent="0.35">
      <c r="A30" s="200"/>
      <c r="B30" s="12"/>
      <c r="C30" s="287" t="s">
        <v>6</v>
      </c>
      <c r="D30" s="288"/>
      <c r="E30" s="304"/>
      <c r="F30" s="287" t="s">
        <v>200</v>
      </c>
      <c r="G30" s="288"/>
      <c r="H30" s="304"/>
    </row>
    <row r="31" spans="1:8" ht="25.5" customHeight="1" x14ac:dyDescent="0.35">
      <c r="A31" s="117"/>
      <c r="B31" s="118"/>
      <c r="C31" s="213" t="s">
        <v>189</v>
      </c>
      <c r="D31" s="207" t="s">
        <v>191</v>
      </c>
      <c r="E31" s="213" t="s">
        <v>186</v>
      </c>
      <c r="F31" s="213" t="s">
        <v>189</v>
      </c>
      <c r="G31" s="207" t="s">
        <v>191</v>
      </c>
      <c r="H31" s="213" t="s">
        <v>186</v>
      </c>
    </row>
    <row r="32" spans="1:8" s="10" customFormat="1" ht="13.15" customHeight="1" x14ac:dyDescent="0.25">
      <c r="A32" s="102" t="str">
        <f>+VIG_Tav4_2!B2</f>
        <v>Agenzie con mandato</v>
      </c>
      <c r="B32" s="13"/>
      <c r="C32" s="59">
        <f>+VIG_Tav4_2!C2</f>
        <v>15432696</v>
      </c>
      <c r="D32" s="124">
        <f>+VIG_Tav4_2!D2</f>
        <v>5.5003235894633698E-2</v>
      </c>
      <c r="E32" s="124">
        <f>+VIG_Tav4_2!E2</f>
        <v>0.71427845439557203</v>
      </c>
      <c r="F32" s="59">
        <f>+VIG_Tav4_2!F2</f>
        <v>5810947</v>
      </c>
      <c r="G32" s="124">
        <f>+VIG_Tav4_2!G2</f>
        <v>4.5774607331539E-2</v>
      </c>
      <c r="H32" s="124">
        <f>+VIG_Tav4_2!H2</f>
        <v>0.86713313114467405</v>
      </c>
    </row>
    <row r="33" spans="1:8" s="10" customFormat="1" ht="13.15" customHeight="1" x14ac:dyDescent="0.25">
      <c r="A33" s="103" t="s">
        <v>91</v>
      </c>
      <c r="B33" s="13"/>
      <c r="C33" s="59">
        <f>+VIG_Tav4_2!C3</f>
        <v>98485</v>
      </c>
      <c r="D33" s="124">
        <f>+VIG_Tav4_2!D3</f>
        <v>0.25385124640338202</v>
      </c>
      <c r="E33" s="124">
        <f>+VIG_Tav4_2!E3</f>
        <v>4.5582258330720601E-3</v>
      </c>
      <c r="F33" s="59">
        <f>+VIG_Tav4_2!F3</f>
        <v>0</v>
      </c>
      <c r="G33" s="124">
        <f>+VIG_Tav4_2!G3</f>
        <v>0</v>
      </c>
      <c r="H33" s="124">
        <f>+VIG_Tav4_2!H3</f>
        <v>0</v>
      </c>
    </row>
    <row r="34" spans="1:8" s="10" customFormat="1" ht="13.15" customHeight="1" x14ac:dyDescent="0.25">
      <c r="A34" s="102" t="str">
        <f>+VIG_Tav4_2!B4</f>
        <v>Sportelli bancari e postali</v>
      </c>
      <c r="B34" s="13"/>
      <c r="C34" s="59">
        <f>+VIG_Tav4_2!C4</f>
        <v>2175097</v>
      </c>
      <c r="D34" s="124">
        <f>+VIG_Tav4_2!D4</f>
        <v>0.126337304077832</v>
      </c>
      <c r="E34" s="124">
        <f>+VIG_Tav4_2!E4</f>
        <v>0.100670998982967</v>
      </c>
      <c r="F34" s="59">
        <f>+VIG_Tav4_2!F4</f>
        <v>165614</v>
      </c>
      <c r="G34" s="124">
        <f>+VIG_Tav4_2!G4</f>
        <v>5.0983627363878598E-2</v>
      </c>
      <c r="H34" s="124">
        <f>+VIG_Tav4_2!H4</f>
        <v>2.47135942526053E-2</v>
      </c>
    </row>
    <row r="35" spans="1:8" s="10" customFormat="1" ht="13.15" customHeight="1" x14ac:dyDescent="0.25">
      <c r="A35" s="102" t="str">
        <f>+VIG_Tav4_2!B5</f>
        <v>Brokers</v>
      </c>
      <c r="B35" s="13"/>
      <c r="C35" s="59">
        <f>+VIG_Tav4_2!C5</f>
        <v>2237352</v>
      </c>
      <c r="D35" s="124">
        <f>+VIG_Tav4_2!D5</f>
        <v>0.10860487897693399</v>
      </c>
      <c r="E35" s="124">
        <f>+VIG_Tav4_2!E5</f>
        <v>0.103552375326958</v>
      </c>
      <c r="F35" s="59">
        <f>+VIG_Tav4_2!F5</f>
        <v>334217</v>
      </c>
      <c r="G35" s="124">
        <f>+VIG_Tav4_2!G5</f>
        <v>0.151801191719309</v>
      </c>
      <c r="H35" s="124">
        <f>+VIG_Tav4_2!H5</f>
        <v>4.9873219234623803E-2</v>
      </c>
    </row>
    <row r="36" spans="1:8" s="10" customFormat="1" ht="13.15" customHeight="1" x14ac:dyDescent="0.25">
      <c r="A36" s="102" t="str">
        <f>+VIG_Tav4_2!B6</f>
        <v>Agenzie in economia e gerenze</v>
      </c>
      <c r="B36" s="13"/>
      <c r="C36" s="59">
        <f>+VIG_Tav4_2!C6</f>
        <v>956091</v>
      </c>
      <c r="D36" s="124">
        <f>+VIG_Tav4_2!D6</f>
        <v>0.22607206976147701</v>
      </c>
      <c r="E36" s="124">
        <f>+VIG_Tav4_2!E6</f>
        <v>4.4251192516298901E-2</v>
      </c>
      <c r="F36" s="59">
        <f>+VIG_Tav4_2!F6</f>
        <v>39284</v>
      </c>
      <c r="G36" s="124">
        <f>+VIG_Tav4_2!G6</f>
        <v>-4.3579880216195202E-2</v>
      </c>
      <c r="H36" s="124">
        <f>+VIG_Tav4_2!H6</f>
        <v>5.8621181580020198E-3</v>
      </c>
    </row>
    <row r="37" spans="1:8" ht="13.15" customHeight="1" x14ac:dyDescent="0.25">
      <c r="A37" s="102" t="str">
        <f>+VIG_Tav4_2!B7 &amp;" (a)"</f>
        <v>Altre forme di vendita diretta (a)</v>
      </c>
      <c r="B37" s="13"/>
      <c r="C37" s="59">
        <f>+VIG_Tav4_2!C7</f>
        <v>706273</v>
      </c>
      <c r="D37" s="124">
        <f>+VIG_Tav4_2!D7</f>
        <v>-4.75103236403948E-2</v>
      </c>
      <c r="E37" s="124">
        <f>+VIG_Tav4_2!E7</f>
        <v>3.2688752945131801E-2</v>
      </c>
      <c r="F37" s="59">
        <f>+VIG_Tav4_2!F7</f>
        <v>351270</v>
      </c>
      <c r="G37" s="124">
        <f>+VIG_Tav4_2!G7</f>
        <v>-0.141461912408438</v>
      </c>
      <c r="H37" s="124">
        <f>+VIG_Tav4_2!H7</f>
        <v>5.2417937210094898E-2</v>
      </c>
    </row>
    <row r="38" spans="1:8" ht="18.75" customHeight="1" x14ac:dyDescent="0.35">
      <c r="A38" s="35" t="str">
        <f>+VIG_Tav4_2!B8</f>
        <v>TOTALE</v>
      </c>
      <c r="B38" s="37"/>
      <c r="C38" s="70">
        <f>+VIG_Tav4_2!C8</f>
        <v>21605994</v>
      </c>
      <c r="D38" s="140">
        <f>+VIG_Tav4_2!D8</f>
        <v>7.0809967902455001E-2</v>
      </c>
      <c r="E38" s="140">
        <f>+VIG_Tav4_2!E8</f>
        <v>1</v>
      </c>
      <c r="F38" s="70">
        <f>+VIG_Tav4_2!F8</f>
        <v>6701332</v>
      </c>
      <c r="G38" s="140">
        <f>+VIG_Tav4_2!G8</f>
        <v>3.8230908714572499E-2</v>
      </c>
      <c r="H38" s="140">
        <f>+VIG_Tav4_2!H8</f>
        <v>1</v>
      </c>
    </row>
    <row r="39" spans="1:8" ht="13.15" customHeight="1" x14ac:dyDescent="0.35"/>
    <row r="40" spans="1:8" ht="13.15" customHeight="1" x14ac:dyDescent="0.35">
      <c r="A40" s="9" t="s">
        <v>206</v>
      </c>
    </row>
  </sheetData>
  <mergeCells count="4">
    <mergeCell ref="A5:B5"/>
    <mergeCell ref="A28:H28"/>
    <mergeCell ref="C30:E30"/>
    <mergeCell ref="F30:H30"/>
  </mergeCells>
  <printOptions horizontalCentered="1"/>
  <pageMargins left="0.31496062992125984" right="0.11811023622047245" top="0.19685039370078741" bottom="0" header="0.19685039370078741" footer="0"/>
  <pageSetup paperSize="9" orientation="portrait" r:id="rId1"/>
  <headerFooter alignWithMargins="0">
    <oddHeader>&amp;L&amp;"Arial,Normale"&amp;8IVASS - SERVIZIO STUDI E GESTIONE DATI
DIVISIONE STUDI E ANALISI STATISTICHE&amp;R&amp;A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40"/>
  <sheetViews>
    <sheetView workbookViewId="0">
      <selection activeCell="R14" sqref="R14"/>
    </sheetView>
  </sheetViews>
  <sheetFormatPr defaultColWidth="11.453125" defaultRowHeight="14.5" x14ac:dyDescent="0.35"/>
  <sheetData>
    <row r="1" spans="1:10" x14ac:dyDescent="0.35">
      <c r="A1" t="s">
        <v>95</v>
      </c>
      <c r="B1" t="s">
        <v>96</v>
      </c>
      <c r="C1" t="s">
        <v>231</v>
      </c>
      <c r="D1" t="s">
        <v>232</v>
      </c>
      <c r="E1" t="s">
        <v>233</v>
      </c>
      <c r="F1" t="s">
        <v>234</v>
      </c>
      <c r="G1" t="s">
        <v>235</v>
      </c>
      <c r="H1" t="s">
        <v>175</v>
      </c>
      <c r="I1" t="s">
        <v>211</v>
      </c>
      <c r="J1" t="s">
        <v>178</v>
      </c>
    </row>
    <row r="2" spans="1:10" x14ac:dyDescent="0.35">
      <c r="A2">
        <v>1</v>
      </c>
      <c r="B2" t="s">
        <v>97</v>
      </c>
      <c r="C2">
        <v>0</v>
      </c>
      <c r="D2">
        <v>0</v>
      </c>
      <c r="E2">
        <v>0</v>
      </c>
      <c r="F2">
        <v>0</v>
      </c>
      <c r="G2">
        <v>0</v>
      </c>
      <c r="J2">
        <v>0</v>
      </c>
    </row>
    <row r="3" spans="1:10" x14ac:dyDescent="0.35">
      <c r="A3">
        <v>2</v>
      </c>
      <c r="B3" t="s">
        <v>98</v>
      </c>
      <c r="C3">
        <v>9289</v>
      </c>
      <c r="D3">
        <v>58832</v>
      </c>
      <c r="E3">
        <v>18040</v>
      </c>
      <c r="F3">
        <v>86161</v>
      </c>
      <c r="G3">
        <v>0</v>
      </c>
      <c r="H3">
        <v>-0.82422077418670403</v>
      </c>
      <c r="I3">
        <v>-0.82422077418670403</v>
      </c>
      <c r="J3">
        <v>5.5227763807902397E-2</v>
      </c>
    </row>
    <row r="4" spans="1:10" x14ac:dyDescent="0.35">
      <c r="A4">
        <v>3</v>
      </c>
      <c r="B4" t="s">
        <v>99</v>
      </c>
      <c r="C4">
        <v>0</v>
      </c>
      <c r="D4">
        <v>0</v>
      </c>
      <c r="E4">
        <v>0</v>
      </c>
      <c r="F4">
        <v>0</v>
      </c>
      <c r="G4">
        <v>0</v>
      </c>
      <c r="J4">
        <v>0</v>
      </c>
    </row>
    <row r="5" spans="1:10" x14ac:dyDescent="0.35">
      <c r="A5">
        <v>4</v>
      </c>
      <c r="B5" t="s">
        <v>100</v>
      </c>
      <c r="C5">
        <v>0</v>
      </c>
      <c r="D5">
        <v>0</v>
      </c>
      <c r="E5">
        <v>16977</v>
      </c>
      <c r="F5">
        <v>16977</v>
      </c>
      <c r="G5">
        <v>0</v>
      </c>
      <c r="H5">
        <v>-0.24006266786034</v>
      </c>
      <c r="I5">
        <v>-0.24006266786034</v>
      </c>
      <c r="J5">
        <v>1.0881973818395301E-2</v>
      </c>
    </row>
    <row r="6" spans="1:10" x14ac:dyDescent="0.35">
      <c r="A6">
        <v>5</v>
      </c>
      <c r="B6" t="s">
        <v>101</v>
      </c>
      <c r="C6">
        <v>5930</v>
      </c>
      <c r="D6">
        <v>133258</v>
      </c>
      <c r="E6">
        <v>16836</v>
      </c>
      <c r="F6">
        <v>156024</v>
      </c>
      <c r="G6">
        <v>6391</v>
      </c>
      <c r="H6">
        <v>0.10156101073856801</v>
      </c>
      <c r="I6">
        <v>0.10156101073856801</v>
      </c>
      <c r="J6">
        <v>0.10000878147148</v>
      </c>
    </row>
    <row r="7" spans="1:10" x14ac:dyDescent="0.35">
      <c r="A7">
        <v>6</v>
      </c>
      <c r="B7" t="s">
        <v>102</v>
      </c>
      <c r="C7">
        <v>1</v>
      </c>
      <c r="D7">
        <v>0</v>
      </c>
      <c r="E7">
        <v>2</v>
      </c>
      <c r="F7">
        <v>3</v>
      </c>
      <c r="G7">
        <v>0</v>
      </c>
      <c r="H7">
        <v>-0.25</v>
      </c>
      <c r="I7">
        <v>-0.25</v>
      </c>
      <c r="J7">
        <v>1.9229499590732098E-6</v>
      </c>
    </row>
    <row r="8" spans="1:10" x14ac:dyDescent="0.35">
      <c r="A8">
        <v>7</v>
      </c>
      <c r="B8" t="s">
        <v>103</v>
      </c>
      <c r="C8">
        <v>15220</v>
      </c>
      <c r="D8">
        <v>192090</v>
      </c>
      <c r="E8">
        <v>34878</v>
      </c>
      <c r="F8">
        <v>242188</v>
      </c>
      <c r="G8">
        <v>6391</v>
      </c>
      <c r="H8">
        <v>-0.61667529269130394</v>
      </c>
      <c r="I8">
        <v>-0.61667529269130394</v>
      </c>
      <c r="J8">
        <v>0.15523846822934101</v>
      </c>
    </row>
    <row r="9" spans="1:10" x14ac:dyDescent="0.35">
      <c r="A9">
        <v>8</v>
      </c>
      <c r="B9" t="s">
        <v>104</v>
      </c>
      <c r="C9">
        <v>0</v>
      </c>
      <c r="D9">
        <v>0</v>
      </c>
      <c r="E9">
        <v>0</v>
      </c>
      <c r="F9">
        <v>0</v>
      </c>
      <c r="G9">
        <v>0</v>
      </c>
      <c r="J9">
        <v>0</v>
      </c>
    </row>
    <row r="10" spans="1:10" x14ac:dyDescent="0.35">
      <c r="A10">
        <v>9</v>
      </c>
      <c r="B10" t="s">
        <v>105</v>
      </c>
      <c r="C10">
        <v>44658</v>
      </c>
      <c r="D10">
        <v>199596</v>
      </c>
      <c r="E10">
        <v>16544</v>
      </c>
      <c r="F10">
        <v>260798</v>
      </c>
      <c r="G10">
        <v>13715</v>
      </c>
      <c r="H10">
        <v>-0.10658079545065299</v>
      </c>
      <c r="I10">
        <v>-0.10658079545065299</v>
      </c>
      <c r="J10">
        <v>0.16716716780879201</v>
      </c>
    </row>
    <row r="11" spans="1:10" x14ac:dyDescent="0.35">
      <c r="A11">
        <v>10</v>
      </c>
      <c r="B11" t="s">
        <v>106</v>
      </c>
      <c r="C11">
        <v>0</v>
      </c>
      <c r="D11">
        <v>0</v>
      </c>
      <c r="E11">
        <v>0</v>
      </c>
      <c r="F11">
        <v>0</v>
      </c>
      <c r="G11">
        <v>0</v>
      </c>
      <c r="J11">
        <v>0</v>
      </c>
    </row>
    <row r="12" spans="1:10" x14ac:dyDescent="0.35">
      <c r="A12">
        <v>11</v>
      </c>
      <c r="B12" t="s">
        <v>107</v>
      </c>
      <c r="C12">
        <v>44658</v>
      </c>
      <c r="D12">
        <v>199596</v>
      </c>
      <c r="E12">
        <v>16544</v>
      </c>
      <c r="F12">
        <v>260798</v>
      </c>
      <c r="G12">
        <v>13715</v>
      </c>
      <c r="H12">
        <v>-0.10658079545065299</v>
      </c>
      <c r="I12">
        <v>-0.10658079545065299</v>
      </c>
      <c r="J12">
        <v>0.16716716780879201</v>
      </c>
    </row>
    <row r="13" spans="1:10" x14ac:dyDescent="0.35">
      <c r="A13">
        <v>12</v>
      </c>
      <c r="B13" t="s">
        <v>108</v>
      </c>
      <c r="C13">
        <v>59878</v>
      </c>
      <c r="D13">
        <v>391686</v>
      </c>
      <c r="E13">
        <v>51422</v>
      </c>
      <c r="F13">
        <v>502986</v>
      </c>
      <c r="G13">
        <v>20106</v>
      </c>
      <c r="H13">
        <v>-0.45547726094190999</v>
      </c>
      <c r="I13">
        <v>-0.45547726094190999</v>
      </c>
      <c r="J13">
        <v>0.32240563603813299</v>
      </c>
    </row>
    <row r="14" spans="1:10" x14ac:dyDescent="0.35">
      <c r="A14">
        <v>13</v>
      </c>
      <c r="B14" t="s">
        <v>76</v>
      </c>
      <c r="C14">
        <v>0</v>
      </c>
      <c r="D14">
        <v>0</v>
      </c>
      <c r="E14">
        <v>0</v>
      </c>
      <c r="F14">
        <v>0</v>
      </c>
      <c r="G14">
        <v>0</v>
      </c>
      <c r="J14">
        <v>0</v>
      </c>
    </row>
    <row r="15" spans="1:10" x14ac:dyDescent="0.35">
      <c r="A15">
        <v>14</v>
      </c>
      <c r="B15" t="s">
        <v>109</v>
      </c>
      <c r="C15">
        <v>1200</v>
      </c>
      <c r="D15">
        <v>1004842</v>
      </c>
      <c r="E15">
        <v>33612</v>
      </c>
      <c r="F15">
        <v>1039654</v>
      </c>
      <c r="G15">
        <v>9124</v>
      </c>
      <c r="H15">
        <v>-0.112598382855158</v>
      </c>
      <c r="I15">
        <v>-8.3851922348234506E-2</v>
      </c>
      <c r="J15">
        <v>0.66640087225010103</v>
      </c>
    </row>
    <row r="16" spans="1:10" x14ac:dyDescent="0.35">
      <c r="A16">
        <v>15</v>
      </c>
      <c r="B16" t="s">
        <v>110</v>
      </c>
      <c r="C16">
        <v>0</v>
      </c>
      <c r="D16">
        <v>0</v>
      </c>
      <c r="E16">
        <v>14116</v>
      </c>
      <c r="F16">
        <v>14116</v>
      </c>
      <c r="G16">
        <v>5303</v>
      </c>
      <c r="H16">
        <v>0.29742647058823501</v>
      </c>
      <c r="I16">
        <v>0.29742647058823501</v>
      </c>
      <c r="J16">
        <v>9.0481205407591699E-3</v>
      </c>
    </row>
    <row r="17" spans="1:10" x14ac:dyDescent="0.35">
      <c r="A17">
        <v>16</v>
      </c>
      <c r="B17" t="s">
        <v>111</v>
      </c>
      <c r="C17">
        <v>973</v>
      </c>
      <c r="D17">
        <v>9195</v>
      </c>
      <c r="E17">
        <v>2063</v>
      </c>
      <c r="F17">
        <v>12231</v>
      </c>
      <c r="G17">
        <v>0</v>
      </c>
      <c r="H17">
        <v>-0.82656230059131297</v>
      </c>
      <c r="I17">
        <v>-0.82656230059131297</v>
      </c>
      <c r="J17">
        <v>7.8398669831414997E-3</v>
      </c>
    </row>
    <row r="18" spans="1:10" x14ac:dyDescent="0.35">
      <c r="A18">
        <v>17</v>
      </c>
      <c r="B18" t="s">
        <v>112</v>
      </c>
      <c r="C18">
        <v>0</v>
      </c>
      <c r="D18">
        <v>0</v>
      </c>
      <c r="E18">
        <v>0</v>
      </c>
      <c r="F18">
        <v>0</v>
      </c>
      <c r="G18">
        <v>0</v>
      </c>
      <c r="J18">
        <v>0</v>
      </c>
    </row>
    <row r="19" spans="1:10" x14ac:dyDescent="0.35">
      <c r="A19">
        <v>18</v>
      </c>
      <c r="B19" t="s">
        <v>113</v>
      </c>
      <c r="C19">
        <v>0</v>
      </c>
      <c r="D19">
        <v>0</v>
      </c>
      <c r="E19">
        <v>0</v>
      </c>
      <c r="F19">
        <v>0</v>
      </c>
      <c r="G19">
        <v>0</v>
      </c>
      <c r="J19">
        <v>0</v>
      </c>
    </row>
    <row r="20" spans="1:10" x14ac:dyDescent="0.35">
      <c r="A20">
        <v>19</v>
      </c>
      <c r="B20" t="s">
        <v>114</v>
      </c>
      <c r="C20">
        <v>0</v>
      </c>
      <c r="D20">
        <v>0</v>
      </c>
      <c r="E20">
        <v>0</v>
      </c>
      <c r="F20">
        <v>0</v>
      </c>
      <c r="G20">
        <v>0</v>
      </c>
      <c r="J20">
        <v>0</v>
      </c>
    </row>
    <row r="21" spans="1:10" x14ac:dyDescent="0.35">
      <c r="A21">
        <v>20</v>
      </c>
      <c r="B21" t="s">
        <v>115</v>
      </c>
      <c r="C21">
        <v>2173</v>
      </c>
      <c r="D21">
        <v>1014037</v>
      </c>
      <c r="E21">
        <v>35675</v>
      </c>
      <c r="F21">
        <v>1051885</v>
      </c>
      <c r="G21">
        <v>9124</v>
      </c>
      <c r="H21">
        <v>-0.15313438940110699</v>
      </c>
      <c r="I21">
        <v>-0.127306109276207</v>
      </c>
      <c r="J21">
        <v>0.67424073923324301</v>
      </c>
    </row>
    <row r="22" spans="1:10" x14ac:dyDescent="0.35">
      <c r="A22">
        <v>21</v>
      </c>
      <c r="B22" t="s">
        <v>116</v>
      </c>
      <c r="C22">
        <v>0</v>
      </c>
      <c r="D22">
        <v>0</v>
      </c>
      <c r="E22">
        <v>0</v>
      </c>
      <c r="F22">
        <v>0</v>
      </c>
      <c r="G22">
        <v>0</v>
      </c>
      <c r="J22">
        <v>0</v>
      </c>
    </row>
    <row r="23" spans="1:10" x14ac:dyDescent="0.35">
      <c r="A23">
        <v>22</v>
      </c>
      <c r="B23" t="s">
        <v>41</v>
      </c>
      <c r="C23">
        <v>2173</v>
      </c>
      <c r="D23">
        <v>1014037</v>
      </c>
      <c r="E23">
        <v>35675</v>
      </c>
      <c r="F23">
        <v>1051885</v>
      </c>
      <c r="G23">
        <v>9124</v>
      </c>
      <c r="H23">
        <v>-0.15313438940110699</v>
      </c>
      <c r="I23">
        <v>-0.127306109276207</v>
      </c>
      <c r="J23">
        <v>0.67424073923324301</v>
      </c>
    </row>
    <row r="24" spans="1:10" x14ac:dyDescent="0.35">
      <c r="A24">
        <v>23</v>
      </c>
      <c r="B24" t="s">
        <v>42</v>
      </c>
      <c r="C24">
        <v>0</v>
      </c>
      <c r="D24">
        <v>0</v>
      </c>
      <c r="E24">
        <v>0</v>
      </c>
      <c r="F24">
        <v>0</v>
      </c>
      <c r="G24">
        <v>0</v>
      </c>
      <c r="J24">
        <v>0</v>
      </c>
    </row>
    <row r="25" spans="1:10" x14ac:dyDescent="0.35">
      <c r="A25">
        <v>24</v>
      </c>
      <c r="B25" t="s">
        <v>117</v>
      </c>
      <c r="C25">
        <v>0</v>
      </c>
      <c r="D25">
        <v>1754</v>
      </c>
      <c r="E25">
        <v>0</v>
      </c>
      <c r="F25">
        <v>1754</v>
      </c>
      <c r="G25">
        <v>0</v>
      </c>
      <c r="H25">
        <v>-0.33686200378071801</v>
      </c>
      <c r="I25">
        <v>-0.33686200378071801</v>
      </c>
      <c r="J25">
        <v>1.12428474273814E-3</v>
      </c>
    </row>
    <row r="26" spans="1:10" x14ac:dyDescent="0.35">
      <c r="A26">
        <v>25</v>
      </c>
      <c r="B26" t="s">
        <v>118</v>
      </c>
      <c r="C26">
        <v>0</v>
      </c>
      <c r="D26">
        <v>0</v>
      </c>
      <c r="E26">
        <v>0</v>
      </c>
      <c r="F26">
        <v>0</v>
      </c>
      <c r="G26">
        <v>0</v>
      </c>
      <c r="J26">
        <v>0</v>
      </c>
    </row>
    <row r="27" spans="1:10" x14ac:dyDescent="0.35">
      <c r="A27">
        <v>26</v>
      </c>
      <c r="B27" t="s">
        <v>119</v>
      </c>
      <c r="C27">
        <v>0</v>
      </c>
      <c r="D27">
        <v>0</v>
      </c>
      <c r="E27">
        <v>0</v>
      </c>
      <c r="F27">
        <v>0</v>
      </c>
      <c r="G27">
        <v>0</v>
      </c>
      <c r="J27">
        <v>0</v>
      </c>
    </row>
    <row r="28" spans="1:10" x14ac:dyDescent="0.35">
      <c r="A28">
        <v>27</v>
      </c>
      <c r="B28" t="s">
        <v>214</v>
      </c>
      <c r="C28">
        <v>0</v>
      </c>
      <c r="D28">
        <v>0</v>
      </c>
      <c r="E28">
        <v>0</v>
      </c>
      <c r="F28">
        <v>0</v>
      </c>
      <c r="G28">
        <v>0</v>
      </c>
      <c r="J28">
        <v>0</v>
      </c>
    </row>
    <row r="29" spans="1:10" x14ac:dyDescent="0.35">
      <c r="A29">
        <v>28</v>
      </c>
      <c r="B29" t="s">
        <v>215</v>
      </c>
      <c r="C29">
        <v>0</v>
      </c>
      <c r="D29">
        <v>0</v>
      </c>
      <c r="E29">
        <v>0</v>
      </c>
      <c r="F29">
        <v>0</v>
      </c>
      <c r="G29">
        <v>0</v>
      </c>
      <c r="J29">
        <v>0</v>
      </c>
    </row>
    <row r="30" spans="1:10" x14ac:dyDescent="0.35">
      <c r="A30">
        <v>29</v>
      </c>
      <c r="B30" t="s">
        <v>216</v>
      </c>
      <c r="C30">
        <v>0</v>
      </c>
      <c r="D30">
        <v>0</v>
      </c>
      <c r="E30">
        <v>0</v>
      </c>
      <c r="F30">
        <v>0</v>
      </c>
      <c r="G30">
        <v>0</v>
      </c>
      <c r="J30">
        <v>0</v>
      </c>
    </row>
    <row r="31" spans="1:10" x14ac:dyDescent="0.35">
      <c r="A31">
        <v>30</v>
      </c>
      <c r="B31" t="s">
        <v>120</v>
      </c>
      <c r="C31">
        <v>0</v>
      </c>
      <c r="D31">
        <v>26</v>
      </c>
      <c r="E31">
        <v>0</v>
      </c>
      <c r="F31">
        <v>26</v>
      </c>
      <c r="G31">
        <v>0</v>
      </c>
      <c r="H31">
        <v>0</v>
      </c>
      <c r="I31">
        <v>0</v>
      </c>
      <c r="J31">
        <v>1.6665566311967902E-5</v>
      </c>
    </row>
    <row r="32" spans="1:10" x14ac:dyDescent="0.35">
      <c r="A32">
        <v>31</v>
      </c>
      <c r="B32" t="s">
        <v>121</v>
      </c>
      <c r="C32">
        <v>0</v>
      </c>
      <c r="D32">
        <v>0</v>
      </c>
      <c r="E32">
        <v>0</v>
      </c>
      <c r="F32">
        <v>0</v>
      </c>
      <c r="G32">
        <v>0</v>
      </c>
      <c r="J32">
        <v>0</v>
      </c>
    </row>
    <row r="33" spans="1:10" x14ac:dyDescent="0.35">
      <c r="A33">
        <v>32</v>
      </c>
      <c r="B33" t="s">
        <v>50</v>
      </c>
      <c r="C33">
        <v>0</v>
      </c>
      <c r="D33">
        <v>1780</v>
      </c>
      <c r="E33">
        <v>0</v>
      </c>
      <c r="F33">
        <v>1780</v>
      </c>
      <c r="G33">
        <v>0</v>
      </c>
      <c r="H33">
        <v>-0.33358292774241899</v>
      </c>
      <c r="I33">
        <v>-0.33358292774241899</v>
      </c>
      <c r="J33">
        <v>1.1409503090501101E-3</v>
      </c>
    </row>
    <row r="34" spans="1:10" x14ac:dyDescent="0.35">
      <c r="A34">
        <v>33</v>
      </c>
      <c r="B34" t="s">
        <v>51</v>
      </c>
      <c r="C34">
        <v>0</v>
      </c>
      <c r="D34">
        <v>0</v>
      </c>
      <c r="E34">
        <v>0</v>
      </c>
      <c r="F34">
        <v>0</v>
      </c>
      <c r="G34">
        <v>0</v>
      </c>
      <c r="J34">
        <v>0</v>
      </c>
    </row>
    <row r="35" spans="1:10" x14ac:dyDescent="0.35">
      <c r="A35">
        <v>34</v>
      </c>
      <c r="B35" t="s">
        <v>52</v>
      </c>
      <c r="C35">
        <v>1421</v>
      </c>
      <c r="D35">
        <v>2031</v>
      </c>
      <c r="E35">
        <v>0</v>
      </c>
      <c r="F35">
        <v>3452</v>
      </c>
      <c r="G35">
        <v>1024</v>
      </c>
      <c r="H35">
        <v>-7.9221125633502296E-2</v>
      </c>
      <c r="I35">
        <v>-7.9221125633502296E-2</v>
      </c>
      <c r="J35">
        <v>2.2126744195735799E-3</v>
      </c>
    </row>
    <row r="36" spans="1:10" x14ac:dyDescent="0.35">
      <c r="A36">
        <v>35</v>
      </c>
      <c r="B36" t="s">
        <v>122</v>
      </c>
      <c r="C36">
        <v>1419</v>
      </c>
      <c r="D36">
        <v>2031</v>
      </c>
      <c r="E36">
        <v>0</v>
      </c>
      <c r="F36">
        <v>3450</v>
      </c>
      <c r="G36">
        <v>1024</v>
      </c>
      <c r="H36">
        <v>-7.9017618793379693E-2</v>
      </c>
      <c r="I36">
        <v>-7.9017618793379693E-2</v>
      </c>
      <c r="J36">
        <v>2.2113924529342001E-3</v>
      </c>
    </row>
    <row r="37" spans="1:10" x14ac:dyDescent="0.35">
      <c r="A37">
        <v>36</v>
      </c>
      <c r="B37" t="s">
        <v>123</v>
      </c>
      <c r="C37">
        <v>0</v>
      </c>
      <c r="D37">
        <v>0</v>
      </c>
      <c r="E37">
        <v>0</v>
      </c>
      <c r="F37">
        <v>0</v>
      </c>
      <c r="G37">
        <v>0</v>
      </c>
      <c r="J37">
        <v>0</v>
      </c>
    </row>
    <row r="38" spans="1:10" x14ac:dyDescent="0.35">
      <c r="A38">
        <v>37</v>
      </c>
      <c r="B38" t="s">
        <v>124</v>
      </c>
      <c r="C38">
        <v>2</v>
      </c>
      <c r="D38">
        <v>0</v>
      </c>
      <c r="E38">
        <v>0</v>
      </c>
      <c r="F38">
        <v>2</v>
      </c>
      <c r="G38">
        <v>0</v>
      </c>
      <c r="H38">
        <v>-0.33333333333333298</v>
      </c>
      <c r="I38">
        <v>-0.33333333333333298</v>
      </c>
      <c r="J38">
        <v>1.2819666393821399E-6</v>
      </c>
    </row>
    <row r="39" spans="1:10" x14ac:dyDescent="0.35">
      <c r="A39">
        <v>38</v>
      </c>
      <c r="B39" t="s">
        <v>125</v>
      </c>
      <c r="C39">
        <v>0</v>
      </c>
      <c r="D39">
        <v>0</v>
      </c>
      <c r="E39">
        <v>0</v>
      </c>
      <c r="F39">
        <v>0</v>
      </c>
      <c r="G39">
        <v>0</v>
      </c>
      <c r="J39">
        <v>0</v>
      </c>
    </row>
    <row r="40" spans="1:10" x14ac:dyDescent="0.35">
      <c r="A40">
        <v>39</v>
      </c>
      <c r="B40" t="s">
        <v>11</v>
      </c>
      <c r="C40">
        <v>63472</v>
      </c>
      <c r="D40">
        <v>1409534</v>
      </c>
      <c r="E40">
        <v>87097</v>
      </c>
      <c r="F40">
        <v>1560103</v>
      </c>
      <c r="G40">
        <v>30254</v>
      </c>
      <c r="H40">
        <v>-0.28179691754698299</v>
      </c>
      <c r="I40">
        <v>-0.26943342683343702</v>
      </c>
      <c r="J4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22"/>
  <sheetViews>
    <sheetView workbookViewId="0">
      <selection activeCell="R14" sqref="R14"/>
    </sheetView>
  </sheetViews>
  <sheetFormatPr defaultColWidth="11.453125" defaultRowHeight="14.5" x14ac:dyDescent="0.35"/>
  <sheetData>
    <row r="1" spans="1:17" x14ac:dyDescent="0.35">
      <c r="A1" t="s">
        <v>95</v>
      </c>
      <c r="B1" t="s">
        <v>96</v>
      </c>
      <c r="C1" t="s">
        <v>236</v>
      </c>
      <c r="D1" t="s">
        <v>170</v>
      </c>
      <c r="E1" t="s">
        <v>237</v>
      </c>
      <c r="F1" t="s">
        <v>172</v>
      </c>
      <c r="G1" t="s">
        <v>238</v>
      </c>
      <c r="H1" t="s">
        <v>174</v>
      </c>
      <c r="I1" t="s">
        <v>239</v>
      </c>
      <c r="J1" t="s">
        <v>175</v>
      </c>
      <c r="K1" t="s">
        <v>240</v>
      </c>
      <c r="L1" t="s">
        <v>179</v>
      </c>
      <c r="M1" t="s">
        <v>241</v>
      </c>
      <c r="N1" t="s">
        <v>180</v>
      </c>
      <c r="O1" t="s">
        <v>242</v>
      </c>
      <c r="P1" t="s">
        <v>181</v>
      </c>
      <c r="Q1" t="s">
        <v>182</v>
      </c>
    </row>
    <row r="2" spans="1:17" x14ac:dyDescent="0.35">
      <c r="A2">
        <v>1</v>
      </c>
      <c r="B2" t="s">
        <v>153</v>
      </c>
      <c r="C2">
        <v>40218</v>
      </c>
      <c r="D2">
        <v>-0.46618706945753302</v>
      </c>
      <c r="E2">
        <v>8127</v>
      </c>
      <c r="F2">
        <v>-0.30603705917513402</v>
      </c>
      <c r="G2">
        <v>147424</v>
      </c>
      <c r="I2">
        <v>28658</v>
      </c>
      <c r="J2">
        <v>-0.93138585817956299</v>
      </c>
      <c r="K2">
        <v>14418</v>
      </c>
      <c r="L2">
        <v>5.0938292476753997</v>
      </c>
      <c r="M2">
        <v>3343</v>
      </c>
      <c r="N2">
        <v>0.19777857398781801</v>
      </c>
      <c r="O2">
        <v>242188</v>
      </c>
      <c r="P2">
        <v>-0.61667529269130394</v>
      </c>
      <c r="Q2">
        <v>0.15558272213874499</v>
      </c>
    </row>
    <row r="3" spans="1:17" x14ac:dyDescent="0.35">
      <c r="A3">
        <v>2</v>
      </c>
      <c r="B3" t="s">
        <v>154</v>
      </c>
      <c r="C3">
        <v>16977</v>
      </c>
      <c r="D3">
        <v>-0.24006266786034</v>
      </c>
      <c r="E3">
        <v>0</v>
      </c>
      <c r="G3">
        <v>0</v>
      </c>
      <c r="I3">
        <v>0</v>
      </c>
      <c r="K3">
        <v>0</v>
      </c>
      <c r="M3">
        <v>0</v>
      </c>
      <c r="O3">
        <v>16977</v>
      </c>
      <c r="P3">
        <v>-0.24006266786034</v>
      </c>
      <c r="Q3">
        <v>1.09061054790059E-2</v>
      </c>
    </row>
    <row r="4" spans="1:17" x14ac:dyDescent="0.35">
      <c r="A4">
        <v>3</v>
      </c>
      <c r="B4" t="s">
        <v>217</v>
      </c>
      <c r="C4">
        <v>0</v>
      </c>
      <c r="E4">
        <v>0</v>
      </c>
      <c r="G4">
        <v>0</v>
      </c>
      <c r="I4">
        <v>0</v>
      </c>
      <c r="K4">
        <v>0</v>
      </c>
      <c r="M4">
        <v>0</v>
      </c>
      <c r="O4">
        <v>0</v>
      </c>
      <c r="Q4">
        <v>0</v>
      </c>
    </row>
    <row r="5" spans="1:17" x14ac:dyDescent="0.35">
      <c r="A5">
        <v>4</v>
      </c>
      <c r="B5" t="s">
        <v>155</v>
      </c>
      <c r="C5">
        <v>23427</v>
      </c>
      <c r="D5">
        <v>-0.50864130206804004</v>
      </c>
      <c r="E5">
        <v>593215</v>
      </c>
      <c r="F5">
        <v>-0.202618710296604</v>
      </c>
      <c r="G5">
        <v>39364</v>
      </c>
      <c r="H5">
        <v>0.52626885347601904</v>
      </c>
      <c r="I5">
        <v>365086</v>
      </c>
      <c r="J5">
        <v>8.6740130854363606E-2</v>
      </c>
      <c r="K5">
        <v>19456</v>
      </c>
      <c r="L5">
        <v>-0.72234669558888598</v>
      </c>
      <c r="M5">
        <v>11337</v>
      </c>
      <c r="N5">
        <v>-0.392117962466488</v>
      </c>
      <c r="O5">
        <v>1051885</v>
      </c>
      <c r="P5">
        <v>-0.15313438940110699</v>
      </c>
      <c r="Q5">
        <v>0.67573592282406303</v>
      </c>
    </row>
    <row r="6" spans="1:17" x14ac:dyDescent="0.35">
      <c r="A6">
        <v>5</v>
      </c>
      <c r="B6" t="s">
        <v>156</v>
      </c>
      <c r="C6">
        <v>2754</v>
      </c>
      <c r="D6">
        <v>-6.7389095834744298E-2</v>
      </c>
      <c r="E6">
        <v>44</v>
      </c>
      <c r="F6">
        <v>-4.3478260869565202E-2</v>
      </c>
      <c r="G6">
        <v>0</v>
      </c>
      <c r="I6">
        <v>0</v>
      </c>
      <c r="K6">
        <v>6</v>
      </c>
      <c r="L6">
        <v>-0.14285714285714299</v>
      </c>
      <c r="M6">
        <v>11312</v>
      </c>
      <c r="N6">
        <v>0.43662687325374699</v>
      </c>
      <c r="O6">
        <v>14116</v>
      </c>
      <c r="P6">
        <v>0.29742647058823501</v>
      </c>
      <c r="Q6">
        <v>9.0681854828089294E-3</v>
      </c>
    </row>
    <row r="7" spans="1:17" x14ac:dyDescent="0.35">
      <c r="A7">
        <v>6</v>
      </c>
      <c r="B7" t="s">
        <v>157</v>
      </c>
      <c r="C7">
        <v>0</v>
      </c>
      <c r="E7">
        <v>0</v>
      </c>
      <c r="G7">
        <v>0</v>
      </c>
      <c r="I7">
        <v>0</v>
      </c>
      <c r="K7">
        <v>0</v>
      </c>
      <c r="M7">
        <v>0</v>
      </c>
      <c r="O7">
        <v>0</v>
      </c>
      <c r="Q7">
        <v>0</v>
      </c>
    </row>
    <row r="8" spans="1:17" x14ac:dyDescent="0.35">
      <c r="A8">
        <v>7</v>
      </c>
      <c r="B8" t="s">
        <v>158</v>
      </c>
      <c r="C8">
        <v>1622</v>
      </c>
      <c r="D8">
        <v>-0.341987829614604</v>
      </c>
      <c r="E8">
        <v>0</v>
      </c>
      <c r="G8">
        <v>6</v>
      </c>
      <c r="H8">
        <v>0</v>
      </c>
      <c r="I8">
        <v>126</v>
      </c>
      <c r="J8">
        <v>-0.27167630057803499</v>
      </c>
      <c r="K8">
        <v>0</v>
      </c>
      <c r="L8">
        <v>-1</v>
      </c>
      <c r="M8">
        <v>0</v>
      </c>
      <c r="O8">
        <v>1754</v>
      </c>
      <c r="P8">
        <v>-0.33686200378071801</v>
      </c>
      <c r="Q8">
        <v>1.1267779354524601E-3</v>
      </c>
    </row>
    <row r="9" spans="1:17" x14ac:dyDescent="0.35">
      <c r="A9">
        <v>8</v>
      </c>
      <c r="B9" t="s">
        <v>159</v>
      </c>
      <c r="C9">
        <v>0</v>
      </c>
      <c r="E9">
        <v>0</v>
      </c>
      <c r="G9">
        <v>0</v>
      </c>
      <c r="I9">
        <v>0</v>
      </c>
      <c r="K9">
        <v>0</v>
      </c>
      <c r="M9">
        <v>0</v>
      </c>
      <c r="O9">
        <v>0</v>
      </c>
      <c r="Q9">
        <v>0</v>
      </c>
    </row>
    <row r="10" spans="1:17" x14ac:dyDescent="0.35">
      <c r="A10">
        <v>9</v>
      </c>
      <c r="B10" t="s">
        <v>160</v>
      </c>
      <c r="C10">
        <v>0</v>
      </c>
      <c r="E10">
        <v>0</v>
      </c>
      <c r="G10">
        <v>0</v>
      </c>
      <c r="I10">
        <v>0</v>
      </c>
      <c r="K10">
        <v>0</v>
      </c>
      <c r="M10">
        <v>0</v>
      </c>
      <c r="O10">
        <v>0</v>
      </c>
      <c r="Q10">
        <v>0</v>
      </c>
    </row>
    <row r="11" spans="1:17" x14ac:dyDescent="0.35">
      <c r="A11">
        <v>10</v>
      </c>
      <c r="B11" t="s">
        <v>27</v>
      </c>
      <c r="C11">
        <v>65267</v>
      </c>
      <c r="D11">
        <v>-0.47987791272194102</v>
      </c>
      <c r="E11">
        <v>601342</v>
      </c>
      <c r="F11">
        <v>-0.20422144733446701</v>
      </c>
      <c r="G11">
        <v>186794</v>
      </c>
      <c r="H11">
        <v>0.26444546734539198</v>
      </c>
      <c r="I11">
        <v>393870</v>
      </c>
      <c r="J11">
        <v>-0.47747907899833902</v>
      </c>
      <c r="K11">
        <v>33874</v>
      </c>
      <c r="L11">
        <v>-0.53238542241855302</v>
      </c>
      <c r="M11">
        <v>14680</v>
      </c>
      <c r="N11">
        <v>-0.31533044167716101</v>
      </c>
      <c r="O11">
        <v>1295827</v>
      </c>
      <c r="P11">
        <v>-0.30946163856361603</v>
      </c>
      <c r="Q11">
        <v>0.83244542289825996</v>
      </c>
    </row>
    <row r="12" spans="1:17" x14ac:dyDescent="0.35">
      <c r="A12">
        <v>11</v>
      </c>
      <c r="B12" t="s">
        <v>161</v>
      </c>
      <c r="C12">
        <v>10532</v>
      </c>
      <c r="D12">
        <v>-0.84714078374455704</v>
      </c>
      <c r="E12">
        <v>26</v>
      </c>
      <c r="F12">
        <v>-0.84431137724550898</v>
      </c>
      <c r="G12">
        <v>757</v>
      </c>
      <c r="H12">
        <v>0.105109489051095</v>
      </c>
      <c r="I12">
        <v>3730</v>
      </c>
      <c r="J12">
        <v>-0.79445638397531304</v>
      </c>
      <c r="K12">
        <v>152</v>
      </c>
      <c r="L12">
        <v>-0.32743362831858402</v>
      </c>
      <c r="M12">
        <v>2197</v>
      </c>
      <c r="N12">
        <v>0.278068644560791</v>
      </c>
      <c r="O12">
        <v>17394</v>
      </c>
      <c r="P12">
        <v>-0.80639775611059195</v>
      </c>
      <c r="Q12">
        <v>1.11739882606956E-2</v>
      </c>
    </row>
    <row r="13" spans="1:17" x14ac:dyDescent="0.35">
      <c r="A13">
        <v>12</v>
      </c>
      <c r="B13" t="s">
        <v>162</v>
      </c>
      <c r="C13">
        <v>35311</v>
      </c>
      <c r="D13">
        <v>-1.8320822907978901E-2</v>
      </c>
      <c r="E13">
        <v>586239</v>
      </c>
      <c r="F13">
        <v>-0.20910187363740401</v>
      </c>
      <c r="G13">
        <v>177933</v>
      </c>
      <c r="H13">
        <v>0.30465673874309901</v>
      </c>
      <c r="I13">
        <v>375771</v>
      </c>
      <c r="J13">
        <v>-0.481722337311975</v>
      </c>
      <c r="K13">
        <v>31687</v>
      </c>
      <c r="L13">
        <v>-0.547322104601494</v>
      </c>
      <c r="M13">
        <v>940</v>
      </c>
      <c r="N13">
        <v>-0.91893057352306995</v>
      </c>
      <c r="O13">
        <v>1207881</v>
      </c>
      <c r="P13">
        <v>-0.29783219210134498</v>
      </c>
      <c r="Q13">
        <v>0.77594849455658299</v>
      </c>
    </row>
    <row r="14" spans="1:17" x14ac:dyDescent="0.35">
      <c r="A14">
        <v>13</v>
      </c>
      <c r="B14" t="s">
        <v>163</v>
      </c>
      <c r="C14">
        <v>19424</v>
      </c>
      <c r="D14">
        <v>-5.7727757834481502E-2</v>
      </c>
      <c r="E14">
        <v>15077</v>
      </c>
      <c r="F14">
        <v>5.68484508621898E-2</v>
      </c>
      <c r="G14">
        <v>8104</v>
      </c>
      <c r="H14">
        <v>-0.239774859287054</v>
      </c>
      <c r="I14">
        <v>14369</v>
      </c>
      <c r="J14">
        <v>0.35518249552013598</v>
      </c>
      <c r="K14">
        <v>2035</v>
      </c>
      <c r="L14">
        <v>-8.1264108352144496E-2</v>
      </c>
      <c r="M14">
        <v>11543</v>
      </c>
      <c r="N14">
        <v>0.42032730404823399</v>
      </c>
      <c r="O14">
        <v>70552</v>
      </c>
      <c r="P14">
        <v>6.1171692863051901E-2</v>
      </c>
      <c r="Q14">
        <v>4.5322940080981498E-2</v>
      </c>
    </row>
    <row r="15" spans="1:17" x14ac:dyDescent="0.35">
      <c r="A15">
        <v>14</v>
      </c>
      <c r="B15" t="s">
        <v>164</v>
      </c>
      <c r="C15">
        <v>34056</v>
      </c>
      <c r="D15">
        <v>-2.7887991322467401E-2</v>
      </c>
      <c r="E15">
        <v>2164</v>
      </c>
      <c r="F15">
        <v>0.16846652267818599</v>
      </c>
      <c r="G15">
        <v>179565</v>
      </c>
      <c r="H15">
        <v>-8.92376203977501E-2</v>
      </c>
      <c r="I15">
        <v>31182</v>
      </c>
      <c r="J15">
        <v>-5.4259804070243597E-2</v>
      </c>
      <c r="K15">
        <v>216</v>
      </c>
      <c r="L15">
        <v>0.24137931034482801</v>
      </c>
      <c r="M15">
        <v>13615</v>
      </c>
      <c r="N15">
        <v>-0.449253670968003</v>
      </c>
      <c r="O15">
        <v>260798</v>
      </c>
      <c r="P15">
        <v>-0.10658079545065299</v>
      </c>
      <c r="Q15">
        <v>0.16753787457818101</v>
      </c>
    </row>
    <row r="16" spans="1:17" x14ac:dyDescent="0.35">
      <c r="A16">
        <v>15</v>
      </c>
      <c r="B16" t="s">
        <v>218</v>
      </c>
      <c r="C16">
        <v>0</v>
      </c>
      <c r="E16">
        <v>0</v>
      </c>
      <c r="G16">
        <v>0</v>
      </c>
      <c r="I16">
        <v>0</v>
      </c>
      <c r="K16">
        <v>0</v>
      </c>
      <c r="M16">
        <v>0</v>
      </c>
      <c r="O16">
        <v>0</v>
      </c>
      <c r="Q16">
        <v>0</v>
      </c>
    </row>
    <row r="17" spans="1:17" x14ac:dyDescent="0.35">
      <c r="A17">
        <v>16</v>
      </c>
      <c r="B17" t="s">
        <v>165</v>
      </c>
      <c r="C17">
        <v>0</v>
      </c>
      <c r="E17">
        <v>0</v>
      </c>
      <c r="G17">
        <v>0</v>
      </c>
      <c r="I17">
        <v>0</v>
      </c>
      <c r="K17">
        <v>0</v>
      </c>
      <c r="M17">
        <v>0</v>
      </c>
      <c r="O17">
        <v>0</v>
      </c>
      <c r="Q17">
        <v>0</v>
      </c>
    </row>
    <row r="18" spans="1:17" x14ac:dyDescent="0.35">
      <c r="A18">
        <v>17</v>
      </c>
      <c r="B18" t="s">
        <v>166</v>
      </c>
      <c r="C18">
        <v>0</v>
      </c>
      <c r="E18">
        <v>0</v>
      </c>
      <c r="G18">
        <v>0</v>
      </c>
      <c r="I18">
        <v>0</v>
      </c>
      <c r="K18">
        <v>0</v>
      </c>
      <c r="M18">
        <v>0</v>
      </c>
      <c r="O18">
        <v>0</v>
      </c>
      <c r="Q18">
        <v>0</v>
      </c>
    </row>
    <row r="19" spans="1:17" x14ac:dyDescent="0.35">
      <c r="A19">
        <v>18</v>
      </c>
      <c r="B19" t="s">
        <v>167</v>
      </c>
      <c r="C19">
        <v>22</v>
      </c>
      <c r="D19">
        <v>-4.3478260869565202E-2</v>
      </c>
      <c r="E19">
        <v>0</v>
      </c>
      <c r="G19">
        <v>4</v>
      </c>
      <c r="H19">
        <v>0.33333333333333298</v>
      </c>
      <c r="I19">
        <v>0</v>
      </c>
      <c r="K19">
        <v>0</v>
      </c>
      <c r="M19">
        <v>0</v>
      </c>
      <c r="O19">
        <v>26</v>
      </c>
      <c r="P19">
        <v>0</v>
      </c>
      <c r="Q19">
        <v>1.6702523558588299E-5</v>
      </c>
    </row>
    <row r="20" spans="1:17" x14ac:dyDescent="0.35">
      <c r="A20">
        <v>19</v>
      </c>
      <c r="B20" t="s">
        <v>168</v>
      </c>
      <c r="C20">
        <v>0</v>
      </c>
      <c r="E20">
        <v>0</v>
      </c>
      <c r="G20">
        <v>0</v>
      </c>
      <c r="I20">
        <v>0</v>
      </c>
      <c r="K20">
        <v>0</v>
      </c>
      <c r="M20">
        <v>0</v>
      </c>
      <c r="O20">
        <v>0</v>
      </c>
      <c r="Q20">
        <v>0</v>
      </c>
    </row>
    <row r="21" spans="1:17" x14ac:dyDescent="0.35">
      <c r="A21">
        <v>20</v>
      </c>
      <c r="B21" t="s">
        <v>33</v>
      </c>
      <c r="C21">
        <v>34078</v>
      </c>
      <c r="D21">
        <v>-2.7898219990871699E-2</v>
      </c>
      <c r="E21">
        <v>2164</v>
      </c>
      <c r="F21">
        <v>0.16846652267818599</v>
      </c>
      <c r="G21">
        <v>179569</v>
      </c>
      <c r="H21">
        <v>-8.9231190594536394E-2</v>
      </c>
      <c r="I21">
        <v>31182</v>
      </c>
      <c r="J21">
        <v>-5.4259804070243597E-2</v>
      </c>
      <c r="K21">
        <v>216</v>
      </c>
      <c r="L21">
        <v>0.24137931034482801</v>
      </c>
      <c r="M21">
        <v>13615</v>
      </c>
      <c r="N21">
        <v>-0.449253670968003</v>
      </c>
      <c r="O21">
        <v>260824</v>
      </c>
      <c r="P21">
        <v>-0.10657130329935301</v>
      </c>
      <c r="Q21">
        <v>0.16755457710173999</v>
      </c>
    </row>
    <row r="22" spans="1:17" x14ac:dyDescent="0.35">
      <c r="A22">
        <v>21</v>
      </c>
      <c r="B22" t="s">
        <v>169</v>
      </c>
      <c r="C22">
        <v>99345</v>
      </c>
      <c r="D22">
        <v>-0.38118225987292897</v>
      </c>
      <c r="E22">
        <v>603506</v>
      </c>
      <c r="F22">
        <v>-0.20331028874599499</v>
      </c>
      <c r="G22">
        <v>366363</v>
      </c>
      <c r="H22">
        <v>6.2260430862014E-2</v>
      </c>
      <c r="I22">
        <v>425052</v>
      </c>
      <c r="J22">
        <v>-0.45974307252919899</v>
      </c>
      <c r="K22">
        <v>34090</v>
      </c>
      <c r="L22">
        <v>-0.53053130250364899</v>
      </c>
      <c r="M22">
        <v>28295</v>
      </c>
      <c r="N22">
        <v>-0.38704995450803698</v>
      </c>
      <c r="O22">
        <v>1556651</v>
      </c>
      <c r="P22">
        <v>-0.28214714256332302</v>
      </c>
      <c r="Q22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P44"/>
  <sheetViews>
    <sheetView workbookViewId="0">
      <selection activeCell="R14" sqref="R14"/>
    </sheetView>
  </sheetViews>
  <sheetFormatPr defaultColWidth="11.453125" defaultRowHeight="14.5" x14ac:dyDescent="0.35"/>
  <sheetData>
    <row r="1" spans="1:16" x14ac:dyDescent="0.35">
      <c r="A1" t="s">
        <v>95</v>
      </c>
      <c r="B1" t="s">
        <v>96</v>
      </c>
      <c r="C1" t="s">
        <v>243</v>
      </c>
      <c r="D1" t="s">
        <v>170</v>
      </c>
      <c r="E1" t="s">
        <v>244</v>
      </c>
      <c r="F1" t="s">
        <v>172</v>
      </c>
      <c r="G1" t="s">
        <v>245</v>
      </c>
      <c r="H1" t="s">
        <v>174</v>
      </c>
      <c r="I1" t="s">
        <v>246</v>
      </c>
      <c r="J1" t="s">
        <v>175</v>
      </c>
      <c r="K1" t="s">
        <v>247</v>
      </c>
      <c r="L1" t="s">
        <v>248</v>
      </c>
      <c r="M1" t="s">
        <v>249</v>
      </c>
      <c r="N1" t="s">
        <v>250</v>
      </c>
      <c r="O1" t="s">
        <v>176</v>
      </c>
      <c r="P1" t="s">
        <v>177</v>
      </c>
    </row>
    <row r="2" spans="1:16" x14ac:dyDescent="0.35">
      <c r="A2">
        <v>1</v>
      </c>
      <c r="B2" t="s">
        <v>98</v>
      </c>
      <c r="C2">
        <v>195</v>
      </c>
      <c r="D2">
        <v>-0.28308823529411797</v>
      </c>
      <c r="E2">
        <v>35322</v>
      </c>
      <c r="F2">
        <v>-0.91174464363795404</v>
      </c>
      <c r="G2">
        <v>136</v>
      </c>
      <c r="I2">
        <v>2570</v>
      </c>
      <c r="J2">
        <v>-0.63021582733812997</v>
      </c>
      <c r="K2">
        <v>0</v>
      </c>
      <c r="L2">
        <v>26832</v>
      </c>
      <c r="M2">
        <v>11491</v>
      </c>
      <c r="N2">
        <v>38323</v>
      </c>
      <c r="O2">
        <v>-0.90589255106501099</v>
      </c>
      <c r="P2">
        <v>2.6468883883769799E-2</v>
      </c>
    </row>
    <row r="3" spans="1:16" x14ac:dyDescent="0.35">
      <c r="A3">
        <v>2</v>
      </c>
      <c r="B3" t="s">
        <v>141</v>
      </c>
      <c r="C3">
        <v>0</v>
      </c>
      <c r="E3">
        <v>0</v>
      </c>
      <c r="G3">
        <v>0</v>
      </c>
      <c r="I3">
        <v>0</v>
      </c>
      <c r="K3">
        <v>0</v>
      </c>
      <c r="L3">
        <v>0</v>
      </c>
      <c r="M3">
        <v>0</v>
      </c>
      <c r="N3">
        <v>0</v>
      </c>
      <c r="P3">
        <v>0</v>
      </c>
    </row>
    <row r="4" spans="1:16" x14ac:dyDescent="0.35">
      <c r="A4">
        <v>3</v>
      </c>
      <c r="B4" t="s">
        <v>100</v>
      </c>
      <c r="C4">
        <v>0</v>
      </c>
      <c r="E4">
        <v>0</v>
      </c>
      <c r="G4">
        <v>45</v>
      </c>
      <c r="I4">
        <v>5</v>
      </c>
      <c r="K4">
        <v>0</v>
      </c>
      <c r="L4">
        <v>0</v>
      </c>
      <c r="M4">
        <v>99</v>
      </c>
      <c r="N4">
        <v>99</v>
      </c>
      <c r="P4">
        <v>6.8377201797698803E-5</v>
      </c>
    </row>
    <row r="5" spans="1:16" x14ac:dyDescent="0.35">
      <c r="A5">
        <v>4</v>
      </c>
      <c r="B5" t="s">
        <v>101</v>
      </c>
      <c r="C5">
        <v>128081</v>
      </c>
      <c r="D5">
        <v>9.8135208127920495E-2</v>
      </c>
      <c r="E5">
        <v>4078167</v>
      </c>
      <c r="F5">
        <v>0.215022099208838</v>
      </c>
      <c r="G5">
        <v>0</v>
      </c>
      <c r="I5">
        <v>0</v>
      </c>
      <c r="K5">
        <v>6534</v>
      </c>
      <c r="L5">
        <v>157618</v>
      </c>
      <c r="M5">
        <v>738</v>
      </c>
      <c r="N5">
        <v>164890</v>
      </c>
      <c r="O5">
        <v>3.0852427245162701E-2</v>
      </c>
      <c r="P5">
        <v>0.113886028327501</v>
      </c>
    </row>
    <row r="6" spans="1:16" x14ac:dyDescent="0.35">
      <c r="A6">
        <v>5</v>
      </c>
      <c r="B6" t="s">
        <v>142</v>
      </c>
      <c r="C6">
        <v>0</v>
      </c>
      <c r="E6">
        <v>0</v>
      </c>
      <c r="G6">
        <v>0</v>
      </c>
      <c r="I6">
        <v>0</v>
      </c>
      <c r="K6">
        <v>0</v>
      </c>
      <c r="L6">
        <v>0</v>
      </c>
      <c r="M6">
        <v>0</v>
      </c>
      <c r="N6">
        <v>0</v>
      </c>
      <c r="P6">
        <v>0</v>
      </c>
    </row>
    <row r="7" spans="1:16" x14ac:dyDescent="0.35">
      <c r="A7">
        <v>6</v>
      </c>
      <c r="B7" t="s">
        <v>103</v>
      </c>
      <c r="C7">
        <v>128276</v>
      </c>
      <c r="D7">
        <v>9.7248240054060006E-2</v>
      </c>
      <c r="E7">
        <v>4113489</v>
      </c>
      <c r="F7">
        <v>9.4979875847823095E-2</v>
      </c>
      <c r="G7">
        <v>136</v>
      </c>
      <c r="H7">
        <v>-0.105263157894737</v>
      </c>
      <c r="I7">
        <v>2570</v>
      </c>
      <c r="J7">
        <v>-0.63021582733812997</v>
      </c>
      <c r="K7">
        <v>6534</v>
      </c>
      <c r="L7">
        <v>184450</v>
      </c>
      <c r="M7">
        <v>12229</v>
      </c>
      <c r="N7">
        <v>203213</v>
      </c>
      <c r="O7">
        <v>-0.64171402074470096</v>
      </c>
      <c r="P7">
        <v>0.14035491221127</v>
      </c>
    </row>
    <row r="8" spans="1:16" x14ac:dyDescent="0.35">
      <c r="A8">
        <v>7</v>
      </c>
      <c r="B8" t="s">
        <v>143</v>
      </c>
      <c r="C8">
        <v>0</v>
      </c>
      <c r="E8">
        <v>0</v>
      </c>
      <c r="G8">
        <v>0</v>
      </c>
      <c r="I8">
        <v>0</v>
      </c>
      <c r="K8">
        <v>0</v>
      </c>
      <c r="L8">
        <v>0</v>
      </c>
      <c r="M8">
        <v>0</v>
      </c>
      <c r="N8">
        <v>0</v>
      </c>
      <c r="P8">
        <v>0</v>
      </c>
    </row>
    <row r="9" spans="1:16" x14ac:dyDescent="0.35">
      <c r="A9">
        <v>8</v>
      </c>
      <c r="B9" t="s">
        <v>144</v>
      </c>
      <c r="C9">
        <v>0</v>
      </c>
      <c r="E9">
        <v>0</v>
      </c>
      <c r="G9">
        <v>0</v>
      </c>
      <c r="I9">
        <v>0</v>
      </c>
      <c r="K9">
        <v>0</v>
      </c>
      <c r="L9">
        <v>0</v>
      </c>
      <c r="M9">
        <v>0</v>
      </c>
      <c r="N9">
        <v>0</v>
      </c>
      <c r="P9">
        <v>0</v>
      </c>
    </row>
    <row r="10" spans="1:16" x14ac:dyDescent="0.35">
      <c r="A10">
        <v>9</v>
      </c>
      <c r="B10" t="s">
        <v>104</v>
      </c>
      <c r="C10">
        <v>0</v>
      </c>
      <c r="E10">
        <v>0</v>
      </c>
      <c r="G10">
        <v>0</v>
      </c>
      <c r="I10">
        <v>0</v>
      </c>
      <c r="K10">
        <v>0</v>
      </c>
      <c r="L10">
        <v>0</v>
      </c>
      <c r="M10">
        <v>0</v>
      </c>
      <c r="N10">
        <v>0</v>
      </c>
      <c r="P10">
        <v>0</v>
      </c>
    </row>
    <row r="11" spans="1:16" x14ac:dyDescent="0.35">
      <c r="A11">
        <v>10</v>
      </c>
      <c r="B11" t="s">
        <v>105</v>
      </c>
      <c r="C11">
        <v>880347</v>
      </c>
      <c r="D11">
        <v>-8.8995889679494303E-2</v>
      </c>
      <c r="E11">
        <v>73821634</v>
      </c>
      <c r="F11">
        <v>0.166678896347458</v>
      </c>
      <c r="G11">
        <v>0</v>
      </c>
      <c r="I11">
        <v>0</v>
      </c>
      <c r="K11">
        <v>12182</v>
      </c>
      <c r="L11">
        <v>257391</v>
      </c>
      <c r="M11">
        <v>0</v>
      </c>
      <c r="N11">
        <v>269573</v>
      </c>
      <c r="O11">
        <v>-0.10483094354158499</v>
      </c>
      <c r="P11">
        <v>0.18618835777991</v>
      </c>
    </row>
    <row r="12" spans="1:16" x14ac:dyDescent="0.35">
      <c r="A12">
        <v>11</v>
      </c>
      <c r="B12" t="s">
        <v>106</v>
      </c>
      <c r="C12">
        <v>0</v>
      </c>
      <c r="E12">
        <v>0</v>
      </c>
      <c r="G12">
        <v>0</v>
      </c>
      <c r="I12">
        <v>0</v>
      </c>
      <c r="K12">
        <v>0</v>
      </c>
      <c r="L12">
        <v>0</v>
      </c>
      <c r="M12">
        <v>0</v>
      </c>
      <c r="N12">
        <v>0</v>
      </c>
      <c r="P12">
        <v>0</v>
      </c>
    </row>
    <row r="13" spans="1:16" x14ac:dyDescent="0.35">
      <c r="A13">
        <v>12</v>
      </c>
      <c r="B13" t="s">
        <v>145</v>
      </c>
      <c r="C13">
        <v>880347</v>
      </c>
      <c r="D13">
        <v>-8.8995889679494303E-2</v>
      </c>
      <c r="E13">
        <v>73821634</v>
      </c>
      <c r="F13">
        <v>0.166678896347458</v>
      </c>
      <c r="G13">
        <v>0</v>
      </c>
      <c r="I13">
        <v>0</v>
      </c>
      <c r="K13">
        <v>12182</v>
      </c>
      <c r="L13">
        <v>257391</v>
      </c>
      <c r="M13">
        <v>0</v>
      </c>
      <c r="N13">
        <v>269573</v>
      </c>
      <c r="O13">
        <v>-0.10483094354158499</v>
      </c>
      <c r="P13">
        <v>0.18618835777991</v>
      </c>
    </row>
    <row r="14" spans="1:16" x14ac:dyDescent="0.35">
      <c r="A14">
        <v>13</v>
      </c>
      <c r="B14" t="s">
        <v>108</v>
      </c>
      <c r="C14">
        <v>1008623</v>
      </c>
      <c r="D14">
        <v>-6.8896058638086094E-2</v>
      </c>
      <c r="E14">
        <v>77935123</v>
      </c>
      <c r="F14">
        <v>0.162660644322284</v>
      </c>
      <c r="G14">
        <v>136</v>
      </c>
      <c r="H14">
        <v>-0.105263157894737</v>
      </c>
      <c r="I14">
        <v>2570</v>
      </c>
      <c r="J14">
        <v>-0.63021582733812997</v>
      </c>
      <c r="K14">
        <v>18716</v>
      </c>
      <c r="L14">
        <v>441841</v>
      </c>
      <c r="M14">
        <v>12229</v>
      </c>
      <c r="N14">
        <v>472786</v>
      </c>
      <c r="O14">
        <v>-0.45551828063980798</v>
      </c>
      <c r="P14">
        <v>0.32654326999118</v>
      </c>
    </row>
    <row r="15" spans="1:16" x14ac:dyDescent="0.35">
      <c r="A15">
        <v>14</v>
      </c>
      <c r="B15" t="s">
        <v>76</v>
      </c>
      <c r="C15">
        <v>0</v>
      </c>
      <c r="E15">
        <v>0</v>
      </c>
      <c r="G15">
        <v>0</v>
      </c>
      <c r="I15">
        <v>0</v>
      </c>
      <c r="K15">
        <v>0</v>
      </c>
      <c r="L15">
        <v>0</v>
      </c>
      <c r="M15">
        <v>0</v>
      </c>
      <c r="N15">
        <v>0</v>
      </c>
      <c r="P15">
        <v>0</v>
      </c>
    </row>
    <row r="16" spans="1:16" x14ac:dyDescent="0.35">
      <c r="A16">
        <v>15</v>
      </c>
      <c r="B16" t="s">
        <v>109</v>
      </c>
      <c r="C16">
        <v>10269</v>
      </c>
      <c r="D16">
        <v>0.16033898305084701</v>
      </c>
      <c r="E16">
        <v>922258</v>
      </c>
      <c r="F16">
        <v>-0.15373801846574001</v>
      </c>
      <c r="G16">
        <v>461</v>
      </c>
      <c r="H16">
        <v>-0.116858237547893</v>
      </c>
      <c r="I16">
        <v>11307</v>
      </c>
      <c r="J16">
        <v>0.43690430804422398</v>
      </c>
      <c r="K16">
        <v>0</v>
      </c>
      <c r="L16">
        <v>944147</v>
      </c>
      <c r="M16">
        <v>18171</v>
      </c>
      <c r="N16">
        <v>962318</v>
      </c>
      <c r="O16">
        <v>-0.109862370258138</v>
      </c>
      <c r="P16">
        <v>0.66465264726826201</v>
      </c>
    </row>
    <row r="17" spans="1:16" x14ac:dyDescent="0.35">
      <c r="A17">
        <v>16</v>
      </c>
      <c r="B17" t="s">
        <v>146</v>
      </c>
      <c r="C17">
        <v>0</v>
      </c>
      <c r="E17">
        <v>0</v>
      </c>
      <c r="G17">
        <v>461</v>
      </c>
      <c r="H17">
        <v>-0.116858237547893</v>
      </c>
      <c r="I17">
        <v>11307</v>
      </c>
      <c r="J17">
        <v>0.43690430804422398</v>
      </c>
      <c r="K17">
        <v>0</v>
      </c>
      <c r="L17">
        <v>0</v>
      </c>
      <c r="M17">
        <v>11312</v>
      </c>
      <c r="N17">
        <v>11312</v>
      </c>
      <c r="O17">
        <v>0.43662687325374699</v>
      </c>
      <c r="P17">
        <v>7.8129586538946295E-3</v>
      </c>
    </row>
    <row r="18" spans="1:16" x14ac:dyDescent="0.35">
      <c r="A18">
        <v>17</v>
      </c>
      <c r="B18" t="s">
        <v>111</v>
      </c>
      <c r="C18">
        <v>135</v>
      </c>
      <c r="D18">
        <v>-0.98331891758309697</v>
      </c>
      <c r="E18">
        <v>9041</v>
      </c>
      <c r="F18">
        <v>-0.74773995535714299</v>
      </c>
      <c r="G18">
        <v>0</v>
      </c>
      <c r="I18">
        <v>0</v>
      </c>
      <c r="K18">
        <v>0</v>
      </c>
      <c r="L18">
        <v>8955</v>
      </c>
      <c r="M18">
        <v>0</v>
      </c>
      <c r="N18">
        <v>8955</v>
      </c>
      <c r="O18">
        <v>-0.82509765624999998</v>
      </c>
      <c r="P18">
        <v>6.1850287080645701E-3</v>
      </c>
    </row>
    <row r="19" spans="1:16" x14ac:dyDescent="0.35">
      <c r="A19">
        <v>18</v>
      </c>
      <c r="B19" t="s">
        <v>147</v>
      </c>
      <c r="C19">
        <v>0</v>
      </c>
      <c r="E19">
        <v>0</v>
      </c>
      <c r="G19">
        <v>0</v>
      </c>
      <c r="I19">
        <v>0</v>
      </c>
      <c r="K19">
        <v>0</v>
      </c>
      <c r="L19">
        <v>0</v>
      </c>
      <c r="M19">
        <v>0</v>
      </c>
      <c r="N19">
        <v>0</v>
      </c>
      <c r="P19">
        <v>0</v>
      </c>
    </row>
    <row r="20" spans="1:16" x14ac:dyDescent="0.35">
      <c r="A20">
        <v>19</v>
      </c>
      <c r="B20" t="s">
        <v>113</v>
      </c>
      <c r="C20">
        <v>0</v>
      </c>
      <c r="E20">
        <v>0</v>
      </c>
      <c r="G20">
        <v>0</v>
      </c>
      <c r="I20">
        <v>0</v>
      </c>
      <c r="K20">
        <v>0</v>
      </c>
      <c r="L20">
        <v>0</v>
      </c>
      <c r="M20">
        <v>0</v>
      </c>
      <c r="N20">
        <v>0</v>
      </c>
      <c r="P20">
        <v>0</v>
      </c>
    </row>
    <row r="21" spans="1:16" x14ac:dyDescent="0.35">
      <c r="A21">
        <v>20</v>
      </c>
      <c r="B21" t="s">
        <v>114</v>
      </c>
      <c r="C21">
        <v>0</v>
      </c>
      <c r="E21">
        <v>0</v>
      </c>
      <c r="G21">
        <v>0</v>
      </c>
      <c r="I21">
        <v>0</v>
      </c>
      <c r="K21">
        <v>0</v>
      </c>
      <c r="L21">
        <v>0</v>
      </c>
      <c r="M21">
        <v>0</v>
      </c>
      <c r="N21">
        <v>0</v>
      </c>
      <c r="P21">
        <v>0</v>
      </c>
    </row>
    <row r="22" spans="1:16" x14ac:dyDescent="0.35">
      <c r="A22">
        <v>21</v>
      </c>
      <c r="B22" t="s">
        <v>148</v>
      </c>
      <c r="C22">
        <v>10404</v>
      </c>
      <c r="D22">
        <v>-0.38594109661807202</v>
      </c>
      <c r="E22">
        <v>931299</v>
      </c>
      <c r="F22">
        <v>-0.17265080727265</v>
      </c>
      <c r="G22">
        <v>461</v>
      </c>
      <c r="H22">
        <v>-0.116858237547893</v>
      </c>
      <c r="I22">
        <v>11307</v>
      </c>
      <c r="J22">
        <v>0.43690430804422398</v>
      </c>
      <c r="K22">
        <v>0</v>
      </c>
      <c r="L22">
        <v>953102</v>
      </c>
      <c r="M22">
        <v>18171</v>
      </c>
      <c r="N22">
        <v>971273</v>
      </c>
      <c r="O22">
        <v>-0.142203977959691</v>
      </c>
      <c r="P22">
        <v>0.67083767597632604</v>
      </c>
    </row>
    <row r="23" spans="1:16" x14ac:dyDescent="0.35">
      <c r="A23">
        <v>22</v>
      </c>
      <c r="B23" t="s">
        <v>149</v>
      </c>
      <c r="C23">
        <v>0</v>
      </c>
      <c r="E23">
        <v>0</v>
      </c>
      <c r="G23">
        <v>0</v>
      </c>
      <c r="I23">
        <v>0</v>
      </c>
      <c r="K23">
        <v>0</v>
      </c>
      <c r="L23">
        <v>0</v>
      </c>
      <c r="M23">
        <v>0</v>
      </c>
      <c r="N23">
        <v>0</v>
      </c>
      <c r="P23">
        <v>0</v>
      </c>
    </row>
    <row r="24" spans="1:16" x14ac:dyDescent="0.35">
      <c r="A24">
        <v>23</v>
      </c>
      <c r="B24" t="s">
        <v>116</v>
      </c>
      <c r="C24">
        <v>0</v>
      </c>
      <c r="E24">
        <v>0</v>
      </c>
      <c r="G24">
        <v>0</v>
      </c>
      <c r="I24">
        <v>0</v>
      </c>
      <c r="K24">
        <v>0</v>
      </c>
      <c r="L24">
        <v>0</v>
      </c>
      <c r="M24">
        <v>0</v>
      </c>
      <c r="N24">
        <v>0</v>
      </c>
      <c r="P24">
        <v>0</v>
      </c>
    </row>
    <row r="25" spans="1:16" x14ac:dyDescent="0.35">
      <c r="A25">
        <v>24</v>
      </c>
      <c r="B25" t="s">
        <v>41</v>
      </c>
      <c r="C25">
        <v>10404</v>
      </c>
      <c r="D25">
        <v>-0.38594109661807202</v>
      </c>
      <c r="E25">
        <v>931299</v>
      </c>
      <c r="F25">
        <v>-0.17265080727265</v>
      </c>
      <c r="G25">
        <v>461</v>
      </c>
      <c r="H25">
        <v>-0.116858237547893</v>
      </c>
      <c r="I25">
        <v>11307</v>
      </c>
      <c r="J25">
        <v>0.43690430804422398</v>
      </c>
      <c r="K25">
        <v>0</v>
      </c>
      <c r="L25">
        <v>953102</v>
      </c>
      <c r="M25">
        <v>18171</v>
      </c>
      <c r="N25">
        <v>971273</v>
      </c>
      <c r="O25">
        <v>-0.142203977959691</v>
      </c>
      <c r="P25">
        <v>0.67083767597632604</v>
      </c>
    </row>
    <row r="26" spans="1:16" x14ac:dyDescent="0.35">
      <c r="A26">
        <v>25</v>
      </c>
      <c r="B26" t="s">
        <v>42</v>
      </c>
      <c r="C26">
        <v>0</v>
      </c>
      <c r="E26">
        <v>0</v>
      </c>
      <c r="G26">
        <v>0</v>
      </c>
      <c r="I26">
        <v>0</v>
      </c>
      <c r="K26">
        <v>0</v>
      </c>
      <c r="L26">
        <v>0</v>
      </c>
      <c r="M26">
        <v>0</v>
      </c>
      <c r="N26">
        <v>0</v>
      </c>
      <c r="P26">
        <v>0</v>
      </c>
    </row>
    <row r="27" spans="1:16" x14ac:dyDescent="0.35">
      <c r="A27">
        <v>26</v>
      </c>
      <c r="B27" t="s">
        <v>117</v>
      </c>
      <c r="C27">
        <v>0</v>
      </c>
      <c r="E27">
        <v>0</v>
      </c>
      <c r="G27">
        <v>0</v>
      </c>
      <c r="I27">
        <v>0</v>
      </c>
      <c r="K27">
        <v>0</v>
      </c>
      <c r="L27">
        <v>0</v>
      </c>
      <c r="M27">
        <v>0</v>
      </c>
      <c r="N27">
        <v>0</v>
      </c>
      <c r="P27">
        <v>0</v>
      </c>
    </row>
    <row r="28" spans="1:16" x14ac:dyDescent="0.35">
      <c r="A28">
        <v>27</v>
      </c>
      <c r="B28" t="s">
        <v>118</v>
      </c>
      <c r="C28">
        <v>0</v>
      </c>
      <c r="E28">
        <v>0</v>
      </c>
      <c r="G28">
        <v>0</v>
      </c>
      <c r="I28">
        <v>0</v>
      </c>
      <c r="K28">
        <v>0</v>
      </c>
      <c r="L28">
        <v>0</v>
      </c>
      <c r="M28">
        <v>0</v>
      </c>
      <c r="N28">
        <v>0</v>
      </c>
      <c r="P28">
        <v>0</v>
      </c>
    </row>
    <row r="29" spans="1:16" x14ac:dyDescent="0.35">
      <c r="A29">
        <v>28</v>
      </c>
      <c r="B29" t="s">
        <v>119</v>
      </c>
      <c r="C29">
        <v>0</v>
      </c>
      <c r="E29">
        <v>0</v>
      </c>
      <c r="G29">
        <v>0</v>
      </c>
      <c r="I29">
        <v>0</v>
      </c>
      <c r="K29">
        <v>0</v>
      </c>
      <c r="L29">
        <v>0</v>
      </c>
      <c r="M29">
        <v>0</v>
      </c>
      <c r="N29">
        <v>0</v>
      </c>
      <c r="P29">
        <v>0</v>
      </c>
    </row>
    <row r="30" spans="1:16" x14ac:dyDescent="0.35">
      <c r="A30">
        <v>29</v>
      </c>
      <c r="B30" t="s">
        <v>219</v>
      </c>
      <c r="C30">
        <v>0</v>
      </c>
      <c r="E30">
        <v>0</v>
      </c>
      <c r="G30">
        <v>0</v>
      </c>
      <c r="I30">
        <v>0</v>
      </c>
      <c r="K30">
        <v>0</v>
      </c>
      <c r="L30">
        <v>0</v>
      </c>
      <c r="M30">
        <v>0</v>
      </c>
      <c r="N30">
        <v>0</v>
      </c>
      <c r="P30">
        <v>0</v>
      </c>
    </row>
    <row r="31" spans="1:16" x14ac:dyDescent="0.35">
      <c r="A31">
        <v>30</v>
      </c>
      <c r="B31" t="s">
        <v>220</v>
      </c>
      <c r="C31">
        <v>0</v>
      </c>
      <c r="E31">
        <v>0</v>
      </c>
      <c r="G31">
        <v>0</v>
      </c>
      <c r="I31">
        <v>0</v>
      </c>
      <c r="K31">
        <v>0</v>
      </c>
      <c r="L31">
        <v>0</v>
      </c>
      <c r="M31">
        <v>0</v>
      </c>
      <c r="N31">
        <v>0</v>
      </c>
      <c r="P31">
        <v>0</v>
      </c>
    </row>
    <row r="32" spans="1:16" x14ac:dyDescent="0.35">
      <c r="A32">
        <v>31</v>
      </c>
      <c r="B32" t="s">
        <v>221</v>
      </c>
      <c r="C32">
        <v>0</v>
      </c>
      <c r="E32">
        <v>0</v>
      </c>
      <c r="G32">
        <v>0</v>
      </c>
      <c r="I32">
        <v>0</v>
      </c>
      <c r="K32">
        <v>0</v>
      </c>
      <c r="L32">
        <v>0</v>
      </c>
      <c r="M32">
        <v>0</v>
      </c>
      <c r="N32">
        <v>0</v>
      </c>
      <c r="P32">
        <v>0</v>
      </c>
    </row>
    <row r="33" spans="1:16" x14ac:dyDescent="0.35">
      <c r="A33">
        <v>32</v>
      </c>
      <c r="B33" t="s">
        <v>120</v>
      </c>
      <c r="C33">
        <v>0</v>
      </c>
      <c r="E33">
        <v>0</v>
      </c>
      <c r="G33">
        <v>0</v>
      </c>
      <c r="I33">
        <v>0</v>
      </c>
      <c r="K33">
        <v>0</v>
      </c>
      <c r="L33">
        <v>0</v>
      </c>
      <c r="M33">
        <v>0</v>
      </c>
      <c r="N33">
        <v>0</v>
      </c>
      <c r="P33">
        <v>0</v>
      </c>
    </row>
    <row r="34" spans="1:16" x14ac:dyDescent="0.35">
      <c r="A34">
        <v>33</v>
      </c>
      <c r="B34" t="s">
        <v>150</v>
      </c>
      <c r="C34">
        <v>0</v>
      </c>
      <c r="E34">
        <v>0</v>
      </c>
      <c r="G34">
        <v>0</v>
      </c>
      <c r="I34">
        <v>0</v>
      </c>
      <c r="K34">
        <v>0</v>
      </c>
      <c r="L34">
        <v>0</v>
      </c>
      <c r="M34">
        <v>0</v>
      </c>
      <c r="N34">
        <v>0</v>
      </c>
      <c r="P34">
        <v>0</v>
      </c>
    </row>
    <row r="35" spans="1:16" x14ac:dyDescent="0.35">
      <c r="A35">
        <v>34</v>
      </c>
      <c r="B35" t="s">
        <v>50</v>
      </c>
      <c r="C35">
        <v>0</v>
      </c>
      <c r="E35">
        <v>0</v>
      </c>
      <c r="G35">
        <v>0</v>
      </c>
      <c r="I35">
        <v>0</v>
      </c>
      <c r="K35">
        <v>0</v>
      </c>
      <c r="L35">
        <v>0</v>
      </c>
      <c r="M35">
        <v>0</v>
      </c>
      <c r="N35">
        <v>0</v>
      </c>
      <c r="P35">
        <v>0</v>
      </c>
    </row>
    <row r="36" spans="1:16" x14ac:dyDescent="0.35">
      <c r="A36">
        <v>35</v>
      </c>
      <c r="B36" t="s">
        <v>51</v>
      </c>
      <c r="C36">
        <v>0</v>
      </c>
      <c r="E36">
        <v>0</v>
      </c>
      <c r="G36">
        <v>0</v>
      </c>
      <c r="I36">
        <v>0</v>
      </c>
      <c r="K36">
        <v>0</v>
      </c>
      <c r="L36">
        <v>0</v>
      </c>
      <c r="M36">
        <v>0</v>
      </c>
      <c r="N36">
        <v>0</v>
      </c>
      <c r="P36">
        <v>0</v>
      </c>
    </row>
    <row r="37" spans="1:16" x14ac:dyDescent="0.35">
      <c r="A37">
        <v>36</v>
      </c>
      <c r="B37" t="s">
        <v>52</v>
      </c>
      <c r="C37">
        <v>45147</v>
      </c>
      <c r="D37">
        <v>-0.32465220643231102</v>
      </c>
      <c r="E37">
        <v>798175</v>
      </c>
      <c r="F37">
        <v>-0.30867722997985397</v>
      </c>
      <c r="G37">
        <v>0</v>
      </c>
      <c r="I37">
        <v>0</v>
      </c>
      <c r="K37">
        <v>140</v>
      </c>
      <c r="L37">
        <v>3652</v>
      </c>
      <c r="M37">
        <v>0</v>
      </c>
      <c r="N37">
        <v>3792</v>
      </c>
      <c r="O37">
        <v>-0.11194379391100701</v>
      </c>
      <c r="P37">
        <v>2.6190540324936801E-3</v>
      </c>
    </row>
    <row r="38" spans="1:16" x14ac:dyDescent="0.35">
      <c r="A38">
        <v>37</v>
      </c>
      <c r="B38" t="s">
        <v>122</v>
      </c>
      <c r="C38">
        <v>45147</v>
      </c>
      <c r="D38">
        <v>-0.32465220643231102</v>
      </c>
      <c r="E38">
        <v>798175</v>
      </c>
      <c r="F38">
        <v>-0.30867722997985397</v>
      </c>
      <c r="G38">
        <v>0</v>
      </c>
      <c r="I38">
        <v>0</v>
      </c>
      <c r="K38">
        <v>140</v>
      </c>
      <c r="L38">
        <v>3652</v>
      </c>
      <c r="M38">
        <v>0</v>
      </c>
      <c r="N38">
        <v>3792</v>
      </c>
      <c r="O38">
        <v>-0.11194379391100701</v>
      </c>
      <c r="P38">
        <v>2.6190540324936801E-3</v>
      </c>
    </row>
    <row r="39" spans="1:16" x14ac:dyDescent="0.35">
      <c r="A39">
        <v>38</v>
      </c>
      <c r="B39" t="s">
        <v>123</v>
      </c>
      <c r="C39">
        <v>0</v>
      </c>
      <c r="E39">
        <v>0</v>
      </c>
      <c r="G39">
        <v>0</v>
      </c>
      <c r="I39">
        <v>0</v>
      </c>
      <c r="K39">
        <v>0</v>
      </c>
      <c r="L39">
        <v>0</v>
      </c>
      <c r="M39">
        <v>0</v>
      </c>
      <c r="N39">
        <v>0</v>
      </c>
      <c r="P39">
        <v>0</v>
      </c>
    </row>
    <row r="40" spans="1:16" x14ac:dyDescent="0.35">
      <c r="A40">
        <v>39</v>
      </c>
      <c r="B40" t="s">
        <v>124</v>
      </c>
      <c r="C40">
        <v>0</v>
      </c>
      <c r="E40">
        <v>0</v>
      </c>
      <c r="G40">
        <v>0</v>
      </c>
      <c r="I40">
        <v>0</v>
      </c>
      <c r="K40">
        <v>0</v>
      </c>
      <c r="L40">
        <v>0</v>
      </c>
      <c r="M40">
        <v>0</v>
      </c>
      <c r="N40">
        <v>0</v>
      </c>
      <c r="P40">
        <v>0</v>
      </c>
    </row>
    <row r="41" spans="1:16" x14ac:dyDescent="0.35">
      <c r="A41">
        <v>40</v>
      </c>
      <c r="B41" t="s">
        <v>125</v>
      </c>
      <c r="C41">
        <v>0</v>
      </c>
      <c r="E41">
        <v>0</v>
      </c>
      <c r="G41">
        <v>0</v>
      </c>
      <c r="I41">
        <v>0</v>
      </c>
      <c r="K41">
        <v>0</v>
      </c>
      <c r="L41">
        <v>0</v>
      </c>
      <c r="M41">
        <v>0</v>
      </c>
      <c r="N41">
        <v>0</v>
      </c>
      <c r="P41">
        <v>0</v>
      </c>
    </row>
    <row r="42" spans="1:16" x14ac:dyDescent="0.35">
      <c r="A42">
        <v>41</v>
      </c>
      <c r="B42" t="s">
        <v>11</v>
      </c>
      <c r="C42">
        <v>1019027</v>
      </c>
      <c r="D42">
        <v>-7.3778538044970005E-2</v>
      </c>
      <c r="E42">
        <v>79664597</v>
      </c>
      <c r="F42">
        <v>0.14936380267246199</v>
      </c>
      <c r="G42">
        <v>597</v>
      </c>
      <c r="H42">
        <v>-0.114243323442137</v>
      </c>
      <c r="I42">
        <v>13877</v>
      </c>
      <c r="J42">
        <v>-6.3567042310547203E-2</v>
      </c>
      <c r="K42">
        <v>18856</v>
      </c>
      <c r="L42">
        <v>1398595</v>
      </c>
      <c r="M42">
        <v>30400</v>
      </c>
      <c r="N42">
        <v>1447851</v>
      </c>
      <c r="O42">
        <v>-0.277837299152768</v>
      </c>
      <c r="P42">
        <v>1</v>
      </c>
    </row>
    <row r="43" spans="1:16" x14ac:dyDescent="0.35">
      <c r="A43">
        <v>42</v>
      </c>
      <c r="B43" t="s">
        <v>151</v>
      </c>
      <c r="C43">
        <v>0</v>
      </c>
      <c r="E43">
        <v>0</v>
      </c>
      <c r="G43">
        <v>0</v>
      </c>
      <c r="I43">
        <v>0</v>
      </c>
      <c r="K43">
        <v>0</v>
      </c>
      <c r="L43">
        <v>0</v>
      </c>
      <c r="M43">
        <v>0</v>
      </c>
      <c r="N43">
        <v>0</v>
      </c>
      <c r="P43">
        <v>0</v>
      </c>
    </row>
    <row r="44" spans="1:16" x14ac:dyDescent="0.35">
      <c r="A44">
        <v>43</v>
      </c>
      <c r="B44" t="s">
        <v>152</v>
      </c>
      <c r="C44">
        <v>0</v>
      </c>
      <c r="E44">
        <v>0</v>
      </c>
      <c r="G44">
        <v>0</v>
      </c>
      <c r="I44">
        <v>0</v>
      </c>
      <c r="K44">
        <v>0</v>
      </c>
      <c r="L44">
        <v>0</v>
      </c>
      <c r="M44">
        <v>0</v>
      </c>
      <c r="N44">
        <v>0</v>
      </c>
      <c r="P44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F20"/>
  <sheetViews>
    <sheetView workbookViewId="0">
      <selection activeCell="R14" sqref="R14"/>
    </sheetView>
  </sheetViews>
  <sheetFormatPr defaultColWidth="11.453125" defaultRowHeight="14.5" x14ac:dyDescent="0.35"/>
  <sheetData>
    <row r="1" spans="1:6" x14ac:dyDescent="0.35">
      <c r="A1" t="s">
        <v>95</v>
      </c>
      <c r="B1" t="s">
        <v>96</v>
      </c>
      <c r="C1" t="s">
        <v>251</v>
      </c>
      <c r="D1" t="s">
        <v>170</v>
      </c>
      <c r="E1" t="s">
        <v>209</v>
      </c>
      <c r="F1" t="s">
        <v>171</v>
      </c>
    </row>
    <row r="2" spans="1:6" x14ac:dyDescent="0.35">
      <c r="A2">
        <v>1</v>
      </c>
      <c r="B2" t="s">
        <v>2</v>
      </c>
      <c r="C2">
        <v>325838</v>
      </c>
      <c r="D2">
        <v>7.7677673704820802E-2</v>
      </c>
      <c r="E2">
        <v>7.7677673704820802E-2</v>
      </c>
      <c r="F2">
        <v>7.4798317165267802E-2</v>
      </c>
    </row>
    <row r="3" spans="1:6" x14ac:dyDescent="0.35">
      <c r="A3">
        <v>2</v>
      </c>
      <c r="B3" t="s">
        <v>3</v>
      </c>
      <c r="C3">
        <v>184377</v>
      </c>
      <c r="D3">
        <v>0.108674475659034</v>
      </c>
      <c r="E3">
        <v>0.108674475659034</v>
      </c>
      <c r="F3">
        <v>4.2324987644107102E-2</v>
      </c>
    </row>
    <row r="4" spans="1:6" x14ac:dyDescent="0.35">
      <c r="A4">
        <v>3</v>
      </c>
      <c r="B4" t="s">
        <v>126</v>
      </c>
      <c r="C4">
        <v>311428</v>
      </c>
      <c r="D4">
        <v>0.14364405534827701</v>
      </c>
      <c r="E4">
        <v>0.14364405534827701</v>
      </c>
      <c r="F4">
        <v>7.1490404182891501E-2</v>
      </c>
    </row>
    <row r="5" spans="1:6" x14ac:dyDescent="0.35">
      <c r="A5">
        <v>4</v>
      </c>
      <c r="B5" t="s">
        <v>127</v>
      </c>
      <c r="C5">
        <v>0</v>
      </c>
      <c r="F5">
        <v>0</v>
      </c>
    </row>
    <row r="6" spans="1:6" x14ac:dyDescent="0.35">
      <c r="A6">
        <v>5</v>
      </c>
      <c r="B6" t="s">
        <v>128</v>
      </c>
      <c r="C6">
        <v>4670</v>
      </c>
      <c r="D6">
        <v>-4.6549612086565897E-2</v>
      </c>
      <c r="E6">
        <v>-4.6549612086565897E-2</v>
      </c>
      <c r="F6">
        <v>1.0720300921372001E-3</v>
      </c>
    </row>
    <row r="7" spans="1:6" x14ac:dyDescent="0.35">
      <c r="A7">
        <v>6</v>
      </c>
      <c r="B7" t="s">
        <v>129</v>
      </c>
      <c r="C7">
        <v>83816</v>
      </c>
      <c r="D7">
        <v>0.118904270514891</v>
      </c>
      <c r="E7">
        <v>0.118904270514891</v>
      </c>
      <c r="F7">
        <v>1.92405298078311E-2</v>
      </c>
    </row>
    <row r="8" spans="1:6" x14ac:dyDescent="0.35">
      <c r="A8">
        <v>7</v>
      </c>
      <c r="B8" t="s">
        <v>130</v>
      </c>
      <c r="C8">
        <v>105756</v>
      </c>
      <c r="D8">
        <v>6.46192791952571E-3</v>
      </c>
      <c r="E8">
        <v>6.46192791952571E-3</v>
      </c>
      <c r="F8">
        <v>2.4277005229991801E-2</v>
      </c>
    </row>
    <row r="9" spans="1:6" x14ac:dyDescent="0.35">
      <c r="A9">
        <v>8</v>
      </c>
      <c r="B9" t="s">
        <v>131</v>
      </c>
      <c r="C9">
        <v>238295</v>
      </c>
      <c r="D9">
        <v>0.27497980214124101</v>
      </c>
      <c r="E9">
        <v>0.27497980214124101</v>
      </c>
      <c r="F9">
        <v>5.4702229294611097E-2</v>
      </c>
    </row>
    <row r="10" spans="1:6" x14ac:dyDescent="0.35">
      <c r="A10">
        <v>9</v>
      </c>
      <c r="B10" t="s">
        <v>132</v>
      </c>
      <c r="C10">
        <v>337080</v>
      </c>
      <c r="D10">
        <v>-4.3459753969267503E-2</v>
      </c>
      <c r="E10">
        <v>-4.3459753969267503E-2</v>
      </c>
      <c r="F10">
        <v>7.7378994316404104E-2</v>
      </c>
    </row>
    <row r="11" spans="1:6" x14ac:dyDescent="0.35">
      <c r="A11">
        <v>10</v>
      </c>
      <c r="B11" t="s">
        <v>133</v>
      </c>
      <c r="C11">
        <v>941384</v>
      </c>
      <c r="D11">
        <v>0.254136896950933</v>
      </c>
      <c r="E11">
        <v>0.254136896950933</v>
      </c>
      <c r="F11">
        <v>0.216101065579547</v>
      </c>
    </row>
    <row r="12" spans="1:6" x14ac:dyDescent="0.35">
      <c r="A12">
        <v>11</v>
      </c>
      <c r="B12" t="s">
        <v>134</v>
      </c>
      <c r="C12">
        <v>5411</v>
      </c>
      <c r="D12">
        <v>-0.11353211009174299</v>
      </c>
      <c r="E12">
        <v>-0.11353211009174299</v>
      </c>
      <c r="F12">
        <v>1.2421316549367E-3</v>
      </c>
    </row>
    <row r="13" spans="1:6" x14ac:dyDescent="0.35">
      <c r="A13">
        <v>12</v>
      </c>
      <c r="B13" t="s">
        <v>135</v>
      </c>
      <c r="C13">
        <v>5645</v>
      </c>
      <c r="D13">
        <v>-0.13020030816641001</v>
      </c>
      <c r="E13">
        <v>-0.13020030816641001</v>
      </c>
      <c r="F13">
        <v>1.29584793792601E-3</v>
      </c>
    </row>
    <row r="14" spans="1:6" x14ac:dyDescent="0.35">
      <c r="A14">
        <v>13</v>
      </c>
      <c r="B14" t="s">
        <v>136</v>
      </c>
      <c r="C14">
        <v>922116</v>
      </c>
      <c r="D14">
        <v>-1.8558825313739601E-2</v>
      </c>
      <c r="E14">
        <v>-1.8558825313739601E-2</v>
      </c>
      <c r="F14">
        <v>0.21167796583323001</v>
      </c>
    </row>
    <row r="15" spans="1:6" x14ac:dyDescent="0.35">
      <c r="A15">
        <v>14</v>
      </c>
      <c r="B15" t="s">
        <v>4</v>
      </c>
      <c r="C15">
        <v>385014</v>
      </c>
      <c r="D15">
        <v>8.4180199057097803E-3</v>
      </c>
      <c r="E15">
        <v>8.4180199057097803E-3</v>
      </c>
      <c r="F15">
        <v>8.8382568285677005E-2</v>
      </c>
    </row>
    <row r="16" spans="1:6" x14ac:dyDescent="0.35">
      <c r="A16">
        <v>15</v>
      </c>
      <c r="B16" t="s">
        <v>5</v>
      </c>
      <c r="C16">
        <v>145658</v>
      </c>
      <c r="D16">
        <v>3.9864642974427801E-2</v>
      </c>
      <c r="E16">
        <v>3.9864642974427801E-2</v>
      </c>
      <c r="F16">
        <v>3.3436779263494698E-2</v>
      </c>
    </row>
    <row r="17" spans="1:6" x14ac:dyDescent="0.35">
      <c r="A17">
        <v>16</v>
      </c>
      <c r="B17" t="s">
        <v>137</v>
      </c>
      <c r="C17">
        <v>160239</v>
      </c>
      <c r="D17">
        <v>0.13823892937817001</v>
      </c>
      <c r="E17">
        <v>0.13823892937817001</v>
      </c>
      <c r="F17">
        <v>3.6783946452670802E-2</v>
      </c>
    </row>
    <row r="18" spans="1:6" x14ac:dyDescent="0.35">
      <c r="A18">
        <v>17</v>
      </c>
      <c r="B18" t="s">
        <v>138</v>
      </c>
      <c r="C18">
        <v>85274</v>
      </c>
      <c r="D18">
        <v>7.0783680952321196E-2</v>
      </c>
      <c r="E18">
        <v>7.0783680952321196E-2</v>
      </c>
      <c r="F18">
        <v>1.95752235710723E-2</v>
      </c>
    </row>
    <row r="19" spans="1:6" x14ac:dyDescent="0.35">
      <c r="A19">
        <v>18</v>
      </c>
      <c r="B19" t="s">
        <v>139</v>
      </c>
      <c r="C19">
        <v>114220</v>
      </c>
      <c r="D19">
        <v>0.33022768299074101</v>
      </c>
      <c r="E19">
        <v>0.33022768299074101</v>
      </c>
      <c r="F19">
        <v>2.6219973688203599E-2</v>
      </c>
    </row>
    <row r="20" spans="1:6" x14ac:dyDescent="0.35">
      <c r="A20">
        <v>19</v>
      </c>
      <c r="B20" t="s">
        <v>11</v>
      </c>
      <c r="C20">
        <v>4356221</v>
      </c>
      <c r="D20">
        <v>9.0125753489927102E-2</v>
      </c>
      <c r="E20">
        <v>9.0125753489927102E-2</v>
      </c>
      <c r="F2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8"/>
  <sheetViews>
    <sheetView workbookViewId="0">
      <selection activeCell="R14" sqref="R14"/>
    </sheetView>
  </sheetViews>
  <sheetFormatPr defaultColWidth="11.453125" defaultRowHeight="14.5" x14ac:dyDescent="0.35"/>
  <sheetData>
    <row r="1" spans="1:8" x14ac:dyDescent="0.35">
      <c r="A1" t="s">
        <v>95</v>
      </c>
      <c r="B1" t="s">
        <v>96</v>
      </c>
      <c r="C1" t="s">
        <v>252</v>
      </c>
      <c r="D1" t="s">
        <v>170</v>
      </c>
      <c r="E1" t="s">
        <v>171</v>
      </c>
      <c r="F1" t="s">
        <v>253</v>
      </c>
      <c r="G1" t="s">
        <v>172</v>
      </c>
      <c r="H1" t="s">
        <v>173</v>
      </c>
    </row>
    <row r="2" spans="1:8" x14ac:dyDescent="0.35">
      <c r="A2">
        <v>1</v>
      </c>
      <c r="B2" t="s">
        <v>7</v>
      </c>
      <c r="C2">
        <v>2208972</v>
      </c>
      <c r="D2">
        <v>0.13821530318699199</v>
      </c>
      <c r="E2">
        <v>0.50708446610031999</v>
      </c>
      <c r="F2">
        <v>863865</v>
      </c>
      <c r="G2">
        <v>0.27049246630242202</v>
      </c>
    </row>
    <row r="3" spans="1:8" x14ac:dyDescent="0.35">
      <c r="A3">
        <v>2</v>
      </c>
      <c r="B3" t="s">
        <v>222</v>
      </c>
      <c r="C3">
        <v>52269</v>
      </c>
      <c r="D3">
        <v>-2.10405508798805E-4</v>
      </c>
      <c r="E3">
        <v>1.19987025451647E-2</v>
      </c>
      <c r="F3">
        <v>541</v>
      </c>
      <c r="H3">
        <v>5.7468578178511605E-4</v>
      </c>
    </row>
    <row r="4" spans="1:8" x14ac:dyDescent="0.35">
      <c r="A4">
        <v>3</v>
      </c>
      <c r="B4" t="s">
        <v>9</v>
      </c>
      <c r="C4">
        <v>202509</v>
      </c>
      <c r="D4">
        <v>-1.6235043793812E-2</v>
      </c>
      <c r="E4">
        <v>4.64873109054844E-2</v>
      </c>
      <c r="F4">
        <v>110</v>
      </c>
      <c r="G4">
        <v>0.392405063291139</v>
      </c>
      <c r="H4">
        <v>1.1684923474373901E-4</v>
      </c>
    </row>
    <row r="5" spans="1:8" x14ac:dyDescent="0.35">
      <c r="A5">
        <v>4</v>
      </c>
      <c r="B5" t="s">
        <v>10</v>
      </c>
      <c r="C5">
        <v>1647123</v>
      </c>
      <c r="D5">
        <v>6.4940346457996304E-2</v>
      </c>
      <c r="E5">
        <v>0.37810822729149901</v>
      </c>
      <c r="F5">
        <v>70727</v>
      </c>
      <c r="G5">
        <v>5.6241692925733E-2</v>
      </c>
      <c r="H5">
        <v>7.5130871142913003E-2</v>
      </c>
    </row>
    <row r="6" spans="1:8" x14ac:dyDescent="0.35">
      <c r="A6">
        <v>5</v>
      </c>
      <c r="B6" t="s">
        <v>8</v>
      </c>
      <c r="C6">
        <v>89549</v>
      </c>
      <c r="D6">
        <v>0.29924264407173101</v>
      </c>
      <c r="E6">
        <v>2.0556578741069399E-2</v>
      </c>
      <c r="F6">
        <v>4265</v>
      </c>
      <c r="G6">
        <v>0.52539341917024296</v>
      </c>
      <c r="H6">
        <v>4.5305635107458801E-3</v>
      </c>
    </row>
    <row r="7" spans="1:8" x14ac:dyDescent="0.35">
      <c r="A7">
        <v>6</v>
      </c>
      <c r="B7" t="s">
        <v>140</v>
      </c>
      <c r="C7">
        <v>155799</v>
      </c>
      <c r="D7">
        <v>-0.142090163708749</v>
      </c>
      <c r="E7">
        <v>3.5764714416463297E-2</v>
      </c>
      <c r="F7">
        <v>1876</v>
      </c>
      <c r="G7">
        <v>1.2280285035629499</v>
      </c>
      <c r="H7">
        <v>1.9928105852659501E-3</v>
      </c>
    </row>
    <row r="8" spans="1:8" x14ac:dyDescent="0.35">
      <c r="A8">
        <v>7</v>
      </c>
      <c r="B8" t="s">
        <v>11</v>
      </c>
      <c r="C8">
        <v>4356221</v>
      </c>
      <c r="D8">
        <v>9.0125753489927102E-2</v>
      </c>
      <c r="E8">
        <v>1</v>
      </c>
      <c r="F8">
        <v>941384</v>
      </c>
      <c r="G8">
        <v>0.254136896950933</v>
      </c>
      <c r="H8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365F91"/>
    <pageSetUpPr fitToPage="1"/>
  </sheetPr>
  <dimension ref="A1:L52"/>
  <sheetViews>
    <sheetView showGridLines="0" topLeftCell="A10" zoomScale="85" zoomScaleNormal="85" zoomScalePageLayoutView="150" workbookViewId="0">
      <selection sqref="A1:J1"/>
    </sheetView>
  </sheetViews>
  <sheetFormatPr defaultColWidth="9" defaultRowHeight="11" x14ac:dyDescent="0.35"/>
  <cols>
    <col min="1" max="1" width="7.453125" style="9" customWidth="1"/>
    <col min="2" max="2" width="13" style="9" customWidth="1"/>
    <col min="3" max="3" width="40" style="9" customWidth="1"/>
    <col min="4" max="4" width="10.54296875" style="9" customWidth="1"/>
    <col min="5" max="5" width="12.453125" style="9" customWidth="1"/>
    <col min="6" max="6" width="10.54296875" style="9" customWidth="1"/>
    <col min="7" max="7" width="12.453125" style="26" customWidth="1"/>
    <col min="8" max="8" width="13.453125" style="9" customWidth="1"/>
    <col min="9" max="9" width="14.453125" style="9" customWidth="1"/>
    <col min="10" max="10" width="15" style="9" customWidth="1"/>
    <col min="11" max="11" width="12.7265625" style="9" customWidth="1"/>
    <col min="12" max="12" width="11.26953125" style="9" bestFit="1" customWidth="1"/>
    <col min="13" max="16384" width="9" style="9"/>
  </cols>
  <sheetData>
    <row r="1" spans="1:11" ht="13.15" customHeight="1" x14ac:dyDescent="0.35">
      <c r="A1" s="276" t="s">
        <v>92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</row>
    <row r="2" spans="1:11" ht="13.15" customHeight="1" x14ac:dyDescent="0.35">
      <c r="A2" s="276" t="s">
        <v>77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</row>
    <row r="3" spans="1:11" ht="13.15" customHeight="1" x14ac:dyDescent="0.35">
      <c r="A3" s="276" t="str">
        <f>"Premi lordi contabilizzati a tutto il "&amp;IF(MID(RAPPR_Tav1!C1,5,4)="0331","1°",
IF(MID(RAPPR_Tav1!C1,5,4)="0630","2°",
IF(MID(RAPPR_Tav1!C1,5,4)="0930","3°","4°")))&amp;" trimestre "&amp;MID(RAPPR_Tav1!C1,1,4)</f>
        <v>Premi lordi contabilizzati a tutto il 2° trimestre 2025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</row>
    <row r="4" spans="1:11" ht="13.15" customHeight="1" x14ac:dyDescent="0.35">
      <c r="H4" s="11"/>
      <c r="I4" s="11"/>
      <c r="J4" s="11"/>
      <c r="K4" s="11" t="s">
        <v>1</v>
      </c>
    </row>
    <row r="5" spans="1:11" ht="13.15" customHeight="1" x14ac:dyDescent="0.35">
      <c r="A5" s="281" t="s">
        <v>12</v>
      </c>
      <c r="B5" s="282"/>
      <c r="C5" s="230"/>
      <c r="D5" s="287" t="s">
        <v>73</v>
      </c>
      <c r="E5" s="288"/>
      <c r="F5" s="288"/>
      <c r="G5" s="288"/>
      <c r="H5" s="288"/>
      <c r="I5" s="28"/>
      <c r="J5" s="28"/>
      <c r="K5" s="217"/>
    </row>
    <row r="6" spans="1:11" ht="21" customHeight="1" x14ac:dyDescent="0.35">
      <c r="A6" s="283"/>
      <c r="B6" s="284"/>
      <c r="C6" s="232"/>
      <c r="D6" s="270" t="s">
        <v>74</v>
      </c>
      <c r="E6" s="270" t="s">
        <v>17</v>
      </c>
      <c r="F6" s="270" t="s">
        <v>18</v>
      </c>
      <c r="G6" s="277" t="s">
        <v>184</v>
      </c>
      <c r="H6" s="279" t="s">
        <v>19</v>
      </c>
      <c r="I6" s="277" t="s">
        <v>185</v>
      </c>
      <c r="J6" s="277" t="s">
        <v>210</v>
      </c>
      <c r="K6" s="277" t="s">
        <v>186</v>
      </c>
    </row>
    <row r="7" spans="1:11" ht="20.65" customHeight="1" x14ac:dyDescent="0.35">
      <c r="A7" s="285"/>
      <c r="B7" s="286"/>
      <c r="C7" s="233"/>
      <c r="D7" s="271"/>
      <c r="E7" s="271"/>
      <c r="F7" s="271"/>
      <c r="G7" s="278"/>
      <c r="H7" s="280"/>
      <c r="I7" s="278"/>
      <c r="J7" s="278"/>
      <c r="K7" s="278"/>
    </row>
    <row r="8" spans="1:11" ht="13.15" customHeight="1" x14ac:dyDescent="0.35">
      <c r="A8" s="121" t="s">
        <v>21</v>
      </c>
      <c r="B8" s="29" t="s">
        <v>22</v>
      </c>
      <c r="C8" s="29"/>
      <c r="D8" s="30"/>
      <c r="E8" s="30"/>
      <c r="F8" s="30"/>
      <c r="G8" s="30"/>
      <c r="H8" s="31"/>
      <c r="I8" s="30"/>
      <c r="J8" s="30"/>
      <c r="K8" s="30"/>
    </row>
    <row r="9" spans="1:11" ht="12" customHeight="1" x14ac:dyDescent="0.35">
      <c r="A9" s="32"/>
      <c r="B9" s="10" t="s">
        <v>75</v>
      </c>
      <c r="C9" s="10"/>
      <c r="D9" s="122">
        <f>+RAPPR_Tav1!C2</f>
        <v>0</v>
      </c>
      <c r="E9" s="122">
        <f>+RAPPR_Tav1!D2</f>
        <v>0</v>
      </c>
      <c r="F9" s="122">
        <f>+RAPPR_Tav1!E2</f>
        <v>0</v>
      </c>
      <c r="G9" s="122">
        <f>+RAPPR_Tav1!G2</f>
        <v>0</v>
      </c>
      <c r="H9" s="123">
        <f>+RAPPR_Tav1!F2</f>
        <v>0</v>
      </c>
      <c r="I9" s="124">
        <f>+RAPPR_Tav1!H2</f>
        <v>0</v>
      </c>
      <c r="J9" s="124">
        <f>+RAPPR_Tav1!I2</f>
        <v>0</v>
      </c>
      <c r="K9" s="124">
        <f>+RAPPR_Tav1!J2</f>
        <v>0</v>
      </c>
    </row>
    <row r="10" spans="1:11" ht="12" customHeight="1" x14ac:dyDescent="0.35">
      <c r="A10" s="32"/>
      <c r="B10" s="10" t="s">
        <v>23</v>
      </c>
      <c r="C10" s="10"/>
      <c r="D10" s="122">
        <f>+RAPPR_Tav1!C3</f>
        <v>9289</v>
      </c>
      <c r="E10" s="122">
        <f>+RAPPR_Tav1!D3</f>
        <v>58832</v>
      </c>
      <c r="F10" s="122">
        <f>+RAPPR_Tav1!E3</f>
        <v>18040</v>
      </c>
      <c r="G10" s="122">
        <f>+RAPPR_Tav1!G3</f>
        <v>0</v>
      </c>
      <c r="H10" s="123">
        <f>+RAPPR_Tav1!F3</f>
        <v>86161</v>
      </c>
      <c r="I10" s="124">
        <f>+RAPPR_Tav1!H3</f>
        <v>-0.82422077418670403</v>
      </c>
      <c r="J10" s="124">
        <f>+RAPPR_Tav1!I3</f>
        <v>-0.82422077418670403</v>
      </c>
      <c r="K10" s="124">
        <f>+RAPPR_Tav1!J3</f>
        <v>5.5227763807902397E-2</v>
      </c>
    </row>
    <row r="11" spans="1:11" s="47" customFormat="1" ht="12" customHeight="1" x14ac:dyDescent="0.35">
      <c r="A11" s="52"/>
      <c r="B11" s="47" t="s">
        <v>66</v>
      </c>
      <c r="C11" s="53" t="s">
        <v>86</v>
      </c>
      <c r="D11" s="125">
        <f>+RAPPR_Tav1!C4</f>
        <v>0</v>
      </c>
      <c r="E11" s="125">
        <f>+RAPPR_Tav1!D4</f>
        <v>0</v>
      </c>
      <c r="F11" s="125">
        <f>+RAPPR_Tav1!E4</f>
        <v>0</v>
      </c>
      <c r="G11" s="125">
        <f>+RAPPR_Tav1!G4</f>
        <v>0</v>
      </c>
      <c r="H11" s="125">
        <f>+RAPPR_Tav1!F4</f>
        <v>0</v>
      </c>
      <c r="I11" s="126">
        <f>+RAPPR_Tav1!H4</f>
        <v>0</v>
      </c>
      <c r="J11" s="126">
        <f>+RAPPR_Tav1!I4</f>
        <v>0</v>
      </c>
      <c r="K11" s="126">
        <f>+RAPPR_Tav1!J4</f>
        <v>0</v>
      </c>
    </row>
    <row r="12" spans="1:11" s="47" customFormat="1" ht="12" customHeight="1" x14ac:dyDescent="0.35">
      <c r="A12" s="52"/>
      <c r="C12" s="53" t="s">
        <v>81</v>
      </c>
      <c r="D12" s="125">
        <f>+RAPPR_Tav1!C5</f>
        <v>0</v>
      </c>
      <c r="E12" s="125">
        <f>+RAPPR_Tav1!D5</f>
        <v>0</v>
      </c>
      <c r="F12" s="125">
        <f>+RAPPR_Tav1!E5</f>
        <v>16977</v>
      </c>
      <c r="G12" s="125">
        <f>+RAPPR_Tav1!G5</f>
        <v>0</v>
      </c>
      <c r="H12" s="125">
        <f>+RAPPR_Tav1!F5</f>
        <v>16977</v>
      </c>
      <c r="I12" s="126">
        <f>+RAPPR_Tav1!H5</f>
        <v>-0.24006266786034</v>
      </c>
      <c r="J12" s="126">
        <f>+RAPPR_Tav1!I5</f>
        <v>-0.24006266786034</v>
      </c>
      <c r="K12" s="126">
        <f>+RAPPR_Tav1!J5</f>
        <v>1.0881973818395301E-2</v>
      </c>
    </row>
    <row r="13" spans="1:11" ht="12" customHeight="1" x14ac:dyDescent="0.35">
      <c r="A13" s="32"/>
      <c r="B13" s="10" t="s">
        <v>25</v>
      </c>
      <c r="C13" s="10"/>
      <c r="D13" s="122">
        <f>+RAPPR_Tav1!C6</f>
        <v>5930</v>
      </c>
      <c r="E13" s="122">
        <f>+RAPPR_Tav1!D6</f>
        <v>133258</v>
      </c>
      <c r="F13" s="122">
        <f>+RAPPR_Tav1!E6</f>
        <v>16836</v>
      </c>
      <c r="G13" s="122">
        <f>+RAPPR_Tav1!G6</f>
        <v>6391</v>
      </c>
      <c r="H13" s="123">
        <f>+RAPPR_Tav1!F6</f>
        <v>156024</v>
      </c>
      <c r="I13" s="124">
        <f>+RAPPR_Tav1!H6</f>
        <v>0.10156101073856801</v>
      </c>
      <c r="J13" s="124">
        <f>+RAPPR_Tav1!I6</f>
        <v>0.10156101073856801</v>
      </c>
      <c r="K13" s="124">
        <f>+RAPPR_Tav1!J6</f>
        <v>0.10000878147148</v>
      </c>
    </row>
    <row r="14" spans="1:11" ht="12" customHeight="1" x14ac:dyDescent="0.35">
      <c r="A14" s="32"/>
      <c r="B14" s="10" t="s">
        <v>26</v>
      </c>
      <c r="C14" s="10"/>
      <c r="D14" s="122">
        <f>+RAPPR_Tav1!C7</f>
        <v>1</v>
      </c>
      <c r="E14" s="122">
        <f>+RAPPR_Tav1!D7</f>
        <v>0</v>
      </c>
      <c r="F14" s="122">
        <f>+RAPPR_Tav1!E7</f>
        <v>2</v>
      </c>
      <c r="G14" s="122">
        <f>+RAPPR_Tav1!G7</f>
        <v>0</v>
      </c>
      <c r="H14" s="123">
        <f>+RAPPR_Tav1!F7</f>
        <v>3</v>
      </c>
      <c r="I14" s="124">
        <f>+RAPPR_Tav1!H7</f>
        <v>-0.25</v>
      </c>
      <c r="J14" s="124">
        <f>+RAPPR_Tav1!I7</f>
        <v>-0.25</v>
      </c>
      <c r="K14" s="124">
        <f>+RAPPR_Tav1!J7</f>
        <v>1.9229499590732098E-6</v>
      </c>
    </row>
    <row r="15" spans="1:11" ht="12" customHeight="1" x14ac:dyDescent="0.35">
      <c r="A15" s="32"/>
      <c r="B15" s="10" t="s">
        <v>27</v>
      </c>
      <c r="C15" s="10"/>
      <c r="D15" s="122">
        <f>+RAPPR_Tav1!C8</f>
        <v>15220</v>
      </c>
      <c r="E15" s="122">
        <f>+RAPPR_Tav1!D8</f>
        <v>192090</v>
      </c>
      <c r="F15" s="122">
        <f>+RAPPR_Tav1!E8</f>
        <v>34878</v>
      </c>
      <c r="G15" s="122">
        <f>+RAPPR_Tav1!G8</f>
        <v>6391</v>
      </c>
      <c r="H15" s="123">
        <f>+RAPPR_Tav1!F8</f>
        <v>242188</v>
      </c>
      <c r="I15" s="124">
        <f>+RAPPR_Tav1!H8</f>
        <v>-0.61667529269130394</v>
      </c>
      <c r="J15" s="124">
        <f>+RAPPR_Tav1!I8</f>
        <v>-0.61667529269130394</v>
      </c>
      <c r="K15" s="124">
        <f>+RAPPR_Tav1!J8</f>
        <v>0.15523846822934101</v>
      </c>
    </row>
    <row r="16" spans="1:11" ht="14.15" customHeight="1" x14ac:dyDescent="0.35">
      <c r="A16" s="231"/>
      <c r="B16" s="10" t="s">
        <v>29</v>
      </c>
      <c r="C16" s="10"/>
      <c r="D16" s="122"/>
      <c r="E16" s="122"/>
      <c r="F16" s="127"/>
      <c r="G16" s="122"/>
      <c r="H16" s="128"/>
      <c r="I16" s="124"/>
      <c r="J16" s="124"/>
      <c r="K16" s="124"/>
    </row>
    <row r="17" spans="1:11" ht="13.15" customHeight="1" x14ac:dyDescent="0.35">
      <c r="A17" s="32"/>
      <c r="B17" s="10" t="s">
        <v>30</v>
      </c>
      <c r="C17" s="10"/>
      <c r="D17" s="122">
        <f>+RAPPR_Tav1!C9</f>
        <v>0</v>
      </c>
      <c r="E17" s="122">
        <f>+RAPPR_Tav1!D9</f>
        <v>0</v>
      </c>
      <c r="F17" s="122">
        <f>+RAPPR_Tav1!E9</f>
        <v>0</v>
      </c>
      <c r="G17" s="122">
        <f>+RAPPR_Tav1!G9</f>
        <v>0</v>
      </c>
      <c r="H17" s="123">
        <f>+RAPPR_Tav1!F9</f>
        <v>0</v>
      </c>
      <c r="I17" s="124">
        <f>+RAPPR_Tav1!H9</f>
        <v>0</v>
      </c>
      <c r="J17" s="124">
        <f>+RAPPR_Tav1!I9</f>
        <v>0</v>
      </c>
      <c r="K17" s="124">
        <f>+RAPPR_Tav1!J9</f>
        <v>0</v>
      </c>
    </row>
    <row r="18" spans="1:11" ht="13.15" customHeight="1" x14ac:dyDescent="0.35">
      <c r="A18" s="32"/>
      <c r="B18" s="10" t="s">
        <v>31</v>
      </c>
      <c r="C18" s="10"/>
      <c r="D18" s="122">
        <f>+RAPPR_Tav1!C10</f>
        <v>44658</v>
      </c>
      <c r="E18" s="122">
        <f>+RAPPR_Tav1!D10</f>
        <v>199596</v>
      </c>
      <c r="F18" s="127">
        <f>+RAPPR_Tav1!E10</f>
        <v>16544</v>
      </c>
      <c r="G18" s="122">
        <f>+RAPPR_Tav1!G10</f>
        <v>13715</v>
      </c>
      <c r="H18" s="123">
        <f>+RAPPR_Tav1!F10</f>
        <v>260798</v>
      </c>
      <c r="I18" s="124">
        <f>+RAPPR_Tav1!H10</f>
        <v>-0.10658079545065299</v>
      </c>
      <c r="J18" s="124">
        <f>+RAPPR_Tav1!I10</f>
        <v>-0.10658079545065299</v>
      </c>
      <c r="K18" s="124">
        <f>+RAPPR_Tav1!J10</f>
        <v>0.16716716780879201</v>
      </c>
    </row>
    <row r="19" spans="1:11" ht="13.15" customHeight="1" x14ac:dyDescent="0.35">
      <c r="A19" s="32"/>
      <c r="B19" s="10" t="s">
        <v>32</v>
      </c>
      <c r="C19" s="10"/>
      <c r="D19" s="122">
        <f>+RAPPR_Tav1!C11</f>
        <v>0</v>
      </c>
      <c r="E19" s="122">
        <f>+RAPPR_Tav1!D11</f>
        <v>0</v>
      </c>
      <c r="F19" s="127">
        <f>+RAPPR_Tav1!E11</f>
        <v>0</v>
      </c>
      <c r="G19" s="122">
        <f>+RAPPR_Tav1!G11</f>
        <v>0</v>
      </c>
      <c r="H19" s="123">
        <f>+RAPPR_Tav1!F11</f>
        <v>0</v>
      </c>
      <c r="I19" s="124">
        <f>+RAPPR_Tav1!H11</f>
        <v>0</v>
      </c>
      <c r="J19" s="124">
        <f>+RAPPR_Tav1!I11</f>
        <v>0</v>
      </c>
      <c r="K19" s="124">
        <f>+RAPPR_Tav1!J11</f>
        <v>0</v>
      </c>
    </row>
    <row r="20" spans="1:11" ht="12" customHeight="1" x14ac:dyDescent="0.35">
      <c r="A20" s="231"/>
      <c r="B20" s="10" t="s">
        <v>33</v>
      </c>
      <c r="C20" s="10"/>
      <c r="D20" s="122">
        <f>+RAPPR_Tav1!C12</f>
        <v>44658</v>
      </c>
      <c r="E20" s="122">
        <f>+RAPPR_Tav1!D12</f>
        <v>199596</v>
      </c>
      <c r="F20" s="122">
        <f>+RAPPR_Tav1!E12</f>
        <v>16544</v>
      </c>
      <c r="G20" s="122">
        <f>+RAPPR_Tav1!G12</f>
        <v>13715</v>
      </c>
      <c r="H20" s="123">
        <f>+RAPPR_Tav1!F12</f>
        <v>260798</v>
      </c>
      <c r="I20" s="124">
        <f>+RAPPR_Tav1!H12</f>
        <v>-0.10658079545065299</v>
      </c>
      <c r="J20" s="124">
        <f>+RAPPR_Tav1!I12</f>
        <v>-0.10658079545065299</v>
      </c>
      <c r="K20" s="124">
        <f>+RAPPR_Tav1!J12</f>
        <v>0.16716716780879201</v>
      </c>
    </row>
    <row r="21" spans="1:11" s="26" customFormat="1" ht="13.15" customHeight="1" x14ac:dyDescent="0.35">
      <c r="A21" s="90" t="s">
        <v>34</v>
      </c>
      <c r="B21" s="34"/>
      <c r="C21" s="34"/>
      <c r="D21" s="129">
        <f>+RAPPR_Tav1!C13</f>
        <v>59878</v>
      </c>
      <c r="E21" s="129">
        <f>+RAPPR_Tav1!D13</f>
        <v>391686</v>
      </c>
      <c r="F21" s="129">
        <f>+RAPPR_Tav1!E13</f>
        <v>51422</v>
      </c>
      <c r="G21" s="129">
        <f>+RAPPR_Tav1!G13</f>
        <v>20106</v>
      </c>
      <c r="H21" s="129">
        <f>+RAPPR_Tav1!F13</f>
        <v>502986</v>
      </c>
      <c r="I21" s="130">
        <f>+RAPPR_Tav1!H13</f>
        <v>-0.45547726094190999</v>
      </c>
      <c r="J21" s="130">
        <f>+RAPPR_Tav1!I13</f>
        <v>-0.45547726094190999</v>
      </c>
      <c r="K21" s="130">
        <f>+RAPPR_Tav1!J13</f>
        <v>0.32240563603813299</v>
      </c>
    </row>
    <row r="22" spans="1:11" s="26" customFormat="1" ht="14.15" customHeight="1" x14ac:dyDescent="0.35">
      <c r="A22" s="91" t="s">
        <v>76</v>
      </c>
      <c r="B22" s="36"/>
      <c r="C22" s="36"/>
      <c r="D22" s="131">
        <f>+RAPPR_Tav1!C14</f>
        <v>0</v>
      </c>
      <c r="E22" s="131">
        <f>+RAPPR_Tav1!D14</f>
        <v>0</v>
      </c>
      <c r="F22" s="132">
        <f>+RAPPR_Tav1!E14</f>
        <v>0</v>
      </c>
      <c r="G22" s="131">
        <f>+RAPPR_Tav1!G14</f>
        <v>0</v>
      </c>
      <c r="H22" s="131">
        <f>+RAPPR_Tav1!F14</f>
        <v>0</v>
      </c>
      <c r="I22" s="133" t="s">
        <v>187</v>
      </c>
      <c r="J22" s="133" t="s">
        <v>187</v>
      </c>
      <c r="K22" s="133" t="s">
        <v>187</v>
      </c>
    </row>
    <row r="23" spans="1:11" ht="13.15" customHeight="1" x14ac:dyDescent="0.35">
      <c r="A23" s="121" t="s">
        <v>36</v>
      </c>
      <c r="B23" s="29" t="s">
        <v>22</v>
      </c>
      <c r="C23" s="29"/>
      <c r="D23" s="134"/>
      <c r="E23" s="134"/>
      <c r="F23" s="134"/>
      <c r="G23" s="134"/>
      <c r="H23" s="135"/>
      <c r="I23" s="136"/>
      <c r="J23" s="136"/>
      <c r="K23" s="136"/>
    </row>
    <row r="24" spans="1:11" ht="12" customHeight="1" x14ac:dyDescent="0.35">
      <c r="A24" s="231"/>
      <c r="B24" s="10" t="s">
        <v>37</v>
      </c>
      <c r="C24" s="10"/>
      <c r="D24" s="122">
        <f>+RAPPR_Tav1!C15</f>
        <v>1200</v>
      </c>
      <c r="E24" s="122">
        <f>+RAPPR_Tav1!D15</f>
        <v>1004842</v>
      </c>
      <c r="F24" s="122">
        <f>+RAPPR_Tav1!E15</f>
        <v>33612</v>
      </c>
      <c r="G24" s="122">
        <f>+RAPPR_Tav1!G15</f>
        <v>9124</v>
      </c>
      <c r="H24" s="123">
        <f>+RAPPR_Tav1!F15</f>
        <v>1039654</v>
      </c>
      <c r="I24" s="124">
        <f>+RAPPR_Tav1!H15</f>
        <v>-0.112598382855158</v>
      </c>
      <c r="J24" s="124">
        <f>+RAPPR_Tav1!I15</f>
        <v>-8.3851922348234506E-2</v>
      </c>
      <c r="K24" s="124">
        <f>+RAPPR_Tav1!J15</f>
        <v>0.66640087225010103</v>
      </c>
    </row>
    <row r="25" spans="1:11" s="47" customFormat="1" ht="12" customHeight="1" x14ac:dyDescent="0.35">
      <c r="A25" s="54"/>
      <c r="B25" s="53" t="s">
        <v>66</v>
      </c>
      <c r="C25" s="53" t="s">
        <v>81</v>
      </c>
      <c r="D25" s="125">
        <f>+RAPPR_Tav1!C16</f>
        <v>0</v>
      </c>
      <c r="E25" s="125">
        <f>+RAPPR_Tav1!D16</f>
        <v>0</v>
      </c>
      <c r="F25" s="125">
        <f>+RAPPR_Tav1!E16</f>
        <v>14116</v>
      </c>
      <c r="G25" s="125">
        <f>+RAPPR_Tav1!G16</f>
        <v>5303</v>
      </c>
      <c r="H25" s="137">
        <f>+RAPPR_Tav1!F16</f>
        <v>14116</v>
      </c>
      <c r="I25" s="126">
        <f>+RAPPR_Tav1!H16</f>
        <v>0.29742647058823501</v>
      </c>
      <c r="J25" s="126">
        <f>+RAPPR_Tav1!I16</f>
        <v>0.29742647058823501</v>
      </c>
      <c r="K25" s="126">
        <f>+RAPPR_Tav1!J16</f>
        <v>9.0481205407591699E-3</v>
      </c>
    </row>
    <row r="26" spans="1:11" ht="12" customHeight="1" x14ac:dyDescent="0.35">
      <c r="A26" s="231"/>
      <c r="B26" s="10" t="s">
        <v>38</v>
      </c>
      <c r="C26" s="10"/>
      <c r="D26" s="122">
        <f>+RAPPR_Tav1!C17</f>
        <v>973</v>
      </c>
      <c r="E26" s="122">
        <f>+RAPPR_Tav1!D17</f>
        <v>9195</v>
      </c>
      <c r="F26" s="122">
        <f>+RAPPR_Tav1!E17</f>
        <v>2063</v>
      </c>
      <c r="G26" s="122">
        <f>+RAPPR_Tav1!G17</f>
        <v>0</v>
      </c>
      <c r="H26" s="123">
        <f>+RAPPR_Tav1!F17</f>
        <v>12231</v>
      </c>
      <c r="I26" s="124">
        <f>+RAPPR_Tav1!H17</f>
        <v>-0.82656230059131297</v>
      </c>
      <c r="J26" s="124">
        <f>+RAPPR_Tav1!I17</f>
        <v>-0.82656230059131297</v>
      </c>
      <c r="K26" s="124">
        <f>+RAPPR_Tav1!J17</f>
        <v>7.8398669831414997E-3</v>
      </c>
    </row>
    <row r="27" spans="1:11" s="47" customFormat="1" ht="12" customHeight="1" x14ac:dyDescent="0.35">
      <c r="A27" s="54"/>
      <c r="B27" s="53" t="s">
        <v>66</v>
      </c>
      <c r="C27" s="53" t="s">
        <v>81</v>
      </c>
      <c r="D27" s="125">
        <f>+RAPPR_Tav1!C18</f>
        <v>0</v>
      </c>
      <c r="E27" s="125">
        <f>+RAPPR_Tav1!D18</f>
        <v>0</v>
      </c>
      <c r="F27" s="125">
        <f>+RAPPR_Tav1!E18</f>
        <v>0</v>
      </c>
      <c r="G27" s="125">
        <f>+RAPPR_Tav1!G18</f>
        <v>0</v>
      </c>
      <c r="H27" s="137">
        <f>+RAPPR_Tav1!F18</f>
        <v>0</v>
      </c>
      <c r="I27" s="126">
        <f>+RAPPR_Tav1!H18</f>
        <v>0</v>
      </c>
      <c r="J27" s="126">
        <f>+RAPPR_Tav1!I18</f>
        <v>0</v>
      </c>
      <c r="K27" s="126">
        <f>+RAPPR_Tav1!J18</f>
        <v>0</v>
      </c>
    </row>
    <row r="28" spans="1:11" ht="12" customHeight="1" x14ac:dyDescent="0.35">
      <c r="A28" s="231"/>
      <c r="B28" s="10" t="s">
        <v>39</v>
      </c>
      <c r="C28" s="10"/>
      <c r="D28" s="122">
        <f>+RAPPR_Tav1!C19</f>
        <v>0</v>
      </c>
      <c r="E28" s="122">
        <f>+RAPPR_Tav1!D19</f>
        <v>0</v>
      </c>
      <c r="F28" s="122">
        <f>+RAPPR_Tav1!E19</f>
        <v>0</v>
      </c>
      <c r="G28" s="122">
        <f>+RAPPR_Tav1!G19</f>
        <v>0</v>
      </c>
      <c r="H28" s="123">
        <f>+RAPPR_Tav1!F19</f>
        <v>0</v>
      </c>
      <c r="I28" s="138" t="s">
        <v>187</v>
      </c>
      <c r="J28" s="138" t="s">
        <v>187</v>
      </c>
      <c r="K28" s="138" t="s">
        <v>187</v>
      </c>
    </row>
    <row r="29" spans="1:11" ht="12" customHeight="1" x14ac:dyDescent="0.35">
      <c r="A29" s="231"/>
      <c r="B29" s="10" t="s">
        <v>40</v>
      </c>
      <c r="C29" s="10"/>
      <c r="D29" s="122">
        <f>+RAPPR_Tav1!C20</f>
        <v>0</v>
      </c>
      <c r="E29" s="122">
        <f>+RAPPR_Tav1!D20</f>
        <v>0</v>
      </c>
      <c r="F29" s="127">
        <f>+RAPPR_Tav1!E20</f>
        <v>0</v>
      </c>
      <c r="G29" s="122">
        <f>+RAPPR_Tav1!G20</f>
        <v>0</v>
      </c>
      <c r="H29" s="123">
        <f>+RAPPR_Tav1!F20</f>
        <v>0</v>
      </c>
      <c r="I29" s="124">
        <f>+RAPPR_Tav1!H20</f>
        <v>0</v>
      </c>
      <c r="J29" s="124">
        <f>+RAPPR_Tav1!I20</f>
        <v>0</v>
      </c>
      <c r="K29" s="124">
        <f>+RAPPR_Tav1!J20</f>
        <v>0</v>
      </c>
    </row>
    <row r="30" spans="1:11" ht="12" customHeight="1" x14ac:dyDescent="0.35">
      <c r="A30" s="231"/>
      <c r="B30" s="10" t="s">
        <v>27</v>
      </c>
      <c r="C30" s="10"/>
      <c r="D30" s="122">
        <f>+RAPPR_Tav1!C21</f>
        <v>2173</v>
      </c>
      <c r="E30" s="122">
        <f>+RAPPR_Tav1!D21</f>
        <v>1014037</v>
      </c>
      <c r="F30" s="122">
        <f>+RAPPR_Tav1!E21</f>
        <v>35675</v>
      </c>
      <c r="G30" s="122">
        <f>+RAPPR_Tav1!G21</f>
        <v>9124</v>
      </c>
      <c r="H30" s="123">
        <f>+RAPPR_Tav1!F21</f>
        <v>1051885</v>
      </c>
      <c r="I30" s="124">
        <f>+RAPPR_Tav1!H21</f>
        <v>-0.15313438940110699</v>
      </c>
      <c r="J30" s="124">
        <f>+RAPPR_Tav1!I21</f>
        <v>-0.127306109276207</v>
      </c>
      <c r="K30" s="124">
        <f>+RAPPR_Tav1!J21</f>
        <v>0.67424073923324301</v>
      </c>
    </row>
    <row r="31" spans="1:11" ht="14.15" customHeight="1" x14ac:dyDescent="0.35">
      <c r="A31" s="231"/>
      <c r="B31" s="10" t="s">
        <v>29</v>
      </c>
      <c r="C31" s="10"/>
      <c r="D31" s="122">
        <f>+RAPPR_Tav1!C22</f>
        <v>0</v>
      </c>
      <c r="E31" s="122">
        <f>+RAPPR_Tav1!D22</f>
        <v>0</v>
      </c>
      <c r="F31" s="127">
        <f>+RAPPR_Tav1!E22</f>
        <v>0</v>
      </c>
      <c r="G31" s="122">
        <f>+RAPPR_Tav1!G22</f>
        <v>0</v>
      </c>
      <c r="H31" s="123">
        <f>+RAPPR_Tav1!F22</f>
        <v>0</v>
      </c>
      <c r="I31" s="124">
        <f>+RAPPR_Tav1!H22</f>
        <v>0</v>
      </c>
      <c r="J31" s="124">
        <f>+RAPPR_Tav1!I22</f>
        <v>0</v>
      </c>
      <c r="K31" s="124">
        <f>+RAPPR_Tav1!J22</f>
        <v>0</v>
      </c>
    </row>
    <row r="32" spans="1:11" s="26" customFormat="1" ht="13.15" customHeight="1" x14ac:dyDescent="0.35">
      <c r="A32" s="90" t="s">
        <v>41</v>
      </c>
      <c r="B32" s="34"/>
      <c r="C32" s="34"/>
      <c r="D32" s="129">
        <f>+RAPPR_Tav1!C23</f>
        <v>2173</v>
      </c>
      <c r="E32" s="129">
        <f>+RAPPR_Tav1!D23</f>
        <v>1014037</v>
      </c>
      <c r="F32" s="129">
        <f>+RAPPR_Tav1!E23</f>
        <v>35675</v>
      </c>
      <c r="G32" s="129">
        <f>+RAPPR_Tav1!G23</f>
        <v>9124</v>
      </c>
      <c r="H32" s="129">
        <f>+RAPPR_Tav1!F23</f>
        <v>1051885</v>
      </c>
      <c r="I32" s="130">
        <f>+RAPPR_Tav1!H23</f>
        <v>-0.15313438940110699</v>
      </c>
      <c r="J32" s="130">
        <f>+RAPPR_Tav1!I23</f>
        <v>-0.127306109276207</v>
      </c>
      <c r="K32" s="130">
        <f>+RAPPR_Tav1!J23</f>
        <v>0.67424073923324301</v>
      </c>
    </row>
    <row r="33" spans="1:11" s="26" customFormat="1" ht="14.15" customHeight="1" x14ac:dyDescent="0.35">
      <c r="A33" s="92" t="s">
        <v>42</v>
      </c>
      <c r="B33" s="38"/>
      <c r="C33" s="139"/>
      <c r="D33" s="131">
        <f>+RAPPR_Tav1!C24</f>
        <v>0</v>
      </c>
      <c r="E33" s="131">
        <f>+RAPPR_Tav1!D24</f>
        <v>0</v>
      </c>
      <c r="F33" s="132">
        <f>+RAPPR_Tav1!E24</f>
        <v>0</v>
      </c>
      <c r="G33" s="131">
        <f>+RAPPR_Tav1!G24</f>
        <v>0</v>
      </c>
      <c r="H33" s="131">
        <f>+RAPPR_Tav1!F24</f>
        <v>0</v>
      </c>
      <c r="I33" s="140">
        <f>+RAPPR_Tav1!H24</f>
        <v>0</v>
      </c>
      <c r="J33" s="140">
        <f>+RAPPR_Tav1!I24</f>
        <v>0</v>
      </c>
      <c r="K33" s="140">
        <f>+RAPPR_Tav1!J24</f>
        <v>0</v>
      </c>
    </row>
    <row r="34" spans="1:11" ht="14.15" customHeight="1" x14ac:dyDescent="0.35">
      <c r="A34" s="121" t="s">
        <v>43</v>
      </c>
      <c r="B34" s="29" t="s">
        <v>44</v>
      </c>
      <c r="C34" s="29"/>
      <c r="D34" s="134">
        <f>+RAPPR_Tav1!C25</f>
        <v>0</v>
      </c>
      <c r="E34" s="134">
        <f>+RAPPR_Tav1!D25</f>
        <v>1754</v>
      </c>
      <c r="F34" s="134">
        <f>+RAPPR_Tav1!E25</f>
        <v>0</v>
      </c>
      <c r="G34" s="134">
        <f>+RAPPR_Tav1!G25</f>
        <v>0</v>
      </c>
      <c r="H34" s="135">
        <f>+RAPPR_Tav1!F25</f>
        <v>1754</v>
      </c>
      <c r="I34" s="141">
        <f>+RAPPR_Tav1!H25</f>
        <v>-0.33686200378071801</v>
      </c>
      <c r="J34" s="141">
        <f>+RAPPR_Tav1!I25</f>
        <v>-0.33686200378071801</v>
      </c>
      <c r="K34" s="141">
        <f>+RAPPR_Tav1!J25</f>
        <v>1.12428474273814E-3</v>
      </c>
    </row>
    <row r="35" spans="1:11" s="55" customFormat="1" ht="12" customHeight="1" x14ac:dyDescent="0.35">
      <c r="A35" s="54"/>
      <c r="B35" s="53" t="s">
        <v>66</v>
      </c>
      <c r="C35" s="53" t="s">
        <v>89</v>
      </c>
      <c r="D35" s="142">
        <f>+RAPPR_Tav1!C26</f>
        <v>0</v>
      </c>
      <c r="E35" s="142">
        <f>+RAPPR_Tav1!D26</f>
        <v>0</v>
      </c>
      <c r="F35" s="142">
        <f>+RAPPR_Tav1!E26</f>
        <v>0</v>
      </c>
      <c r="G35" s="142">
        <f>+RAPPR_Tav1!G26</f>
        <v>0</v>
      </c>
      <c r="H35" s="137">
        <f>+RAPPR_Tav1!F26</f>
        <v>0</v>
      </c>
      <c r="I35" s="143">
        <f>+RAPPR_Tav1!H26</f>
        <v>0</v>
      </c>
      <c r="J35" s="143">
        <f>+RAPPR_Tav1!I26</f>
        <v>0</v>
      </c>
      <c r="K35" s="143">
        <f>+RAPPR_Tav1!J26</f>
        <v>0</v>
      </c>
    </row>
    <row r="36" spans="1:11" s="47" customFormat="1" ht="12" customHeight="1" x14ac:dyDescent="0.35">
      <c r="A36" s="54"/>
      <c r="B36" s="144"/>
      <c r="C36" s="53" t="s">
        <v>45</v>
      </c>
      <c r="D36" s="125">
        <f>+RAPPR_Tav1!C27</f>
        <v>0</v>
      </c>
      <c r="E36" s="125">
        <f>+RAPPR_Tav1!D27</f>
        <v>0</v>
      </c>
      <c r="F36" s="125">
        <f>+RAPPR_Tav1!E27</f>
        <v>0</v>
      </c>
      <c r="G36" s="125">
        <f>+RAPPR_Tav1!G27</f>
        <v>0</v>
      </c>
      <c r="H36" s="137">
        <f>+RAPPR_Tav1!F27</f>
        <v>0</v>
      </c>
      <c r="I36" s="126">
        <f>+RAPPR_Tav1!H27</f>
        <v>0</v>
      </c>
      <c r="J36" s="126">
        <f>+RAPPR_Tav1!I27</f>
        <v>0</v>
      </c>
      <c r="K36" s="126">
        <f>+RAPPR_Tav1!J27</f>
        <v>0</v>
      </c>
    </row>
    <row r="37" spans="1:11" s="47" customFormat="1" ht="12" customHeight="1" x14ac:dyDescent="0.35">
      <c r="A37" s="54"/>
      <c r="B37" s="144"/>
      <c r="C37" s="53" t="s">
        <v>46</v>
      </c>
      <c r="D37" s="125">
        <f>+RAPPR_Tav1!C28</f>
        <v>0</v>
      </c>
      <c r="E37" s="125">
        <f>+RAPPR_Tav1!D28</f>
        <v>0</v>
      </c>
      <c r="F37" s="125">
        <f>+RAPPR_Tav1!E28</f>
        <v>0</v>
      </c>
      <c r="G37" s="125">
        <f>+RAPPR_Tav1!G28</f>
        <v>0</v>
      </c>
      <c r="H37" s="137">
        <f>+RAPPR_Tav1!F28</f>
        <v>0</v>
      </c>
      <c r="I37" s="143" t="s">
        <v>187</v>
      </c>
      <c r="J37" s="143" t="s">
        <v>187</v>
      </c>
      <c r="K37" s="143" t="s">
        <v>187</v>
      </c>
    </row>
    <row r="38" spans="1:11" s="47" customFormat="1" ht="12" customHeight="1" x14ac:dyDescent="0.35">
      <c r="A38" s="54"/>
      <c r="B38" s="144"/>
      <c r="C38" s="53" t="s">
        <v>47</v>
      </c>
      <c r="D38" s="125">
        <f>+RAPPR_Tav1!C29</f>
        <v>0</v>
      </c>
      <c r="E38" s="125">
        <f>+RAPPR_Tav1!D29</f>
        <v>0</v>
      </c>
      <c r="F38" s="125">
        <f>+RAPPR_Tav1!E29</f>
        <v>0</v>
      </c>
      <c r="G38" s="125">
        <f>+RAPPR_Tav1!G29</f>
        <v>0</v>
      </c>
      <c r="H38" s="137">
        <f>+RAPPR_Tav1!F29</f>
        <v>0</v>
      </c>
      <c r="I38" s="143" t="s">
        <v>187</v>
      </c>
      <c r="J38" s="143" t="s">
        <v>187</v>
      </c>
      <c r="K38" s="143" t="s">
        <v>187</v>
      </c>
    </row>
    <row r="39" spans="1:11" s="47" customFormat="1" ht="12" customHeight="1" x14ac:dyDescent="0.35">
      <c r="A39" s="54"/>
      <c r="B39" s="144"/>
      <c r="C39" s="53" t="s">
        <v>48</v>
      </c>
      <c r="D39" s="125">
        <f>+RAPPR_Tav1!C30</f>
        <v>0</v>
      </c>
      <c r="E39" s="125">
        <f>+RAPPR_Tav1!D30</f>
        <v>0</v>
      </c>
      <c r="F39" s="125">
        <f>+RAPPR_Tav1!E30</f>
        <v>0</v>
      </c>
      <c r="G39" s="125">
        <f>+RAPPR_Tav1!G30</f>
        <v>0</v>
      </c>
      <c r="H39" s="137">
        <f>+RAPPR_Tav1!F30</f>
        <v>0</v>
      </c>
      <c r="I39" s="143" t="s">
        <v>187</v>
      </c>
      <c r="J39" s="143" t="s">
        <v>187</v>
      </c>
      <c r="K39" s="143" t="s">
        <v>187</v>
      </c>
    </row>
    <row r="40" spans="1:11" ht="14.15" customHeight="1" x14ac:dyDescent="0.35">
      <c r="A40" s="231"/>
      <c r="B40" s="10" t="s">
        <v>49</v>
      </c>
      <c r="C40" s="10"/>
      <c r="D40" s="122">
        <f>+RAPPR_Tav1!C31</f>
        <v>0</v>
      </c>
      <c r="E40" s="122">
        <f>+RAPPR_Tav1!D31</f>
        <v>26</v>
      </c>
      <c r="F40" s="127">
        <f>+RAPPR_Tav1!E31</f>
        <v>0</v>
      </c>
      <c r="G40" s="122">
        <f>+RAPPR_Tav1!G31</f>
        <v>0</v>
      </c>
      <c r="H40" s="123">
        <f>+RAPPR_Tav1!F31</f>
        <v>26</v>
      </c>
      <c r="I40" s="124">
        <f>+RAPPR_Tav1!H31</f>
        <v>0</v>
      </c>
      <c r="J40" s="124">
        <f>+RAPPR_Tav1!I31</f>
        <v>0</v>
      </c>
      <c r="K40" s="124">
        <f>+RAPPR_Tav1!J31</f>
        <v>1.6665566311967902E-5</v>
      </c>
    </row>
    <row r="41" spans="1:11" s="47" customFormat="1" ht="12" customHeight="1" x14ac:dyDescent="0.35">
      <c r="A41" s="54"/>
      <c r="B41" s="53" t="s">
        <v>66</v>
      </c>
      <c r="C41" s="53" t="s">
        <v>30</v>
      </c>
      <c r="D41" s="125">
        <f>+RAPPR_Tav1!C32</f>
        <v>0</v>
      </c>
      <c r="E41" s="125">
        <f>+RAPPR_Tav1!D32</f>
        <v>0</v>
      </c>
      <c r="F41" s="145">
        <f>+RAPPR_Tav1!E32</f>
        <v>0</v>
      </c>
      <c r="G41" s="125">
        <f>+RAPPR_Tav1!G32</f>
        <v>0</v>
      </c>
      <c r="H41" s="137">
        <f>+RAPPR_Tav1!F32</f>
        <v>0</v>
      </c>
      <c r="I41" s="126">
        <f>+RAPPR_Tav1!H32</f>
        <v>0</v>
      </c>
      <c r="J41" s="126">
        <f>+RAPPR_Tav1!I32</f>
        <v>0</v>
      </c>
      <c r="K41" s="126">
        <f>+RAPPR_Tav1!J32</f>
        <v>0</v>
      </c>
    </row>
    <row r="42" spans="1:11" s="26" customFormat="1" ht="13.15" customHeight="1" x14ac:dyDescent="0.35">
      <c r="A42" s="90" t="s">
        <v>50</v>
      </c>
      <c r="B42" s="34"/>
      <c r="C42" s="34"/>
      <c r="D42" s="129">
        <f>+RAPPR_Tav1!C33</f>
        <v>0</v>
      </c>
      <c r="E42" s="129">
        <f>+RAPPR_Tav1!D33</f>
        <v>1780</v>
      </c>
      <c r="F42" s="129">
        <f>+RAPPR_Tav1!E33</f>
        <v>0</v>
      </c>
      <c r="G42" s="129">
        <f>+RAPPR_Tav1!G33</f>
        <v>0</v>
      </c>
      <c r="H42" s="129">
        <f>+RAPPR_Tav1!F33</f>
        <v>1780</v>
      </c>
      <c r="I42" s="130">
        <f>+RAPPR_Tav1!H33</f>
        <v>-0.33358292774241899</v>
      </c>
      <c r="J42" s="130">
        <f>+RAPPR_Tav1!I33</f>
        <v>-0.33358292774241899</v>
      </c>
      <c r="K42" s="130">
        <f>+RAPPR_Tav1!J33</f>
        <v>1.1409503090501101E-3</v>
      </c>
    </row>
    <row r="43" spans="1:11" s="26" customFormat="1" ht="14.15" customHeight="1" x14ac:dyDescent="0.35">
      <c r="A43" s="35" t="s">
        <v>51</v>
      </c>
      <c r="B43" s="39"/>
      <c r="C43" s="39"/>
      <c r="D43" s="131">
        <f>+RAPPR_Tav1!C34</f>
        <v>0</v>
      </c>
      <c r="E43" s="131">
        <f>+RAPPR_Tav1!D34</f>
        <v>0</v>
      </c>
      <c r="F43" s="131">
        <f>+RAPPR_Tav1!E34</f>
        <v>0</v>
      </c>
      <c r="G43" s="131">
        <f>+RAPPR_Tav1!G34</f>
        <v>0</v>
      </c>
      <c r="H43" s="131">
        <f>+RAPPR_Tav1!F34</f>
        <v>0</v>
      </c>
      <c r="I43" s="140">
        <f>+RAPPR_Tav1!H34</f>
        <v>0</v>
      </c>
      <c r="J43" s="140">
        <f>+RAPPR_Tav1!I34</f>
        <v>0</v>
      </c>
      <c r="K43" s="140">
        <f>+RAPPR_Tav1!J34</f>
        <v>0</v>
      </c>
    </row>
    <row r="44" spans="1:11" ht="14.15" customHeight="1" x14ac:dyDescent="0.35">
      <c r="A44" s="119" t="s">
        <v>52</v>
      </c>
      <c r="B44" s="120"/>
      <c r="C44" s="120"/>
      <c r="D44" s="134">
        <f>+RAPPR_Tav1!C35</f>
        <v>1421</v>
      </c>
      <c r="E44" s="134">
        <f>+RAPPR_Tav1!D35</f>
        <v>2031</v>
      </c>
      <c r="F44" s="134">
        <f>+RAPPR_Tav1!E35</f>
        <v>0</v>
      </c>
      <c r="G44" s="134">
        <f>+RAPPR_Tav1!G35</f>
        <v>1024</v>
      </c>
      <c r="H44" s="135">
        <f>+RAPPR_Tav1!F35</f>
        <v>3452</v>
      </c>
      <c r="I44" s="141">
        <f>+RAPPR_Tav1!H35</f>
        <v>-7.9221125633502296E-2</v>
      </c>
      <c r="J44" s="141">
        <f>+RAPPR_Tav1!I35</f>
        <v>-7.9221125633502296E-2</v>
      </c>
      <c r="K44" s="141">
        <f>+RAPPR_Tav1!J35</f>
        <v>2.2126744195735799E-3</v>
      </c>
    </row>
    <row r="45" spans="1:11" s="47" customFormat="1" ht="12" customHeight="1" x14ac:dyDescent="0.35">
      <c r="A45" s="54"/>
      <c r="B45" s="53" t="s">
        <v>66</v>
      </c>
      <c r="C45" s="53" t="s">
        <v>82</v>
      </c>
      <c r="D45" s="125">
        <f>+RAPPR_Tav1!C36</f>
        <v>1419</v>
      </c>
      <c r="E45" s="125">
        <f>+RAPPR_Tav1!D36</f>
        <v>2031</v>
      </c>
      <c r="F45" s="125">
        <f>+RAPPR_Tav1!E36</f>
        <v>0</v>
      </c>
      <c r="G45" s="125">
        <f>+RAPPR_Tav1!G36</f>
        <v>1024</v>
      </c>
      <c r="H45" s="137">
        <f>+RAPPR_Tav1!F36</f>
        <v>3450</v>
      </c>
      <c r="I45" s="126">
        <f>+RAPPR_Tav1!H36</f>
        <v>-7.9017618793379693E-2</v>
      </c>
      <c r="J45" s="126">
        <f>+RAPPR_Tav1!I36</f>
        <v>-7.9017618793379693E-2</v>
      </c>
      <c r="K45" s="126">
        <f>+RAPPR_Tav1!J36</f>
        <v>2.2113924529342001E-3</v>
      </c>
    </row>
    <row r="46" spans="1:11" s="47" customFormat="1" ht="12" customHeight="1" x14ac:dyDescent="0.35">
      <c r="A46" s="54"/>
      <c r="B46" s="146"/>
      <c r="C46" s="53" t="s">
        <v>53</v>
      </c>
      <c r="D46" s="125">
        <f>+RAPPR_Tav1!C37</f>
        <v>0</v>
      </c>
      <c r="E46" s="125">
        <f>+RAPPR_Tav1!D37</f>
        <v>0</v>
      </c>
      <c r="F46" s="125">
        <f>+RAPPR_Tav1!E37</f>
        <v>0</v>
      </c>
      <c r="G46" s="125">
        <f>+RAPPR_Tav1!G37</f>
        <v>0</v>
      </c>
      <c r="H46" s="137">
        <f>+RAPPR_Tav1!F37</f>
        <v>0</v>
      </c>
      <c r="I46" s="126">
        <f>+RAPPR_Tav1!H37</f>
        <v>0</v>
      </c>
      <c r="J46" s="126">
        <f>+RAPPR_Tav1!I37</f>
        <v>0</v>
      </c>
      <c r="K46" s="126">
        <f>+RAPPR_Tav1!J37</f>
        <v>0</v>
      </c>
    </row>
    <row r="47" spans="1:11" s="47" customFormat="1" ht="12" customHeight="1" x14ac:dyDescent="0.35">
      <c r="A47" s="54"/>
      <c r="B47" s="146"/>
      <c r="C47" s="53" t="s">
        <v>54</v>
      </c>
      <c r="D47" s="125">
        <f>+RAPPR_Tav1!C38</f>
        <v>2</v>
      </c>
      <c r="E47" s="125">
        <f>+RAPPR_Tav1!D38</f>
        <v>0</v>
      </c>
      <c r="F47" s="125">
        <f>+RAPPR_Tav1!E38</f>
        <v>0</v>
      </c>
      <c r="G47" s="125">
        <f>+RAPPR_Tav1!G38</f>
        <v>0</v>
      </c>
      <c r="H47" s="137">
        <f>+RAPPR_Tav1!F38</f>
        <v>2</v>
      </c>
      <c r="I47" s="126">
        <f>+RAPPR_Tav1!H38</f>
        <v>-0.33333333333333298</v>
      </c>
      <c r="J47" s="126">
        <f>+RAPPR_Tav1!I38</f>
        <v>-0.33333333333333298</v>
      </c>
      <c r="K47" s="126">
        <f>+RAPPR_Tav1!J38</f>
        <v>1.2819666393821399E-6</v>
      </c>
    </row>
    <row r="48" spans="1:11" s="47" customFormat="1" ht="12" customHeight="1" x14ac:dyDescent="0.35">
      <c r="A48" s="56"/>
      <c r="B48" s="147"/>
      <c r="C48" s="89" t="s">
        <v>55</v>
      </c>
      <c r="D48" s="148">
        <f>+RAPPR_Tav1!C39</f>
        <v>0</v>
      </c>
      <c r="E48" s="148">
        <f>+RAPPR_Tav1!D39</f>
        <v>0</v>
      </c>
      <c r="F48" s="148">
        <f>+RAPPR_Tav1!E39</f>
        <v>0</v>
      </c>
      <c r="G48" s="148">
        <f>+RAPPR_Tav1!G39</f>
        <v>0</v>
      </c>
      <c r="H48" s="149">
        <f>+RAPPR_Tav1!F39</f>
        <v>0</v>
      </c>
      <c r="I48" s="150">
        <f>+RAPPR_Tav1!H39</f>
        <v>0</v>
      </c>
      <c r="J48" s="150">
        <f>+RAPPR_Tav1!I39</f>
        <v>0</v>
      </c>
      <c r="K48" s="150">
        <f>+RAPPR_Tav1!J39</f>
        <v>0</v>
      </c>
    </row>
    <row r="49" spans="1:12" s="26" customFormat="1" ht="17.149999999999999" customHeight="1" x14ac:dyDescent="0.35">
      <c r="A49" s="272" t="s">
        <v>11</v>
      </c>
      <c r="B49" s="273"/>
      <c r="C49" s="274"/>
      <c r="D49" s="129">
        <f>+RAPPR_Tav1!C40</f>
        <v>63472</v>
      </c>
      <c r="E49" s="129">
        <f>+RAPPR_Tav1!D40</f>
        <v>1409534</v>
      </c>
      <c r="F49" s="129">
        <f>+RAPPR_Tav1!E40</f>
        <v>87097</v>
      </c>
      <c r="G49" s="129">
        <f>+RAPPR_Tav1!G40</f>
        <v>30254</v>
      </c>
      <c r="H49" s="129">
        <f>+RAPPR_Tav1!F40</f>
        <v>1560103</v>
      </c>
      <c r="I49" s="130">
        <f>+RAPPR_Tav1!H40</f>
        <v>-0.28179691754698299</v>
      </c>
      <c r="J49" s="130">
        <f>+RAPPR_Tav1!I40</f>
        <v>-0.26943342683343702</v>
      </c>
      <c r="K49" s="130">
        <f>+RAPPR_Tav1!J40</f>
        <v>1</v>
      </c>
      <c r="L49" s="100"/>
    </row>
    <row r="50" spans="1:12" ht="7.15" customHeight="1" x14ac:dyDescent="0.35">
      <c r="A50" s="40"/>
      <c r="B50" s="41"/>
      <c r="C50" s="10"/>
      <c r="D50" s="42"/>
      <c r="E50" s="42"/>
      <c r="F50" s="42"/>
      <c r="G50" s="43"/>
      <c r="H50" s="42"/>
    </row>
    <row r="51" spans="1:12" s="23" customFormat="1" ht="30" customHeight="1" x14ac:dyDescent="0.35">
      <c r="A51" s="275" t="s">
        <v>228</v>
      </c>
      <c r="B51" s="275"/>
      <c r="C51" s="275"/>
      <c r="D51" s="275"/>
      <c r="E51" s="275"/>
      <c r="F51" s="275"/>
      <c r="G51" s="275"/>
      <c r="H51" s="275"/>
    </row>
    <row r="52" spans="1:12" s="23" customFormat="1" ht="15" customHeight="1" x14ac:dyDescent="0.35">
      <c r="A52" s="23" t="s">
        <v>93</v>
      </c>
      <c r="G52" s="44"/>
      <c r="J52" s="9"/>
    </row>
  </sheetData>
  <mergeCells count="15">
    <mergeCell ref="A49:C49"/>
    <mergeCell ref="A51:H51"/>
    <mergeCell ref="I6:I7"/>
    <mergeCell ref="K6:K7"/>
    <mergeCell ref="A1:K1"/>
    <mergeCell ref="A2:K2"/>
    <mergeCell ref="A3:K3"/>
    <mergeCell ref="A5:B7"/>
    <mergeCell ref="D5:H5"/>
    <mergeCell ref="D6:D7"/>
    <mergeCell ref="E6:E7"/>
    <mergeCell ref="F6:F7"/>
    <mergeCell ref="G6:G7"/>
    <mergeCell ref="H6:H7"/>
    <mergeCell ref="J6:J7"/>
  </mergeCells>
  <printOptions horizontalCentered="1"/>
  <pageMargins left="0.31496062992125984" right="0.11811023622047245" top="0.19685039370078741" bottom="0" header="0.19685039370078741" footer="0"/>
  <pageSetup paperSize="9" scale="69" orientation="portrait" r:id="rId1"/>
  <headerFooter alignWithMargins="0">
    <oddHeader>&amp;L&amp;"Arial,Normale"&amp;8IVASS - SERVIZIO STUDI E GESTIONE DATI
DIVISIONE STUDI E ANALISI STATISTICHE&amp;R&amp;A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365F91"/>
    <pageSetUpPr fitToPage="1"/>
  </sheetPr>
  <dimension ref="A1:P36"/>
  <sheetViews>
    <sheetView showGridLines="0" topLeftCell="A14" zoomScaleNormal="100" workbookViewId="0">
      <selection sqref="A1:J1"/>
    </sheetView>
  </sheetViews>
  <sheetFormatPr defaultColWidth="9" defaultRowHeight="11" x14ac:dyDescent="0.35"/>
  <cols>
    <col min="1" max="1" width="19.453125" style="9" customWidth="1"/>
    <col min="2" max="7" width="10.54296875" style="10" customWidth="1"/>
    <col min="8" max="9" width="10.54296875" style="9" customWidth="1"/>
    <col min="10" max="11" width="12.54296875" style="9" customWidth="1"/>
    <col min="12" max="13" width="10.54296875" style="9" customWidth="1"/>
    <col min="14" max="15" width="12" style="9" customWidth="1"/>
    <col min="16" max="18" width="10.453125" style="9" customWidth="1"/>
    <col min="19" max="16384" width="9" style="9"/>
  </cols>
  <sheetData>
    <row r="1" spans="1:16" ht="13.15" customHeight="1" x14ac:dyDescent="0.35">
      <c r="A1" s="276" t="s">
        <v>92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</row>
    <row r="2" spans="1:16" ht="13.15" customHeight="1" x14ac:dyDescent="0.35">
      <c r="A2" s="276" t="s">
        <v>77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</row>
    <row r="3" spans="1:16" ht="13.15" customHeight="1" x14ac:dyDescent="0.35">
      <c r="A3" s="276" t="str">
        <f>"Ripartizione per canale distributivo dei premi lordi contabilizzati a tutto il "&amp;IF(MID(RAPPR_Tav2!C1,5,4)="0331","1°",
IF(MID(RAPPR_Tav2!C1,5,4)="0630","2°",
IF(MID(RAPPR_Tav2!C1,5,4)="0930","3°","4°")))&amp;" trimestre "&amp;MID(RAPPR_Tav2!C1,1,4)</f>
        <v>Ripartizione per canale distributivo dei premi lordi contabilizzati a tutto il 2° trimestre 2025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</row>
    <row r="4" spans="1:16" ht="13.15" customHeight="1" x14ac:dyDescent="0.35">
      <c r="F4" s="9"/>
      <c r="G4" s="9"/>
      <c r="P4" s="11" t="s">
        <v>1</v>
      </c>
    </row>
    <row r="5" spans="1:16" ht="31.5" customHeight="1" x14ac:dyDescent="0.35">
      <c r="A5" s="30"/>
      <c r="B5" s="292" t="s">
        <v>7</v>
      </c>
      <c r="C5" s="293"/>
      <c r="D5" s="292" t="s">
        <v>91</v>
      </c>
      <c r="E5" s="293"/>
      <c r="F5" s="292" t="s">
        <v>9</v>
      </c>
      <c r="G5" s="293"/>
      <c r="H5" s="292" t="s">
        <v>10</v>
      </c>
      <c r="I5" s="293"/>
      <c r="J5" s="292" t="s">
        <v>8</v>
      </c>
      <c r="K5" s="293"/>
      <c r="L5" s="292" t="s">
        <v>140</v>
      </c>
      <c r="M5" s="293"/>
      <c r="N5" s="292" t="s">
        <v>19</v>
      </c>
      <c r="O5" s="294"/>
      <c r="P5" s="293"/>
    </row>
    <row r="6" spans="1:16" ht="31.5" customHeight="1" x14ac:dyDescent="0.35">
      <c r="A6" s="30"/>
      <c r="B6" s="238" t="s">
        <v>189</v>
      </c>
      <c r="C6" s="238" t="s">
        <v>190</v>
      </c>
      <c r="D6" s="238" t="s">
        <v>189</v>
      </c>
      <c r="E6" s="238" t="s">
        <v>190</v>
      </c>
      <c r="F6" s="238" t="s">
        <v>189</v>
      </c>
      <c r="G6" s="238" t="s">
        <v>190</v>
      </c>
      <c r="H6" s="238" t="s">
        <v>189</v>
      </c>
      <c r="I6" s="151" t="s">
        <v>190</v>
      </c>
      <c r="J6" s="238" t="s">
        <v>189</v>
      </c>
      <c r="K6" s="151" t="s">
        <v>190</v>
      </c>
      <c r="L6" s="238" t="s">
        <v>189</v>
      </c>
      <c r="M6" s="238" t="s">
        <v>190</v>
      </c>
      <c r="N6" s="238" t="s">
        <v>189</v>
      </c>
      <c r="O6" s="152" t="s">
        <v>191</v>
      </c>
      <c r="P6" s="153" t="s">
        <v>186</v>
      </c>
    </row>
    <row r="7" spans="1:16" ht="20.149999999999999" customHeight="1" x14ac:dyDescent="0.35">
      <c r="A7" s="30" t="s">
        <v>56</v>
      </c>
      <c r="B7" s="14"/>
      <c r="C7" s="154"/>
      <c r="D7" s="14"/>
      <c r="E7" s="154"/>
      <c r="F7" s="14"/>
      <c r="G7" s="154"/>
      <c r="H7" s="14"/>
      <c r="I7" s="154"/>
      <c r="J7" s="14"/>
      <c r="K7" s="154"/>
      <c r="L7" s="14"/>
      <c r="M7" s="154"/>
      <c r="N7" s="14"/>
      <c r="O7" s="154"/>
      <c r="P7" s="155"/>
    </row>
    <row r="8" spans="1:16" ht="16.149999999999999" customHeight="1" x14ac:dyDescent="0.35">
      <c r="A8" s="93" t="s">
        <v>57</v>
      </c>
      <c r="B8" s="15">
        <f>+RAPPR_Tav2!C2</f>
        <v>40218</v>
      </c>
      <c r="C8" s="156">
        <f>+RAPPR_Tav2!D2</f>
        <v>-0.46618706945753302</v>
      </c>
      <c r="D8" s="10">
        <f>+RAPPR_Tav2!E2</f>
        <v>8127</v>
      </c>
      <c r="E8" s="157">
        <f>+RAPPR_Tav2!F2</f>
        <v>-0.30603705917513402</v>
      </c>
      <c r="F8" s="15">
        <f>+RAPPR_Tav2!G2</f>
        <v>147424</v>
      </c>
      <c r="G8" s="157">
        <f>+RAPPR_Tav2!H2</f>
        <v>0</v>
      </c>
      <c r="H8" s="15">
        <f>+RAPPR_Tav2!I2</f>
        <v>28658</v>
      </c>
      <c r="I8" s="157">
        <f>+RAPPR_Tav2!J2</f>
        <v>-0.93138585817956299</v>
      </c>
      <c r="J8" s="15">
        <f>+RAPPR_Tav2!K2</f>
        <v>14418</v>
      </c>
      <c r="K8" s="157">
        <f>+RAPPR_Tav2!L2</f>
        <v>5.0938292476753997</v>
      </c>
      <c r="L8" s="15">
        <f>+RAPPR_Tav2!M2</f>
        <v>3343</v>
      </c>
      <c r="M8" s="157">
        <f>+RAPPR_Tav2!N2</f>
        <v>0.19777857398781801</v>
      </c>
      <c r="N8" s="16">
        <f>+RAPPR_Tav2!O2</f>
        <v>242188</v>
      </c>
      <c r="O8" s="158">
        <f>+RAPPR_Tav2!P2</f>
        <v>-0.61667529269130394</v>
      </c>
      <c r="P8" s="159">
        <f>+RAPPR_Tav2!Q2</f>
        <v>0.15558272213874499</v>
      </c>
    </row>
    <row r="9" spans="1:16" s="47" customFormat="1" ht="16.149999999999999" customHeight="1" x14ac:dyDescent="0.35">
      <c r="A9" s="160" t="s">
        <v>58</v>
      </c>
      <c r="B9" s="45">
        <f>+RAPPR_Tav2!C3</f>
        <v>16977</v>
      </c>
      <c r="C9" s="161">
        <f>+RAPPR_Tav2!D3</f>
        <v>-0.24006266786034</v>
      </c>
      <c r="D9" s="45">
        <f>+RAPPR_Tav2!E3</f>
        <v>0</v>
      </c>
      <c r="E9" s="161">
        <f>+RAPPR_Tav2!F3</f>
        <v>0</v>
      </c>
      <c r="F9" s="45">
        <f>+RAPPR_Tav2!G3</f>
        <v>0</v>
      </c>
      <c r="G9" s="161">
        <f>+RAPPR_Tav2!H3</f>
        <v>0</v>
      </c>
      <c r="H9" s="45">
        <f>+RAPPR_Tav2!I3</f>
        <v>0</v>
      </c>
      <c r="I9" s="161">
        <f>+RAPPR_Tav2!J3</f>
        <v>0</v>
      </c>
      <c r="J9" s="45">
        <f>+RAPPR_Tav2!K3</f>
        <v>0</v>
      </c>
      <c r="K9" s="161">
        <f>+RAPPR_Tav2!L3</f>
        <v>0</v>
      </c>
      <c r="L9" s="45">
        <f>+RAPPR_Tav2!M3</f>
        <v>0</v>
      </c>
      <c r="M9" s="161">
        <f>+RAPPR_Tav2!N3</f>
        <v>0</v>
      </c>
      <c r="N9" s="46">
        <f>+RAPPR_Tav2!O3</f>
        <v>16977</v>
      </c>
      <c r="O9" s="162">
        <f>+RAPPR_Tav2!P3</f>
        <v>-0.24006266786034</v>
      </c>
      <c r="P9" s="163">
        <f>+RAPPR_Tav2!Q3</f>
        <v>1.09061054790059E-2</v>
      </c>
    </row>
    <row r="10" spans="1:16" ht="16.149999999999999" customHeight="1" x14ac:dyDescent="0.35">
      <c r="A10" s="93" t="s">
        <v>59</v>
      </c>
      <c r="B10" s="15">
        <f>+RAPPR_Tav2!C4</f>
        <v>0</v>
      </c>
      <c r="C10" s="15">
        <f>+RAPPR_Tav2!D4</f>
        <v>0</v>
      </c>
      <c r="D10" s="15">
        <f>+RAPPR_Tav2!E4</f>
        <v>0</v>
      </c>
      <c r="E10" s="15">
        <f>+RAPPR_Tav2!F4</f>
        <v>0</v>
      </c>
      <c r="F10" s="15">
        <f>+RAPPR_Tav2!G4</f>
        <v>0</v>
      </c>
      <c r="G10" s="157">
        <f>+RAPPR_Tav2!H4</f>
        <v>0</v>
      </c>
      <c r="H10" s="15">
        <f>+RAPPR_Tav2!I4</f>
        <v>0</v>
      </c>
      <c r="I10" s="157">
        <f>+RAPPR_Tav2!J4</f>
        <v>0</v>
      </c>
      <c r="J10" s="15">
        <f>+RAPPR_Tav2!K4</f>
        <v>0</v>
      </c>
      <c r="K10" s="157">
        <f>+RAPPR_Tav2!L4</f>
        <v>0</v>
      </c>
      <c r="L10" s="15">
        <f>+RAPPR_Tav2!M4</f>
        <v>0</v>
      </c>
      <c r="M10" s="157">
        <f>+RAPPR_Tav2!N4</f>
        <v>0</v>
      </c>
      <c r="N10" s="16">
        <f>+RAPPR_Tav2!O4</f>
        <v>0</v>
      </c>
      <c r="O10" s="164">
        <f>+RAPPR_Tav2!P4</f>
        <v>0</v>
      </c>
      <c r="P10" s="165">
        <f>+RAPPR_Tav2!Q4</f>
        <v>0</v>
      </c>
    </row>
    <row r="11" spans="1:16" ht="16.149999999999999" customHeight="1" x14ac:dyDescent="0.35">
      <c r="A11" s="93" t="s">
        <v>60</v>
      </c>
      <c r="B11" s="15">
        <f>+RAPPR_Tav2!C5</f>
        <v>23427</v>
      </c>
      <c r="C11" s="157">
        <f>+RAPPR_Tav2!D5</f>
        <v>-0.50864130206804004</v>
      </c>
      <c r="D11" s="15">
        <f>+RAPPR_Tav2!E5</f>
        <v>593215</v>
      </c>
      <c r="E11" s="157">
        <f>+RAPPR_Tav2!F5</f>
        <v>-0.202618710296604</v>
      </c>
      <c r="F11" s="15">
        <f>+RAPPR_Tav2!G5</f>
        <v>39364</v>
      </c>
      <c r="G11" s="157">
        <f>+RAPPR_Tav2!H5</f>
        <v>0.52626885347601904</v>
      </c>
      <c r="H11" s="15">
        <f>+RAPPR_Tav2!I5</f>
        <v>365086</v>
      </c>
      <c r="I11" s="157">
        <f>+RAPPR_Tav2!J5</f>
        <v>8.6740130854363606E-2</v>
      </c>
      <c r="J11" s="15">
        <f>+RAPPR_Tav2!K5</f>
        <v>19456</v>
      </c>
      <c r="K11" s="157">
        <f>+RAPPR_Tav2!L5</f>
        <v>-0.72234669558888598</v>
      </c>
      <c r="L11" s="15">
        <f>+RAPPR_Tav2!M5</f>
        <v>11337</v>
      </c>
      <c r="M11" s="157">
        <f>+RAPPR_Tav2!N5</f>
        <v>-0.392117962466488</v>
      </c>
      <c r="N11" s="16">
        <f>+RAPPR_Tav2!O5</f>
        <v>1051885</v>
      </c>
      <c r="O11" s="158">
        <f>+RAPPR_Tav2!P5</f>
        <v>-0.15313438940110699</v>
      </c>
      <c r="P11" s="159">
        <f>+RAPPR_Tav2!Q5</f>
        <v>0.67573592282406303</v>
      </c>
    </row>
    <row r="12" spans="1:16" s="47" customFormat="1" ht="16.149999999999999" customHeight="1" x14ac:dyDescent="0.35">
      <c r="A12" s="160" t="s">
        <v>58</v>
      </c>
      <c r="B12" s="45">
        <f>+RAPPR_Tav2!C6</f>
        <v>2754</v>
      </c>
      <c r="C12" s="161">
        <f>+RAPPR_Tav2!D6</f>
        <v>-6.7389095834744298E-2</v>
      </c>
      <c r="D12" s="45">
        <f>+RAPPR_Tav2!E6</f>
        <v>44</v>
      </c>
      <c r="E12" s="161">
        <f>+RAPPR_Tav2!F6</f>
        <v>-4.3478260869565202E-2</v>
      </c>
      <c r="F12" s="45">
        <f>+RAPPR_Tav2!G6</f>
        <v>0</v>
      </c>
      <c r="G12" s="161">
        <f>+RAPPR_Tav2!H6</f>
        <v>0</v>
      </c>
      <c r="H12" s="45">
        <f>+RAPPR_Tav2!I6</f>
        <v>0</v>
      </c>
      <c r="I12" s="161">
        <f>+RAPPR_Tav2!J6</f>
        <v>0</v>
      </c>
      <c r="J12" s="45">
        <f>+RAPPR_Tav2!K6</f>
        <v>6</v>
      </c>
      <c r="K12" s="161">
        <f>+RAPPR_Tav2!L6</f>
        <v>-0.14285714285714299</v>
      </c>
      <c r="L12" s="45">
        <f>+RAPPR_Tav2!M6</f>
        <v>11312</v>
      </c>
      <c r="M12" s="161">
        <f>+RAPPR_Tav2!N6</f>
        <v>0.43662687325374699</v>
      </c>
      <c r="N12" s="46">
        <f>+RAPPR_Tav2!O6</f>
        <v>14116</v>
      </c>
      <c r="O12" s="162">
        <f>+RAPPR_Tav2!P6</f>
        <v>0.29742647058823501</v>
      </c>
      <c r="P12" s="163">
        <f>+RAPPR_Tav2!Q6</f>
        <v>9.0681854828089294E-3</v>
      </c>
    </row>
    <row r="13" spans="1:16" ht="16.149999999999999" customHeight="1" x14ac:dyDescent="0.35">
      <c r="A13" s="93" t="s">
        <v>61</v>
      </c>
      <c r="B13" s="15">
        <f>+RAPPR_Tav2!C7</f>
        <v>0</v>
      </c>
      <c r="C13" s="157">
        <f>+RAPPR_Tav2!D7</f>
        <v>0</v>
      </c>
      <c r="D13" s="15">
        <f>+RAPPR_Tav2!E7</f>
        <v>0</v>
      </c>
      <c r="E13" s="157">
        <f>+RAPPR_Tav2!F7</f>
        <v>0</v>
      </c>
      <c r="F13" s="15">
        <f>+RAPPR_Tav2!G7</f>
        <v>0</v>
      </c>
      <c r="G13" s="157">
        <f>+RAPPR_Tav2!H7</f>
        <v>0</v>
      </c>
      <c r="H13" s="15">
        <f>+RAPPR_Tav2!I7</f>
        <v>0</v>
      </c>
      <c r="I13" s="157">
        <f>+RAPPR_Tav2!J7</f>
        <v>0</v>
      </c>
      <c r="J13" s="15">
        <f>+RAPPR_Tav2!K7</f>
        <v>0</v>
      </c>
      <c r="K13" s="157">
        <f>+RAPPR_Tav2!L7</f>
        <v>0</v>
      </c>
      <c r="L13" s="15">
        <f>+RAPPR_Tav2!M7</f>
        <v>0</v>
      </c>
      <c r="M13" s="157">
        <f>+RAPPR_Tav2!N7</f>
        <v>0</v>
      </c>
      <c r="N13" s="16">
        <f>+RAPPR_Tav2!O7</f>
        <v>0</v>
      </c>
      <c r="O13" s="158">
        <f>+RAPPR_Tav2!P7</f>
        <v>0</v>
      </c>
      <c r="P13" s="159">
        <f>+RAPPR_Tav2!Q7</f>
        <v>0</v>
      </c>
    </row>
    <row r="14" spans="1:16" ht="16.149999999999999" customHeight="1" x14ac:dyDescent="0.35">
      <c r="A14" s="93" t="s">
        <v>62</v>
      </c>
      <c r="B14" s="15">
        <f>+RAPPR_Tav2!C8</f>
        <v>1622</v>
      </c>
      <c r="C14" s="157">
        <f>+RAPPR_Tav2!D8</f>
        <v>-0.341987829614604</v>
      </c>
      <c r="D14" s="15">
        <f>+RAPPR_Tav2!E8</f>
        <v>0</v>
      </c>
      <c r="E14" s="157">
        <f>+RAPPR_Tav2!F8</f>
        <v>0</v>
      </c>
      <c r="F14" s="15">
        <f>+RAPPR_Tav2!G8</f>
        <v>6</v>
      </c>
      <c r="G14" s="157">
        <f>+RAPPR_Tav2!H8</f>
        <v>0</v>
      </c>
      <c r="H14" s="15">
        <f>+RAPPR_Tav2!I8</f>
        <v>126</v>
      </c>
      <c r="I14" s="157">
        <f>+RAPPR_Tav2!J8</f>
        <v>-0.27167630057803499</v>
      </c>
      <c r="J14" s="15">
        <f>+RAPPR_Tav2!K8</f>
        <v>0</v>
      </c>
      <c r="K14" s="157">
        <f>+RAPPR_Tav2!L8</f>
        <v>-1</v>
      </c>
      <c r="L14" s="15">
        <f>+RAPPR_Tav2!M8</f>
        <v>0</v>
      </c>
      <c r="M14" s="157">
        <f>+RAPPR_Tav2!N8</f>
        <v>0</v>
      </c>
      <c r="N14" s="16">
        <f>+RAPPR_Tav2!O8</f>
        <v>1754</v>
      </c>
      <c r="O14" s="158">
        <f>+RAPPR_Tav2!P8</f>
        <v>-0.33686200378071801</v>
      </c>
      <c r="P14" s="159">
        <f>+RAPPR_Tav2!Q8</f>
        <v>1.1267779354524601E-3</v>
      </c>
    </row>
    <row r="15" spans="1:16" s="47" customFormat="1" ht="16.149999999999999" customHeight="1" x14ac:dyDescent="0.35">
      <c r="A15" s="160" t="s">
        <v>63</v>
      </c>
      <c r="B15" s="45">
        <f>+RAPPR_Tav2!C9</f>
        <v>0</v>
      </c>
      <c r="C15" s="161">
        <f>+RAPPR_Tav2!D9</f>
        <v>0</v>
      </c>
      <c r="D15" s="45">
        <f>+RAPPR_Tav2!E9</f>
        <v>0</v>
      </c>
      <c r="E15" s="161">
        <f>+RAPPR_Tav2!F9</f>
        <v>0</v>
      </c>
      <c r="F15" s="45">
        <f>+RAPPR_Tav2!G9</f>
        <v>0</v>
      </c>
      <c r="G15" s="161">
        <f>+RAPPR_Tav2!H9</f>
        <v>0</v>
      </c>
      <c r="H15" s="45">
        <f>+RAPPR_Tav2!I9</f>
        <v>0</v>
      </c>
      <c r="I15" s="161">
        <f>+RAPPR_Tav2!J9</f>
        <v>0</v>
      </c>
      <c r="J15" s="45">
        <f>+RAPPR_Tav2!K9</f>
        <v>0</v>
      </c>
      <c r="K15" s="161">
        <f>+RAPPR_Tav2!L9</f>
        <v>0</v>
      </c>
      <c r="L15" s="45">
        <f>+RAPPR_Tav2!M9</f>
        <v>0</v>
      </c>
      <c r="M15" s="161">
        <f>+RAPPR_Tav2!N9</f>
        <v>0</v>
      </c>
      <c r="N15" s="46">
        <f>+RAPPR_Tav2!O9</f>
        <v>0</v>
      </c>
      <c r="O15" s="162">
        <f>+RAPPR_Tav2!P9</f>
        <v>0</v>
      </c>
      <c r="P15" s="163">
        <f>+RAPPR_Tav2!Q9</f>
        <v>0</v>
      </c>
    </row>
    <row r="16" spans="1:16" ht="16.149999999999999" customHeight="1" x14ac:dyDescent="0.35">
      <c r="A16" s="93" t="s">
        <v>64</v>
      </c>
      <c r="B16" s="15">
        <f>+RAPPR_Tav2!C10</f>
        <v>0</v>
      </c>
      <c r="C16" s="157">
        <f>+RAPPR_Tav2!D10</f>
        <v>0</v>
      </c>
      <c r="D16" s="15">
        <f>+RAPPR_Tav2!E10</f>
        <v>0</v>
      </c>
      <c r="E16" s="157">
        <f>+RAPPR_Tav2!F10</f>
        <v>0</v>
      </c>
      <c r="F16" s="15">
        <f>+RAPPR_Tav2!G10</f>
        <v>0</v>
      </c>
      <c r="G16" s="157">
        <f>+RAPPR_Tav2!H10</f>
        <v>0</v>
      </c>
      <c r="H16" s="15">
        <f>+RAPPR_Tav2!I10</f>
        <v>0</v>
      </c>
      <c r="I16" s="157">
        <f>+RAPPR_Tav2!J10</f>
        <v>0</v>
      </c>
      <c r="J16" s="15">
        <f>+RAPPR_Tav2!K10</f>
        <v>0</v>
      </c>
      <c r="K16" s="157">
        <f>+RAPPR_Tav2!L10</f>
        <v>0</v>
      </c>
      <c r="L16" s="15">
        <f>+RAPPR_Tav2!M10</f>
        <v>0</v>
      </c>
      <c r="M16" s="157">
        <f>+RAPPR_Tav2!N10</f>
        <v>0</v>
      </c>
      <c r="N16" s="16">
        <f>+RAPPR_Tav2!O10</f>
        <v>0</v>
      </c>
      <c r="O16" s="158">
        <f>+RAPPR_Tav2!P10</f>
        <v>0</v>
      </c>
      <c r="P16" s="159">
        <f>+RAPPR_Tav2!Q10</f>
        <v>0</v>
      </c>
    </row>
    <row r="17" spans="1:16" ht="18" customHeight="1" x14ac:dyDescent="0.35">
      <c r="A17" s="166" t="s">
        <v>65</v>
      </c>
      <c r="B17" s="16">
        <f>+RAPPR_Tav2!C11</f>
        <v>65267</v>
      </c>
      <c r="C17" s="158">
        <f>+RAPPR_Tav2!D11</f>
        <v>-0.47987791272194102</v>
      </c>
      <c r="D17" s="16">
        <f>+RAPPR_Tav2!E11</f>
        <v>601342</v>
      </c>
      <c r="E17" s="158">
        <f>+RAPPR_Tav2!F11</f>
        <v>-0.20422144733446701</v>
      </c>
      <c r="F17" s="16">
        <f>+RAPPR_Tav2!G11</f>
        <v>186794</v>
      </c>
      <c r="G17" s="158">
        <f>+RAPPR_Tav2!H11</f>
        <v>0.26444546734539198</v>
      </c>
      <c r="H17" s="16">
        <f>+RAPPR_Tav2!I11</f>
        <v>393870</v>
      </c>
      <c r="I17" s="158">
        <f>+RAPPR_Tav2!J11</f>
        <v>-0.47747907899833902</v>
      </c>
      <c r="J17" s="16">
        <f>+RAPPR_Tav2!K11</f>
        <v>33874</v>
      </c>
      <c r="K17" s="158">
        <f>+RAPPR_Tav2!L11</f>
        <v>-0.53238542241855302</v>
      </c>
      <c r="L17" s="16">
        <f>+RAPPR_Tav2!M11</f>
        <v>14680</v>
      </c>
      <c r="M17" s="158">
        <f>+RAPPR_Tav2!N11</f>
        <v>-0.31533044167716101</v>
      </c>
      <c r="N17" s="16">
        <f>+RAPPR_Tav2!O11</f>
        <v>1295827</v>
      </c>
      <c r="O17" s="158">
        <f>+RAPPR_Tav2!P11</f>
        <v>-0.30946163856361603</v>
      </c>
      <c r="P17" s="159">
        <f>+RAPPR_Tav2!Q11</f>
        <v>0.83244542289825996</v>
      </c>
    </row>
    <row r="18" spans="1:16" s="47" customFormat="1" ht="13.15" customHeight="1" x14ac:dyDescent="0.35">
      <c r="A18" s="167" t="s">
        <v>66</v>
      </c>
      <c r="B18" s="48"/>
      <c r="C18" s="168"/>
      <c r="D18" s="48"/>
      <c r="E18" s="168"/>
      <c r="F18" s="48"/>
      <c r="G18" s="168"/>
      <c r="H18" s="48"/>
      <c r="I18" s="168"/>
      <c r="J18" s="48"/>
      <c r="K18" s="168"/>
      <c r="L18" s="48"/>
      <c r="M18" s="168"/>
      <c r="N18" s="49"/>
      <c r="O18" s="169"/>
      <c r="P18" s="163"/>
    </row>
    <row r="19" spans="1:16" s="47" customFormat="1" ht="16.149999999999999" customHeight="1" x14ac:dyDescent="0.35">
      <c r="A19" s="94" t="s">
        <v>67</v>
      </c>
      <c r="B19" s="45">
        <f>+RAPPR_Tav2!C12</f>
        <v>10532</v>
      </c>
      <c r="C19" s="161">
        <f>+RAPPR_Tav2!D12</f>
        <v>-0.84714078374455704</v>
      </c>
      <c r="D19" s="45">
        <f>+RAPPR_Tav2!E12</f>
        <v>26</v>
      </c>
      <c r="E19" s="161">
        <f>+RAPPR_Tav2!F12</f>
        <v>-0.84431137724550898</v>
      </c>
      <c r="F19" s="45">
        <f>+RAPPR_Tav2!G12</f>
        <v>757</v>
      </c>
      <c r="G19" s="161">
        <f>+RAPPR_Tav2!H12</f>
        <v>0.105109489051095</v>
      </c>
      <c r="H19" s="45">
        <f>+RAPPR_Tav2!I12</f>
        <v>3730</v>
      </c>
      <c r="I19" s="161">
        <f>+RAPPR_Tav2!J12</f>
        <v>-0.79445638397531304</v>
      </c>
      <c r="J19" s="45">
        <f>+RAPPR_Tav2!K12</f>
        <v>152</v>
      </c>
      <c r="K19" s="161">
        <f>+RAPPR_Tav2!L12</f>
        <v>-0.32743362831858402</v>
      </c>
      <c r="L19" s="45">
        <f>+RAPPR_Tav2!M12</f>
        <v>2197</v>
      </c>
      <c r="M19" s="161">
        <f>+RAPPR_Tav2!N12</f>
        <v>0.278068644560791</v>
      </c>
      <c r="N19" s="46">
        <f>+RAPPR_Tav2!O12</f>
        <v>17394</v>
      </c>
      <c r="O19" s="162">
        <f>+RAPPR_Tav2!P12</f>
        <v>-0.80639775611059195</v>
      </c>
      <c r="P19" s="163">
        <f>+RAPPR_Tav2!Q12</f>
        <v>1.11739882606956E-2</v>
      </c>
    </row>
    <row r="20" spans="1:16" s="47" customFormat="1" ht="16.149999999999999" customHeight="1" x14ac:dyDescent="0.35">
      <c r="A20" s="94" t="s">
        <v>68</v>
      </c>
      <c r="B20" s="45">
        <f>+RAPPR_Tav2!C13</f>
        <v>35311</v>
      </c>
      <c r="C20" s="161">
        <f>+RAPPR_Tav2!D13</f>
        <v>-1.8320822907978901E-2</v>
      </c>
      <c r="D20" s="45">
        <f>+RAPPR_Tav2!E13</f>
        <v>586239</v>
      </c>
      <c r="E20" s="161">
        <f>+RAPPR_Tav2!F13</f>
        <v>-0.20910187363740401</v>
      </c>
      <c r="F20" s="45">
        <f>+RAPPR_Tav2!G13</f>
        <v>177933</v>
      </c>
      <c r="G20" s="161">
        <f>+RAPPR_Tav2!H13</f>
        <v>0.30465673874309901</v>
      </c>
      <c r="H20" s="45">
        <f>+RAPPR_Tav2!I13</f>
        <v>375771</v>
      </c>
      <c r="I20" s="161">
        <f>+RAPPR_Tav2!J13</f>
        <v>-0.481722337311975</v>
      </c>
      <c r="J20" s="45">
        <f>+RAPPR_Tav2!K13</f>
        <v>31687</v>
      </c>
      <c r="K20" s="161">
        <f>+RAPPR_Tav2!L13</f>
        <v>-0.547322104601494</v>
      </c>
      <c r="L20" s="45">
        <f>+RAPPR_Tav2!M13</f>
        <v>940</v>
      </c>
      <c r="M20" s="161">
        <f>+RAPPR_Tav2!N13</f>
        <v>-0.91893057352306995</v>
      </c>
      <c r="N20" s="46">
        <f>+RAPPR_Tav2!O13</f>
        <v>1207881</v>
      </c>
      <c r="O20" s="162">
        <f>+RAPPR_Tav2!P13</f>
        <v>-0.29783219210134498</v>
      </c>
      <c r="P20" s="163">
        <f>+RAPPR_Tav2!Q13</f>
        <v>0.77594849455658299</v>
      </c>
    </row>
    <row r="21" spans="1:16" s="47" customFormat="1" ht="16.149999999999999" customHeight="1" x14ac:dyDescent="0.35">
      <c r="A21" s="95" t="s">
        <v>69</v>
      </c>
      <c r="B21" s="50">
        <f>+RAPPR_Tav2!C14</f>
        <v>19424</v>
      </c>
      <c r="C21" s="170">
        <f>+RAPPR_Tav2!D14</f>
        <v>-5.7727757834481502E-2</v>
      </c>
      <c r="D21" s="50">
        <f>+RAPPR_Tav2!E14</f>
        <v>15077</v>
      </c>
      <c r="E21" s="170">
        <f>+RAPPR_Tav2!F14</f>
        <v>5.68484508621898E-2</v>
      </c>
      <c r="F21" s="50">
        <f>+RAPPR_Tav2!G14</f>
        <v>8104</v>
      </c>
      <c r="G21" s="170">
        <f>+RAPPR_Tav2!H14</f>
        <v>-0.239774859287054</v>
      </c>
      <c r="H21" s="50">
        <f>+RAPPR_Tav2!I14</f>
        <v>14369</v>
      </c>
      <c r="I21" s="170">
        <f>+RAPPR_Tav2!J14</f>
        <v>0.35518249552013598</v>
      </c>
      <c r="J21" s="50">
        <f>+RAPPR_Tav2!K14</f>
        <v>2035</v>
      </c>
      <c r="K21" s="170">
        <f>+RAPPR_Tav2!L14</f>
        <v>-8.1264108352144496E-2</v>
      </c>
      <c r="L21" s="50">
        <f>+RAPPR_Tav2!M14</f>
        <v>11543</v>
      </c>
      <c r="M21" s="170">
        <f>+RAPPR_Tav2!N14</f>
        <v>0.42032730404823399</v>
      </c>
      <c r="N21" s="51">
        <f>+RAPPR_Tav2!O14</f>
        <v>70552</v>
      </c>
      <c r="O21" s="171">
        <f>+RAPPR_Tav2!P14</f>
        <v>6.1171692863051901E-2</v>
      </c>
      <c r="P21" s="163">
        <f>+RAPPR_Tav2!Q14</f>
        <v>4.5322940080981498E-2</v>
      </c>
    </row>
    <row r="22" spans="1:16" ht="15.4" hidden="1" customHeight="1" x14ac:dyDescent="0.35">
      <c r="A22" s="96"/>
      <c r="B22" s="18">
        <f t="shared" ref="B22:P22" si="0">B19+B20+B21</f>
        <v>65267</v>
      </c>
      <c r="C22" s="172"/>
      <c r="D22" s="19">
        <f t="shared" si="0"/>
        <v>601342</v>
      </c>
      <c r="E22" s="172"/>
      <c r="F22" s="18">
        <f t="shared" si="0"/>
        <v>186794</v>
      </c>
      <c r="G22" s="173"/>
      <c r="H22" s="18">
        <f t="shared" si="0"/>
        <v>393870</v>
      </c>
      <c r="I22" s="173"/>
      <c r="J22" s="18">
        <f t="shared" si="0"/>
        <v>33874</v>
      </c>
      <c r="K22" s="172"/>
      <c r="L22" s="19">
        <f t="shared" si="0"/>
        <v>14680</v>
      </c>
      <c r="M22" s="172"/>
      <c r="N22" s="20">
        <f t="shared" si="0"/>
        <v>1295827</v>
      </c>
      <c r="O22" s="174">
        <f t="shared" si="0"/>
        <v>-1.043058255348885</v>
      </c>
      <c r="P22" s="159">
        <f t="shared" si="0"/>
        <v>0.83244542289826007</v>
      </c>
    </row>
    <row r="23" spans="1:16" ht="18" customHeight="1" x14ac:dyDescent="0.35">
      <c r="A23" s="97" t="s">
        <v>70</v>
      </c>
      <c r="B23" s="21"/>
      <c r="C23" s="175"/>
      <c r="D23" s="21"/>
      <c r="E23" s="175"/>
      <c r="F23" s="21"/>
      <c r="G23" s="175"/>
      <c r="H23" s="21"/>
      <c r="I23" s="175"/>
      <c r="J23" s="21"/>
      <c r="K23" s="175"/>
      <c r="L23" s="21"/>
      <c r="M23" s="175"/>
      <c r="N23" s="22"/>
      <c r="O23" s="176"/>
      <c r="P23" s="155"/>
    </row>
    <row r="24" spans="1:16" ht="16.149999999999999" customHeight="1" x14ac:dyDescent="0.35">
      <c r="A24" s="93" t="s">
        <v>57</v>
      </c>
      <c r="B24" s="15">
        <f>+RAPPR_Tav2!C15</f>
        <v>34056</v>
      </c>
      <c r="C24" s="157">
        <f>+RAPPR_Tav2!D15</f>
        <v>-2.7887991322467401E-2</v>
      </c>
      <c r="D24" s="15">
        <f>+RAPPR_Tav2!E15</f>
        <v>2164</v>
      </c>
      <c r="E24" s="157">
        <f>+RAPPR_Tav2!F15</f>
        <v>0.16846652267818599</v>
      </c>
      <c r="F24" s="15">
        <f>+RAPPR_Tav2!G15</f>
        <v>179565</v>
      </c>
      <c r="G24" s="157">
        <f>+RAPPR_Tav2!H15</f>
        <v>-8.92376203977501E-2</v>
      </c>
      <c r="H24" s="15">
        <f>+RAPPR_Tav2!I15</f>
        <v>31182</v>
      </c>
      <c r="I24" s="157">
        <f>+RAPPR_Tav2!J15</f>
        <v>-5.4259804070243597E-2</v>
      </c>
      <c r="J24" s="15">
        <f>+RAPPR_Tav2!K15</f>
        <v>216</v>
      </c>
      <c r="K24" s="157">
        <f>+RAPPR_Tav2!L15</f>
        <v>0.24137931034482801</v>
      </c>
      <c r="L24" s="15">
        <f>+RAPPR_Tav2!M15</f>
        <v>13615</v>
      </c>
      <c r="M24" s="157">
        <f>+RAPPR_Tav2!N15</f>
        <v>-0.449253670968003</v>
      </c>
      <c r="N24" s="16">
        <f>+RAPPR_Tav2!O15</f>
        <v>260798</v>
      </c>
      <c r="O24" s="158">
        <f>+RAPPR_Tav2!P15</f>
        <v>-0.10658079545065299</v>
      </c>
      <c r="P24" s="159">
        <f>+RAPPR_Tav2!Q15</f>
        <v>0.16753787457818101</v>
      </c>
    </row>
    <row r="25" spans="1:16" ht="16.149999999999999" customHeight="1" x14ac:dyDescent="0.35">
      <c r="A25" s="93" t="s">
        <v>59</v>
      </c>
      <c r="B25" s="15">
        <f>+RAPPR_Tav2!C16</f>
        <v>0</v>
      </c>
      <c r="C25" s="157">
        <f>+RAPPR_Tav2!D16</f>
        <v>0</v>
      </c>
      <c r="D25" s="15">
        <f>+RAPPR_Tav2!E16</f>
        <v>0</v>
      </c>
      <c r="E25" s="157">
        <f>+RAPPR_Tav2!F16</f>
        <v>0</v>
      </c>
      <c r="F25" s="15">
        <f>+RAPPR_Tav2!G16</f>
        <v>0</v>
      </c>
      <c r="G25" s="157">
        <f>+RAPPR_Tav2!H16</f>
        <v>0</v>
      </c>
      <c r="H25" s="15">
        <f>+RAPPR_Tav2!I16</f>
        <v>0</v>
      </c>
      <c r="I25" s="157">
        <f>+RAPPR_Tav2!J16</f>
        <v>0</v>
      </c>
      <c r="J25" s="15">
        <f>+RAPPR_Tav2!K16</f>
        <v>0</v>
      </c>
      <c r="K25" s="157">
        <f>+RAPPR_Tav2!L16</f>
        <v>0</v>
      </c>
      <c r="L25" s="15">
        <f>+RAPPR_Tav2!M16</f>
        <v>0</v>
      </c>
      <c r="M25" s="157">
        <f>+RAPPR_Tav2!N16</f>
        <v>0</v>
      </c>
      <c r="N25" s="16">
        <f>+RAPPR_Tav2!O16</f>
        <v>0</v>
      </c>
      <c r="O25" s="177">
        <f>+RAPPR_Tav2!P16</f>
        <v>0</v>
      </c>
      <c r="P25" s="165">
        <f>+RAPPR_Tav2!Q16</f>
        <v>0</v>
      </c>
    </row>
    <row r="26" spans="1:16" ht="16.149999999999999" customHeight="1" x14ac:dyDescent="0.35">
      <c r="A26" s="93" t="s">
        <v>60</v>
      </c>
      <c r="B26" s="15">
        <f>+RAPPR_Tav2!C17</f>
        <v>0</v>
      </c>
      <c r="C26" s="157">
        <f>+RAPPR_Tav2!D17</f>
        <v>0</v>
      </c>
      <c r="D26" s="15">
        <f>+RAPPR_Tav2!E17</f>
        <v>0</v>
      </c>
      <c r="E26" s="157">
        <f>+RAPPR_Tav2!F17</f>
        <v>0</v>
      </c>
      <c r="F26" s="15">
        <f>+RAPPR_Tav2!G17</f>
        <v>0</v>
      </c>
      <c r="G26" s="157">
        <f>+RAPPR_Tav2!H17</f>
        <v>0</v>
      </c>
      <c r="H26" s="15">
        <f>+RAPPR_Tav2!I17</f>
        <v>0</v>
      </c>
      <c r="I26" s="157">
        <f>+RAPPR_Tav2!J17</f>
        <v>0</v>
      </c>
      <c r="J26" s="15">
        <f>+RAPPR_Tav2!K17</f>
        <v>0</v>
      </c>
      <c r="K26" s="157">
        <f>+RAPPR_Tav2!L17</f>
        <v>0</v>
      </c>
      <c r="L26" s="15">
        <f>+RAPPR_Tav2!M17</f>
        <v>0</v>
      </c>
      <c r="M26" s="157">
        <f>+RAPPR_Tav2!N17</f>
        <v>0</v>
      </c>
      <c r="N26" s="16">
        <f>+RAPPR_Tav2!O17</f>
        <v>0</v>
      </c>
      <c r="O26" s="158">
        <f>+RAPPR_Tav2!P17</f>
        <v>0</v>
      </c>
      <c r="P26" s="159">
        <f>+RAPPR_Tav2!Q17</f>
        <v>0</v>
      </c>
    </row>
    <row r="27" spans="1:16" ht="16.149999999999999" customHeight="1" x14ac:dyDescent="0.35">
      <c r="A27" s="93" t="s">
        <v>61</v>
      </c>
      <c r="B27" s="15">
        <f>+RAPPR_Tav2!C18</f>
        <v>0</v>
      </c>
      <c r="C27" s="157">
        <f>+RAPPR_Tav2!D18</f>
        <v>0</v>
      </c>
      <c r="D27" s="15">
        <f>+RAPPR_Tav2!E18</f>
        <v>0</v>
      </c>
      <c r="E27" s="157">
        <f>+RAPPR_Tav2!F18</f>
        <v>0</v>
      </c>
      <c r="F27" s="15">
        <f>+RAPPR_Tav2!G18</f>
        <v>0</v>
      </c>
      <c r="G27" s="157">
        <f>+RAPPR_Tav2!H18</f>
        <v>0</v>
      </c>
      <c r="H27" s="15">
        <f>+RAPPR_Tav2!I18</f>
        <v>0</v>
      </c>
      <c r="I27" s="157">
        <f>+RAPPR_Tav2!J18</f>
        <v>0</v>
      </c>
      <c r="J27" s="15">
        <f>+RAPPR_Tav2!K18</f>
        <v>0</v>
      </c>
      <c r="K27" s="157">
        <f>+RAPPR_Tav2!L18</f>
        <v>0</v>
      </c>
      <c r="L27" s="15">
        <f>+RAPPR_Tav2!M18</f>
        <v>0</v>
      </c>
      <c r="M27" s="157">
        <f>+RAPPR_Tav2!N18</f>
        <v>0</v>
      </c>
      <c r="N27" s="16">
        <f>+RAPPR_Tav2!O18</f>
        <v>0</v>
      </c>
      <c r="O27" s="158">
        <f>+RAPPR_Tav2!P18</f>
        <v>0</v>
      </c>
      <c r="P27" s="159">
        <f>+RAPPR_Tav2!Q18</f>
        <v>0</v>
      </c>
    </row>
    <row r="28" spans="1:16" ht="16.149999999999999" customHeight="1" x14ac:dyDescent="0.35">
      <c r="A28" s="93" t="s">
        <v>62</v>
      </c>
      <c r="B28" s="15">
        <f>+RAPPR_Tav2!C19</f>
        <v>22</v>
      </c>
      <c r="C28" s="157">
        <f>+RAPPR_Tav2!D19</f>
        <v>-4.3478260869565202E-2</v>
      </c>
      <c r="D28" s="15">
        <f>+RAPPR_Tav2!E19</f>
        <v>0</v>
      </c>
      <c r="E28" s="157">
        <f>+RAPPR_Tav2!F19</f>
        <v>0</v>
      </c>
      <c r="F28" s="15">
        <f>+RAPPR_Tav2!G19</f>
        <v>4</v>
      </c>
      <c r="G28" s="157">
        <f>+RAPPR_Tav2!H19</f>
        <v>0.33333333333333298</v>
      </c>
      <c r="H28" s="15">
        <f>+RAPPR_Tav2!I19</f>
        <v>0</v>
      </c>
      <c r="I28" s="157">
        <f>+RAPPR_Tav2!J19</f>
        <v>0</v>
      </c>
      <c r="J28" s="15">
        <f>+RAPPR_Tav2!K19</f>
        <v>0</v>
      </c>
      <c r="K28" s="157">
        <f>+RAPPR_Tav2!L19</f>
        <v>0</v>
      </c>
      <c r="L28" s="15">
        <f>+RAPPR_Tav2!M19</f>
        <v>0</v>
      </c>
      <c r="M28" s="157">
        <f>+RAPPR_Tav2!N19</f>
        <v>0</v>
      </c>
      <c r="N28" s="16">
        <f>+RAPPR_Tav2!O19</f>
        <v>26</v>
      </c>
      <c r="O28" s="158">
        <f>+RAPPR_Tav2!P19</f>
        <v>0</v>
      </c>
      <c r="P28" s="159">
        <f>+RAPPR_Tav2!Q19</f>
        <v>1.6702523558588299E-5</v>
      </c>
    </row>
    <row r="29" spans="1:16" ht="16.149999999999999" customHeight="1" x14ac:dyDescent="0.35">
      <c r="A29" s="93" t="s">
        <v>64</v>
      </c>
      <c r="B29" s="15">
        <f>+RAPPR_Tav2!C20</f>
        <v>0</v>
      </c>
      <c r="C29" s="157">
        <f>+RAPPR_Tav2!D20</f>
        <v>0</v>
      </c>
      <c r="D29" s="15">
        <f>+RAPPR_Tav2!E20</f>
        <v>0</v>
      </c>
      <c r="E29" s="157">
        <f>+RAPPR_Tav2!F20</f>
        <v>0</v>
      </c>
      <c r="F29" s="15">
        <f>+RAPPR_Tav2!G20</f>
        <v>0</v>
      </c>
      <c r="G29" s="157">
        <f>+RAPPR_Tav2!H20</f>
        <v>0</v>
      </c>
      <c r="H29" s="15">
        <f>+RAPPR_Tav2!I20</f>
        <v>0</v>
      </c>
      <c r="I29" s="157">
        <f>+RAPPR_Tav2!J20</f>
        <v>0</v>
      </c>
      <c r="J29" s="15">
        <f>+RAPPR_Tav2!K20</f>
        <v>0</v>
      </c>
      <c r="K29" s="157">
        <f>+RAPPR_Tav2!L20</f>
        <v>0</v>
      </c>
      <c r="L29" s="15">
        <f>+RAPPR_Tav2!M20</f>
        <v>0</v>
      </c>
      <c r="M29" s="157">
        <f>+RAPPR_Tav2!N20</f>
        <v>0</v>
      </c>
      <c r="N29" s="16">
        <f>+RAPPR_Tav2!O20</f>
        <v>0</v>
      </c>
      <c r="O29" s="158">
        <f>+RAPPR_Tav2!P20</f>
        <v>0</v>
      </c>
      <c r="P29" s="159">
        <f>+RAPPR_Tav2!Q20</f>
        <v>0</v>
      </c>
    </row>
    <row r="30" spans="1:16" ht="18" customHeight="1" x14ac:dyDescent="0.35">
      <c r="A30" s="98" t="s">
        <v>71</v>
      </c>
      <c r="B30" s="17">
        <f>+RAPPR_Tav2!C21</f>
        <v>34078</v>
      </c>
      <c r="C30" s="178">
        <f>+RAPPR_Tav2!D21</f>
        <v>-2.7898219990871699E-2</v>
      </c>
      <c r="D30" s="17">
        <f>+RAPPR_Tav2!E21</f>
        <v>2164</v>
      </c>
      <c r="E30" s="178">
        <f>+RAPPR_Tav2!F21</f>
        <v>0.16846652267818599</v>
      </c>
      <c r="F30" s="17">
        <f>+RAPPR_Tav2!G21</f>
        <v>179569</v>
      </c>
      <c r="G30" s="178">
        <f>+RAPPR_Tav2!H21</f>
        <v>-8.9231190594536394E-2</v>
      </c>
      <c r="H30" s="17">
        <f>+RAPPR_Tav2!I21</f>
        <v>31182</v>
      </c>
      <c r="I30" s="178">
        <f>+RAPPR_Tav2!J21</f>
        <v>-5.4259804070243597E-2</v>
      </c>
      <c r="J30" s="17">
        <f>+RAPPR_Tav2!K21</f>
        <v>216</v>
      </c>
      <c r="K30" s="178">
        <f>+RAPPR_Tav2!L21</f>
        <v>0.24137931034482801</v>
      </c>
      <c r="L30" s="17">
        <f>+RAPPR_Tav2!M21</f>
        <v>13615</v>
      </c>
      <c r="M30" s="178">
        <f>+RAPPR_Tav2!N21</f>
        <v>-0.449253670968003</v>
      </c>
      <c r="N30" s="17">
        <f>+RAPPR_Tav2!O21</f>
        <v>260824</v>
      </c>
      <c r="O30" s="178">
        <f>+RAPPR_Tav2!P21</f>
        <v>-0.10657130329935301</v>
      </c>
      <c r="P30" s="179">
        <f>+RAPPR_Tav2!Q21</f>
        <v>0.16755457710173999</v>
      </c>
    </row>
    <row r="31" spans="1:16" ht="18" customHeight="1" x14ac:dyDescent="0.35">
      <c r="A31" s="290" t="s">
        <v>11</v>
      </c>
      <c r="B31" s="22"/>
      <c r="C31" s="176"/>
      <c r="D31" s="22"/>
      <c r="E31" s="176"/>
      <c r="F31" s="22"/>
      <c r="G31" s="176"/>
      <c r="H31" s="22"/>
      <c r="I31" s="176"/>
      <c r="J31" s="22"/>
      <c r="K31" s="176"/>
      <c r="L31" s="22"/>
      <c r="M31" s="176"/>
      <c r="N31" s="22"/>
      <c r="O31" s="176"/>
      <c r="P31" s="159"/>
    </row>
    <row r="32" spans="1:16" ht="36.65" customHeight="1" x14ac:dyDescent="0.35">
      <c r="A32" s="291"/>
      <c r="B32" s="17">
        <f>+RAPPR_Tav2!C22</f>
        <v>99345</v>
      </c>
      <c r="C32" s="178">
        <f>+RAPPR_Tav2!D22</f>
        <v>-0.38118225987292897</v>
      </c>
      <c r="D32" s="17">
        <f>+RAPPR_Tav2!E22</f>
        <v>603506</v>
      </c>
      <c r="E32" s="178">
        <f>+RAPPR_Tav2!F22</f>
        <v>-0.20331028874599499</v>
      </c>
      <c r="F32" s="17">
        <f>+RAPPR_Tav2!G22</f>
        <v>366363</v>
      </c>
      <c r="G32" s="178">
        <f>+RAPPR_Tav2!H22</f>
        <v>6.2260430862014E-2</v>
      </c>
      <c r="H32" s="17">
        <f>+RAPPR_Tav2!I22</f>
        <v>425052</v>
      </c>
      <c r="I32" s="178">
        <f>+RAPPR_Tav2!J22</f>
        <v>-0.45974307252919899</v>
      </c>
      <c r="J32" s="17">
        <f>+RAPPR_Tav2!K22</f>
        <v>34090</v>
      </c>
      <c r="K32" s="178">
        <f>+RAPPR_Tav2!L22</f>
        <v>-0.53053130250364899</v>
      </c>
      <c r="L32" s="17">
        <f>+RAPPR_Tav2!M22</f>
        <v>28295</v>
      </c>
      <c r="M32" s="178">
        <f>+RAPPR_Tav2!N22</f>
        <v>-0.38704995450803698</v>
      </c>
      <c r="N32" s="17">
        <f>+RAPPR_Tav2!O22</f>
        <v>1556651</v>
      </c>
      <c r="O32" s="178">
        <f>+RAPPR_Tav2!P22</f>
        <v>-0.28214714256332302</v>
      </c>
      <c r="P32" s="179">
        <f>+RAPPR_Tav2!Q22</f>
        <v>1</v>
      </c>
    </row>
    <row r="33" spans="1:16" ht="7.15" customHeight="1" x14ac:dyDescent="0.35">
      <c r="A33" s="180"/>
      <c r="B33" s="181"/>
      <c r="C33" s="181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2"/>
    </row>
    <row r="34" spans="1:16" ht="15" customHeight="1" x14ac:dyDescent="0.35">
      <c r="A34" s="9" t="s">
        <v>72</v>
      </c>
      <c r="B34" s="181"/>
      <c r="C34" s="181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2"/>
    </row>
    <row r="35" spans="1:16" ht="10.5" customHeight="1" x14ac:dyDescent="0.35"/>
    <row r="36" spans="1:16" ht="21" customHeight="1" x14ac:dyDescent="0.35">
      <c r="A36" s="309" t="s">
        <v>228</v>
      </c>
      <c r="B36" s="309"/>
      <c r="C36" s="309"/>
      <c r="D36" s="309"/>
      <c r="E36" s="309"/>
      <c r="F36" s="309"/>
      <c r="G36" s="309"/>
      <c r="H36" s="309"/>
      <c r="I36" s="309"/>
      <c r="J36" s="309"/>
      <c r="K36" s="309"/>
      <c r="L36" s="309"/>
      <c r="M36" s="309"/>
      <c r="N36" s="309"/>
      <c r="O36" s="309"/>
      <c r="P36" s="309"/>
    </row>
  </sheetData>
  <mergeCells count="12">
    <mergeCell ref="A36:P36"/>
    <mergeCell ref="A31:A32"/>
    <mergeCell ref="A1:P1"/>
    <mergeCell ref="A2:P2"/>
    <mergeCell ref="A3:P3"/>
    <mergeCell ref="B5:C5"/>
    <mergeCell ref="D5:E5"/>
    <mergeCell ref="F5:G5"/>
    <mergeCell ref="H5:I5"/>
    <mergeCell ref="J5:K5"/>
    <mergeCell ref="L5:M5"/>
    <mergeCell ref="N5:P5"/>
  </mergeCells>
  <printOptions horizontalCentered="1"/>
  <pageMargins left="0.31496062992125984" right="0.11811023622047245" top="0.19685039370078741" bottom="0" header="0.19685039370078741" footer="0"/>
  <pageSetup paperSize="9" scale="77" orientation="landscape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365F91"/>
    <pageSetUpPr fitToPage="1"/>
  </sheetPr>
  <dimension ref="A1:Q59"/>
  <sheetViews>
    <sheetView showGridLines="0" topLeftCell="A32" zoomScaleNormal="100" workbookViewId="0">
      <selection sqref="A1:J1"/>
    </sheetView>
  </sheetViews>
  <sheetFormatPr defaultColWidth="9" defaultRowHeight="11" x14ac:dyDescent="0.35"/>
  <cols>
    <col min="1" max="2" width="7.54296875" style="9" customWidth="1"/>
    <col min="3" max="3" width="26.54296875" style="10" customWidth="1"/>
    <col min="4" max="4" width="10.54296875" style="9" customWidth="1"/>
    <col min="5" max="5" width="10.54296875" style="184" customWidth="1"/>
    <col min="6" max="6" width="11.453125" style="9" bestFit="1" customWidth="1"/>
    <col min="7" max="7" width="11.453125" style="184" customWidth="1"/>
    <col min="8" max="8" width="10.54296875" style="9" customWidth="1"/>
    <col min="9" max="9" width="10.54296875" style="184" customWidth="1"/>
    <col min="10" max="10" width="10.54296875" style="9" customWidth="1"/>
    <col min="11" max="11" width="10.54296875" style="184" customWidth="1"/>
    <col min="12" max="14" width="10.54296875" style="9" customWidth="1"/>
    <col min="15" max="15" width="11.7265625" style="9" bestFit="1" customWidth="1"/>
    <col min="16" max="16" width="12.453125" style="184" customWidth="1"/>
    <col min="17" max="17" width="12.26953125" style="184" bestFit="1" customWidth="1"/>
    <col min="18" max="16384" width="9" style="9"/>
  </cols>
  <sheetData>
    <row r="1" spans="1:17" ht="13.15" customHeight="1" x14ac:dyDescent="0.35">
      <c r="A1" s="276" t="s">
        <v>92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</row>
    <row r="2" spans="1:17" ht="13.15" customHeight="1" x14ac:dyDescent="0.35">
      <c r="A2" s="276" t="s">
        <v>193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</row>
    <row r="3" spans="1:17" ht="13.15" customHeight="1" x14ac:dyDescent="0.35">
      <c r="A3" s="276" t="str">
        <f>"Nuova produzione emessa a tutto il "&amp;IF(MID(RAPPR_Tav3!C1,5,4)="0331","1°",
IF(MID(RAPPR_Tav3!C1,5,4)="0630","2°",
IF(MID(RAPPR_Tav3!C1,5,4)="0930","3°","4°")))&amp;" trimestre "&amp;MID(RAPPR_Tav3!C1,1,4)&amp;" (b)"</f>
        <v>Nuova produzione emessa a tutto il 2° trimestre 2025 (b)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</row>
    <row r="4" spans="1:17" ht="13.15" customHeight="1" x14ac:dyDescent="0.35">
      <c r="C4" s="9"/>
      <c r="Q4" s="11" t="s">
        <v>1</v>
      </c>
    </row>
    <row r="5" spans="1:17" ht="13.15" customHeight="1" x14ac:dyDescent="0.35">
      <c r="A5" s="281" t="s">
        <v>12</v>
      </c>
      <c r="B5" s="282"/>
      <c r="C5" s="301"/>
      <c r="D5" s="27" t="s">
        <v>13</v>
      </c>
      <c r="E5" s="185"/>
      <c r="F5" s="57"/>
      <c r="G5" s="185"/>
      <c r="H5" s="58" t="s">
        <v>14</v>
      </c>
      <c r="I5" s="185"/>
      <c r="J5" s="57"/>
      <c r="K5" s="185"/>
      <c r="L5" s="287" t="s">
        <v>15</v>
      </c>
      <c r="M5" s="288"/>
      <c r="N5" s="288"/>
      <c r="O5" s="288"/>
      <c r="P5" s="288"/>
      <c r="Q5" s="304"/>
    </row>
    <row r="6" spans="1:17" ht="13.15" customHeight="1" x14ac:dyDescent="0.35">
      <c r="A6" s="283"/>
      <c r="B6" s="284"/>
      <c r="C6" s="302"/>
      <c r="D6" s="287" t="s">
        <v>194</v>
      </c>
      <c r="E6" s="304"/>
      <c r="F6" s="287" t="s">
        <v>195</v>
      </c>
      <c r="G6" s="304"/>
      <c r="H6" s="287" t="s">
        <v>194</v>
      </c>
      <c r="I6" s="304"/>
      <c r="J6" s="287" t="s">
        <v>195</v>
      </c>
      <c r="K6" s="304"/>
      <c r="L6" s="234" t="s">
        <v>16</v>
      </c>
      <c r="M6" s="234" t="s">
        <v>17</v>
      </c>
      <c r="N6" s="234" t="s">
        <v>18</v>
      </c>
      <c r="O6" s="305" t="s">
        <v>19</v>
      </c>
      <c r="P6" s="306"/>
      <c r="Q6" s="307"/>
    </row>
    <row r="7" spans="1:17" ht="21.75" customHeight="1" x14ac:dyDescent="0.35">
      <c r="A7" s="285"/>
      <c r="B7" s="286"/>
      <c r="C7" s="303"/>
      <c r="D7" s="253" t="s">
        <v>212</v>
      </c>
      <c r="E7" s="186" t="s">
        <v>190</v>
      </c>
      <c r="F7" s="253" t="s">
        <v>213</v>
      </c>
      <c r="G7" s="186" t="s">
        <v>190</v>
      </c>
      <c r="H7" s="253" t="s">
        <v>212</v>
      </c>
      <c r="I7" s="186" t="s">
        <v>190</v>
      </c>
      <c r="J7" s="253" t="s">
        <v>213</v>
      </c>
      <c r="K7" s="186" t="s">
        <v>190</v>
      </c>
      <c r="L7" s="235" t="s">
        <v>20</v>
      </c>
      <c r="M7" s="235"/>
      <c r="N7" s="235"/>
      <c r="O7" s="236" t="s">
        <v>189</v>
      </c>
      <c r="P7" s="186" t="s">
        <v>190</v>
      </c>
      <c r="Q7" s="218" t="s">
        <v>186</v>
      </c>
    </row>
    <row r="8" spans="1:17" ht="13.15" customHeight="1" x14ac:dyDescent="0.35">
      <c r="A8" s="231" t="s">
        <v>21</v>
      </c>
      <c r="B8" s="10" t="s">
        <v>22</v>
      </c>
      <c r="D8" s="30"/>
      <c r="E8" s="155"/>
      <c r="F8" s="30"/>
      <c r="G8" s="155"/>
      <c r="H8" s="30"/>
      <c r="I8" s="155"/>
      <c r="J8" s="30"/>
      <c r="K8" s="155"/>
      <c r="L8" s="30"/>
      <c r="M8" s="30"/>
      <c r="N8" s="30"/>
      <c r="O8" s="31"/>
      <c r="P8" s="187"/>
      <c r="Q8" s="187"/>
    </row>
    <row r="9" spans="1:17" ht="12" customHeight="1" x14ac:dyDescent="0.35">
      <c r="A9" s="32"/>
      <c r="B9" s="10" t="s">
        <v>23</v>
      </c>
      <c r="D9" s="59">
        <f>+RAPPR_Tav3!C2</f>
        <v>195</v>
      </c>
      <c r="E9" s="159">
        <f>+RAPPR_Tav3!D2</f>
        <v>-0.28308823529411797</v>
      </c>
      <c r="F9" s="59">
        <f>+RAPPR_Tav3!E2</f>
        <v>35322</v>
      </c>
      <c r="G9" s="159">
        <f>+RAPPR_Tav3!F2</f>
        <v>-0.91174464363795404</v>
      </c>
      <c r="H9" s="59">
        <f>+RAPPR_Tav3!G2</f>
        <v>136</v>
      </c>
      <c r="I9" s="159">
        <f>+RAPPR_Tav3!H2</f>
        <v>0</v>
      </c>
      <c r="J9" s="59">
        <f>+RAPPR_Tav3!I2</f>
        <v>2570</v>
      </c>
      <c r="K9" s="159">
        <f>+RAPPR_Tav3!J2</f>
        <v>-0.63021582733812997</v>
      </c>
      <c r="L9" s="59">
        <f>+RAPPR_Tav3!K2</f>
        <v>0</v>
      </c>
      <c r="M9" s="59">
        <f>+RAPPR_Tav3!L2</f>
        <v>26832</v>
      </c>
      <c r="N9" s="59">
        <f>+RAPPR_Tav3!M2</f>
        <v>11491</v>
      </c>
      <c r="O9" s="60">
        <f>+RAPPR_Tav3!N2</f>
        <v>38323</v>
      </c>
      <c r="P9" s="188">
        <f>+RAPPR_Tav3!O2</f>
        <v>-0.90589255106501099</v>
      </c>
      <c r="Q9" s="188">
        <f>+RAPPR_Tav3!P2</f>
        <v>2.6468883883769799E-2</v>
      </c>
    </row>
    <row r="10" spans="1:17" s="47" customFormat="1" ht="12" customHeight="1" x14ac:dyDescent="0.35">
      <c r="A10" s="52"/>
      <c r="B10" s="53" t="s">
        <v>66</v>
      </c>
      <c r="C10" s="53" t="s">
        <v>86</v>
      </c>
      <c r="D10" s="76">
        <f>+RAPPR_Tav3!C3</f>
        <v>0</v>
      </c>
      <c r="E10" s="163">
        <f>+RAPPR_Tav3!D3</f>
        <v>0</v>
      </c>
      <c r="F10" s="76">
        <f>+RAPPR_Tav3!E3</f>
        <v>0</v>
      </c>
      <c r="G10" s="163">
        <f>+RAPPR_Tav3!F3</f>
        <v>0</v>
      </c>
      <c r="H10" s="76">
        <f>+RAPPR_Tav3!G3</f>
        <v>0</v>
      </c>
      <c r="I10" s="163">
        <f>+RAPPR_Tav3!H3</f>
        <v>0</v>
      </c>
      <c r="J10" s="76">
        <f>+RAPPR_Tav3!I3</f>
        <v>0</v>
      </c>
      <c r="K10" s="163">
        <f>+RAPPR_Tav3!J3</f>
        <v>0</v>
      </c>
      <c r="L10" s="76">
        <f>+RAPPR_Tav3!K3</f>
        <v>0</v>
      </c>
      <c r="M10" s="76">
        <f>+RAPPR_Tav3!L3</f>
        <v>0</v>
      </c>
      <c r="N10" s="76">
        <f>+RAPPR_Tav3!M3</f>
        <v>0</v>
      </c>
      <c r="O10" s="77">
        <f>+RAPPR_Tav3!N3</f>
        <v>0</v>
      </c>
      <c r="P10" s="189">
        <f>+RAPPR_Tav3!O3</f>
        <v>0</v>
      </c>
      <c r="Q10" s="189">
        <f>+RAPPR_Tav3!P3</f>
        <v>0</v>
      </c>
    </row>
    <row r="11" spans="1:17" s="47" customFormat="1" ht="12" customHeight="1" x14ac:dyDescent="0.35">
      <c r="A11" s="52"/>
      <c r="B11" s="144"/>
      <c r="C11" s="53" t="s">
        <v>24</v>
      </c>
      <c r="D11" s="76">
        <f>+RAPPR_Tav3!C4</f>
        <v>0</v>
      </c>
      <c r="E11" s="163">
        <f>+RAPPR_Tav3!D4</f>
        <v>0</v>
      </c>
      <c r="F11" s="76">
        <f>+RAPPR_Tav3!E4</f>
        <v>0</v>
      </c>
      <c r="G11" s="163">
        <f>+RAPPR_Tav3!F4</f>
        <v>0</v>
      </c>
      <c r="H11" s="76">
        <f>+RAPPR_Tav3!G4</f>
        <v>45</v>
      </c>
      <c r="I11" s="163">
        <f>+RAPPR_Tav3!H4</f>
        <v>0</v>
      </c>
      <c r="J11" s="76">
        <f>+RAPPR_Tav3!I4</f>
        <v>5</v>
      </c>
      <c r="K11" s="163">
        <f>+RAPPR_Tav3!J4</f>
        <v>0</v>
      </c>
      <c r="L11" s="76">
        <f>+RAPPR_Tav3!K4</f>
        <v>0</v>
      </c>
      <c r="M11" s="76">
        <f>+RAPPR_Tav3!L4</f>
        <v>0</v>
      </c>
      <c r="N11" s="76">
        <f>+RAPPR_Tav3!M4</f>
        <v>99</v>
      </c>
      <c r="O11" s="77">
        <f>+RAPPR_Tav3!N4</f>
        <v>99</v>
      </c>
      <c r="P11" s="189">
        <f>+RAPPR_Tav3!O4</f>
        <v>0</v>
      </c>
      <c r="Q11" s="189">
        <f>+RAPPR_Tav3!P4</f>
        <v>6.8377201797698803E-5</v>
      </c>
    </row>
    <row r="12" spans="1:17" ht="12" customHeight="1" x14ac:dyDescent="0.35">
      <c r="A12" s="32"/>
      <c r="B12" s="10" t="s">
        <v>25</v>
      </c>
      <c r="D12" s="59">
        <f>+RAPPR_Tav3!C5</f>
        <v>128081</v>
      </c>
      <c r="E12" s="159">
        <f>+RAPPR_Tav3!D5</f>
        <v>9.8135208127920495E-2</v>
      </c>
      <c r="F12" s="59">
        <f>+RAPPR_Tav3!E5</f>
        <v>4078167</v>
      </c>
      <c r="G12" s="159">
        <f>+RAPPR_Tav3!F5</f>
        <v>0.215022099208838</v>
      </c>
      <c r="H12" s="59">
        <f>+RAPPR_Tav3!G5</f>
        <v>0</v>
      </c>
      <c r="I12" s="159">
        <f>+RAPPR_Tav3!H5</f>
        <v>0</v>
      </c>
      <c r="J12" s="59">
        <f>+RAPPR_Tav3!I5</f>
        <v>0</v>
      </c>
      <c r="K12" s="159">
        <f>+RAPPR_Tav3!J5</f>
        <v>0</v>
      </c>
      <c r="L12" s="59">
        <f>+RAPPR_Tav3!K5</f>
        <v>6534</v>
      </c>
      <c r="M12" s="59">
        <f>+RAPPR_Tav3!L5</f>
        <v>157618</v>
      </c>
      <c r="N12" s="59">
        <f>+RAPPR_Tav3!M5</f>
        <v>738</v>
      </c>
      <c r="O12" s="60">
        <f>+RAPPR_Tav3!N5</f>
        <v>164890</v>
      </c>
      <c r="P12" s="188">
        <f>+RAPPR_Tav3!O5</f>
        <v>3.0852427245162701E-2</v>
      </c>
      <c r="Q12" s="188">
        <f>+RAPPR_Tav3!P5</f>
        <v>0.113886028327501</v>
      </c>
    </row>
    <row r="13" spans="1:17" ht="12" customHeight="1" x14ac:dyDescent="0.35">
      <c r="A13" s="32"/>
      <c r="B13" s="10" t="s">
        <v>26</v>
      </c>
      <c r="D13" s="59">
        <f>+RAPPR_Tav3!C6</f>
        <v>0</v>
      </c>
      <c r="E13" s="159">
        <f>+RAPPR_Tav3!D6</f>
        <v>0</v>
      </c>
      <c r="F13" s="59">
        <f>+RAPPR_Tav3!E6</f>
        <v>0</v>
      </c>
      <c r="G13" s="159">
        <f>+RAPPR_Tav3!F6</f>
        <v>0</v>
      </c>
      <c r="H13" s="59">
        <f>+RAPPR_Tav3!G6</f>
        <v>0</v>
      </c>
      <c r="I13" s="159">
        <f>+RAPPR_Tav3!H6</f>
        <v>0</v>
      </c>
      <c r="J13" s="59">
        <f>+RAPPR_Tav3!I6</f>
        <v>0</v>
      </c>
      <c r="K13" s="159">
        <f>+RAPPR_Tav3!J6</f>
        <v>0</v>
      </c>
      <c r="L13" s="59">
        <f>+RAPPR_Tav3!K6</f>
        <v>0</v>
      </c>
      <c r="M13" s="59">
        <f>+RAPPR_Tav3!L6</f>
        <v>0</v>
      </c>
      <c r="N13" s="59">
        <f>+RAPPR_Tav3!M6</f>
        <v>0</v>
      </c>
      <c r="O13" s="60">
        <f>+RAPPR_Tav3!N6</f>
        <v>0</v>
      </c>
      <c r="P13" s="188">
        <f>+RAPPR_Tav3!O6</f>
        <v>0</v>
      </c>
      <c r="Q13" s="188">
        <f>+RAPPR_Tav3!P6</f>
        <v>0</v>
      </c>
    </row>
    <row r="14" spans="1:17" ht="12" customHeight="1" x14ac:dyDescent="0.35">
      <c r="A14" s="32"/>
      <c r="B14" s="10" t="s">
        <v>27</v>
      </c>
      <c r="D14" s="59">
        <f>+RAPPR_Tav3!C7</f>
        <v>128276</v>
      </c>
      <c r="E14" s="159">
        <f>+RAPPR_Tav3!D7</f>
        <v>9.7248240054060006E-2</v>
      </c>
      <c r="F14" s="59">
        <f>+RAPPR_Tav3!E7</f>
        <v>4113489</v>
      </c>
      <c r="G14" s="159">
        <f>+RAPPR_Tav3!F7</f>
        <v>9.4979875847823095E-2</v>
      </c>
      <c r="H14" s="59">
        <f>+RAPPR_Tav3!G7</f>
        <v>136</v>
      </c>
      <c r="I14" s="159">
        <f>+RAPPR_Tav3!H7</f>
        <v>-0.105263157894737</v>
      </c>
      <c r="J14" s="59">
        <f>+RAPPR_Tav3!I7</f>
        <v>2570</v>
      </c>
      <c r="K14" s="159">
        <f>+RAPPR_Tav3!J7</f>
        <v>-0.63021582733812997</v>
      </c>
      <c r="L14" s="59">
        <f>+RAPPR_Tav3!K7</f>
        <v>6534</v>
      </c>
      <c r="M14" s="59">
        <f>+RAPPR_Tav3!L7</f>
        <v>184450</v>
      </c>
      <c r="N14" s="59">
        <f>+RAPPR_Tav3!M7</f>
        <v>12229</v>
      </c>
      <c r="O14" s="60">
        <f>+RAPPR_Tav3!N7</f>
        <v>203213</v>
      </c>
      <c r="P14" s="188">
        <f>+RAPPR_Tav3!O7</f>
        <v>-0.64171402074470096</v>
      </c>
      <c r="Q14" s="188">
        <f>+RAPPR_Tav3!P7</f>
        <v>0.14035491221127</v>
      </c>
    </row>
    <row r="15" spans="1:17" s="47" customFormat="1" ht="12" customHeight="1" x14ac:dyDescent="0.35">
      <c r="A15" s="52"/>
      <c r="B15" s="53" t="s">
        <v>66</v>
      </c>
      <c r="C15" s="53" t="s">
        <v>87</v>
      </c>
      <c r="D15" s="76">
        <f>+RAPPR_Tav3!C8</f>
        <v>0</v>
      </c>
      <c r="E15" s="163">
        <f>+RAPPR_Tav3!D8</f>
        <v>0</v>
      </c>
      <c r="F15" s="76">
        <f>+RAPPR_Tav3!E8</f>
        <v>0</v>
      </c>
      <c r="G15" s="163">
        <f>+RAPPR_Tav3!F8</f>
        <v>0</v>
      </c>
      <c r="H15" s="76">
        <f>+RAPPR_Tav3!G8</f>
        <v>0</v>
      </c>
      <c r="I15" s="163">
        <f>+RAPPR_Tav3!H8</f>
        <v>0</v>
      </c>
      <c r="J15" s="76">
        <f>+RAPPR_Tav3!I8</f>
        <v>0</v>
      </c>
      <c r="K15" s="163">
        <f>+RAPPR_Tav3!J8</f>
        <v>0</v>
      </c>
      <c r="L15" s="76">
        <f>+RAPPR_Tav3!K8</f>
        <v>0</v>
      </c>
      <c r="M15" s="76">
        <f>+RAPPR_Tav3!L8</f>
        <v>0</v>
      </c>
      <c r="N15" s="76">
        <f>+RAPPR_Tav3!M8</f>
        <v>0</v>
      </c>
      <c r="O15" s="77">
        <f>+RAPPR_Tav3!N8</f>
        <v>0</v>
      </c>
      <c r="P15" s="189">
        <f>+RAPPR_Tav3!O8</f>
        <v>0</v>
      </c>
      <c r="Q15" s="189">
        <f>+RAPPR_Tav3!P8</f>
        <v>0</v>
      </c>
    </row>
    <row r="16" spans="1:17" s="47" customFormat="1" ht="36.75" customHeight="1" x14ac:dyDescent="0.35">
      <c r="A16" s="52"/>
      <c r="B16" s="190"/>
      <c r="C16" s="190" t="s">
        <v>28</v>
      </c>
      <c r="D16" s="76">
        <f>+RAPPR_Tav3!C9</f>
        <v>0</v>
      </c>
      <c r="E16" s="163">
        <f>+RAPPR_Tav3!D9</f>
        <v>0</v>
      </c>
      <c r="F16" s="76">
        <f>+RAPPR_Tav3!E9</f>
        <v>0</v>
      </c>
      <c r="G16" s="163">
        <f>+RAPPR_Tav3!F9</f>
        <v>0</v>
      </c>
      <c r="H16" s="76">
        <f>+RAPPR_Tav3!G9</f>
        <v>0</v>
      </c>
      <c r="I16" s="163">
        <f>+RAPPR_Tav3!H9</f>
        <v>0</v>
      </c>
      <c r="J16" s="76">
        <f>+RAPPR_Tav3!I9</f>
        <v>0</v>
      </c>
      <c r="K16" s="163">
        <f>+RAPPR_Tav3!J9</f>
        <v>0</v>
      </c>
      <c r="L16" s="76">
        <f>+RAPPR_Tav3!K9</f>
        <v>0</v>
      </c>
      <c r="M16" s="76">
        <f>+RAPPR_Tav3!L9</f>
        <v>0</v>
      </c>
      <c r="N16" s="76">
        <f>+RAPPR_Tav3!M9</f>
        <v>0</v>
      </c>
      <c r="O16" s="77">
        <f>+RAPPR_Tav3!N9</f>
        <v>0</v>
      </c>
      <c r="P16" s="189">
        <f>+RAPPR_Tav3!O9</f>
        <v>0</v>
      </c>
      <c r="Q16" s="189">
        <f>+RAPPR_Tav3!P9</f>
        <v>0</v>
      </c>
    </row>
    <row r="17" spans="1:17" ht="14.15" customHeight="1" x14ac:dyDescent="0.35">
      <c r="A17" s="231"/>
      <c r="B17" s="10" t="s">
        <v>29</v>
      </c>
      <c r="D17" s="59"/>
      <c r="E17" s="159"/>
      <c r="F17" s="59"/>
      <c r="G17" s="159"/>
      <c r="H17" s="59"/>
      <c r="I17" s="159"/>
      <c r="J17" s="59"/>
      <c r="K17" s="159"/>
      <c r="L17" s="59"/>
      <c r="M17" s="59"/>
      <c r="N17" s="61"/>
      <c r="O17" s="60"/>
      <c r="P17" s="188"/>
      <c r="Q17" s="188"/>
    </row>
    <row r="18" spans="1:17" ht="12" customHeight="1" x14ac:dyDescent="0.35">
      <c r="A18" s="32"/>
      <c r="B18" s="10" t="s">
        <v>30</v>
      </c>
      <c r="D18" s="59">
        <f>+RAPPR_Tav3!C10</f>
        <v>0</v>
      </c>
      <c r="E18" s="159">
        <f>+RAPPR_Tav3!D10</f>
        <v>0</v>
      </c>
      <c r="F18" s="59">
        <f>+RAPPR_Tav3!E10</f>
        <v>0</v>
      </c>
      <c r="G18" s="159">
        <f>+RAPPR_Tav3!F10</f>
        <v>0</v>
      </c>
      <c r="H18" s="59">
        <f>+RAPPR_Tav3!G10</f>
        <v>0</v>
      </c>
      <c r="I18" s="159">
        <f>+RAPPR_Tav3!H10</f>
        <v>0</v>
      </c>
      <c r="J18" s="59">
        <f>+RAPPR_Tav3!I10</f>
        <v>0</v>
      </c>
      <c r="K18" s="159">
        <f>+RAPPR_Tav3!J10</f>
        <v>0</v>
      </c>
      <c r="L18" s="59">
        <f>+RAPPR_Tav3!K10</f>
        <v>0</v>
      </c>
      <c r="M18" s="59">
        <f>+RAPPR_Tav3!L10</f>
        <v>0</v>
      </c>
      <c r="N18" s="62">
        <f>+RAPPR_Tav3!M10</f>
        <v>0</v>
      </c>
      <c r="O18" s="60">
        <f>+RAPPR_Tav3!N10</f>
        <v>0</v>
      </c>
      <c r="P18" s="188">
        <f>+RAPPR_Tav3!O10</f>
        <v>0</v>
      </c>
      <c r="Q18" s="188">
        <f>+RAPPR_Tav3!P10</f>
        <v>0</v>
      </c>
    </row>
    <row r="19" spans="1:17" ht="12" customHeight="1" x14ac:dyDescent="0.35">
      <c r="A19" s="32"/>
      <c r="B19" s="10" t="s">
        <v>31</v>
      </c>
      <c r="D19" s="59">
        <f>+RAPPR_Tav3!C11</f>
        <v>880347</v>
      </c>
      <c r="E19" s="159">
        <f>+RAPPR_Tav3!D11</f>
        <v>-8.8995889679494303E-2</v>
      </c>
      <c r="F19" s="59">
        <f>+RAPPR_Tav3!E11</f>
        <v>73821634</v>
      </c>
      <c r="G19" s="159">
        <f>+RAPPR_Tav3!F11</f>
        <v>0.166678896347458</v>
      </c>
      <c r="H19" s="59">
        <f>+RAPPR_Tav3!G11</f>
        <v>0</v>
      </c>
      <c r="I19" s="159">
        <f>+RAPPR_Tav3!H11</f>
        <v>0</v>
      </c>
      <c r="J19" s="59">
        <f>+RAPPR_Tav3!I11</f>
        <v>0</v>
      </c>
      <c r="K19" s="159">
        <f>+RAPPR_Tav3!J11</f>
        <v>0</v>
      </c>
      <c r="L19" s="59">
        <f>+RAPPR_Tav3!K11</f>
        <v>12182</v>
      </c>
      <c r="M19" s="59">
        <f>+RAPPR_Tav3!L11</f>
        <v>257391</v>
      </c>
      <c r="N19" s="62">
        <f>+RAPPR_Tav3!M11</f>
        <v>0</v>
      </c>
      <c r="O19" s="60">
        <f>+RAPPR_Tav3!N11</f>
        <v>269573</v>
      </c>
      <c r="P19" s="188">
        <f>+RAPPR_Tav3!O11</f>
        <v>-0.10483094354158499</v>
      </c>
      <c r="Q19" s="188">
        <f>+RAPPR_Tav3!P11</f>
        <v>0.18618835777991</v>
      </c>
    </row>
    <row r="20" spans="1:17" ht="12" customHeight="1" x14ac:dyDescent="0.35">
      <c r="A20" s="32"/>
      <c r="B20" s="10" t="s">
        <v>32</v>
      </c>
      <c r="D20" s="59">
        <f>+RAPPR_Tav3!C12</f>
        <v>0</v>
      </c>
      <c r="E20" s="159">
        <f>+RAPPR_Tav3!D12</f>
        <v>0</v>
      </c>
      <c r="F20" s="59">
        <f>+RAPPR_Tav3!E12</f>
        <v>0</v>
      </c>
      <c r="G20" s="159">
        <f>+RAPPR_Tav3!F12</f>
        <v>0</v>
      </c>
      <c r="H20" s="59">
        <f>+RAPPR_Tav3!G12</f>
        <v>0</v>
      </c>
      <c r="I20" s="159">
        <f>+RAPPR_Tav3!H12</f>
        <v>0</v>
      </c>
      <c r="J20" s="59">
        <f>+RAPPR_Tav3!I12</f>
        <v>0</v>
      </c>
      <c r="K20" s="159">
        <f>+RAPPR_Tav3!J12</f>
        <v>0</v>
      </c>
      <c r="L20" s="59">
        <f>+RAPPR_Tav3!K12</f>
        <v>0</v>
      </c>
      <c r="M20" s="59">
        <f>+RAPPR_Tav3!L12</f>
        <v>0</v>
      </c>
      <c r="N20" s="62">
        <f>+RAPPR_Tav3!M12</f>
        <v>0</v>
      </c>
      <c r="O20" s="60">
        <f>+RAPPR_Tav3!N12</f>
        <v>0</v>
      </c>
      <c r="P20" s="188">
        <f>+RAPPR_Tav3!O12</f>
        <v>0</v>
      </c>
      <c r="Q20" s="188">
        <f>+RAPPR_Tav3!P12</f>
        <v>0</v>
      </c>
    </row>
    <row r="21" spans="1:17" ht="12" customHeight="1" x14ac:dyDescent="0.35">
      <c r="A21" s="231"/>
      <c r="B21" s="10" t="s">
        <v>33</v>
      </c>
      <c r="D21" s="59">
        <f>+RAPPR_Tav3!C13</f>
        <v>880347</v>
      </c>
      <c r="E21" s="159">
        <f>+RAPPR_Tav3!D13</f>
        <v>-8.8995889679494303E-2</v>
      </c>
      <c r="F21" s="59">
        <f>+RAPPR_Tav3!E13</f>
        <v>73821634</v>
      </c>
      <c r="G21" s="159">
        <f>+RAPPR_Tav3!F13</f>
        <v>0.166678896347458</v>
      </c>
      <c r="H21" s="59">
        <f>+RAPPR_Tav3!G13</f>
        <v>0</v>
      </c>
      <c r="I21" s="159">
        <f>+RAPPR_Tav3!H13</f>
        <v>0</v>
      </c>
      <c r="J21" s="59">
        <f>+RAPPR_Tav3!I13</f>
        <v>0</v>
      </c>
      <c r="K21" s="159">
        <f>+RAPPR_Tav3!J13</f>
        <v>0</v>
      </c>
      <c r="L21" s="59">
        <f>+RAPPR_Tav3!K13</f>
        <v>12182</v>
      </c>
      <c r="M21" s="59">
        <f>+RAPPR_Tav3!L13</f>
        <v>257391</v>
      </c>
      <c r="N21" s="62">
        <f>+RAPPR_Tav3!M13</f>
        <v>0</v>
      </c>
      <c r="O21" s="60">
        <f>+RAPPR_Tav3!N13</f>
        <v>269573</v>
      </c>
      <c r="P21" s="188">
        <f>+RAPPR_Tav3!O13</f>
        <v>-0.10483094354158499</v>
      </c>
      <c r="Q21" s="188">
        <f>+RAPPR_Tav3!P13</f>
        <v>0.18618835777991</v>
      </c>
    </row>
    <row r="22" spans="1:17" s="26" customFormat="1" ht="13.15" customHeight="1" x14ac:dyDescent="0.35">
      <c r="A22" s="99" t="s">
        <v>34</v>
      </c>
      <c r="B22" s="63"/>
      <c r="C22" s="63"/>
      <c r="D22" s="64">
        <f>+RAPPR_Tav3!C14</f>
        <v>1008623</v>
      </c>
      <c r="E22" s="191">
        <f>+RAPPR_Tav3!D14</f>
        <v>-6.8896058638086094E-2</v>
      </c>
      <c r="F22" s="64">
        <f>+RAPPR_Tav3!E14</f>
        <v>77935123</v>
      </c>
      <c r="G22" s="191">
        <f>+RAPPR_Tav3!F14</f>
        <v>0.162660644322284</v>
      </c>
      <c r="H22" s="64">
        <f>+RAPPR_Tav3!G14</f>
        <v>136</v>
      </c>
      <c r="I22" s="191">
        <f>+RAPPR_Tav3!H14</f>
        <v>-0.105263157894737</v>
      </c>
      <c r="J22" s="64">
        <f>+RAPPR_Tav3!I14</f>
        <v>2570</v>
      </c>
      <c r="K22" s="191">
        <f>+RAPPR_Tav3!J14</f>
        <v>-0.63021582733812997</v>
      </c>
      <c r="L22" s="64">
        <f>+RAPPR_Tav3!K14</f>
        <v>18716</v>
      </c>
      <c r="M22" s="64">
        <f>+RAPPR_Tav3!L14</f>
        <v>441841</v>
      </c>
      <c r="N22" s="65">
        <f>+RAPPR_Tav3!M14</f>
        <v>12229</v>
      </c>
      <c r="O22" s="64">
        <f>+RAPPR_Tav3!N14</f>
        <v>472786</v>
      </c>
      <c r="P22" s="191">
        <f>+RAPPR_Tav3!O14</f>
        <v>-0.45551828063980798</v>
      </c>
      <c r="Q22" s="191">
        <f>+RAPPR_Tav3!P14</f>
        <v>0.32654326999118</v>
      </c>
    </row>
    <row r="23" spans="1:17" ht="14.15" customHeight="1" x14ac:dyDescent="0.35">
      <c r="A23" s="86" t="s">
        <v>35</v>
      </c>
      <c r="B23" s="66"/>
      <c r="C23" s="87"/>
      <c r="D23" s="68">
        <f>+RAPPR_Tav3!C15</f>
        <v>0</v>
      </c>
      <c r="E23" s="192">
        <f>+RAPPR_Tav3!D15</f>
        <v>0</v>
      </c>
      <c r="F23" s="68">
        <f>+RAPPR_Tav3!E15</f>
        <v>0</v>
      </c>
      <c r="G23" s="192">
        <f>+RAPPR_Tav3!F15</f>
        <v>0</v>
      </c>
      <c r="H23" s="68">
        <f>+RAPPR_Tav3!G15</f>
        <v>0</v>
      </c>
      <c r="I23" s="192">
        <f>+RAPPR_Tav3!H15</f>
        <v>0</v>
      </c>
      <c r="J23" s="68">
        <f>+RAPPR_Tav3!I15</f>
        <v>0</v>
      </c>
      <c r="K23" s="192">
        <f>+RAPPR_Tav3!J15</f>
        <v>0</v>
      </c>
      <c r="L23" s="68">
        <f>+RAPPR_Tav3!K15</f>
        <v>0</v>
      </c>
      <c r="M23" s="68">
        <f>+RAPPR_Tav3!L15</f>
        <v>0</v>
      </c>
      <c r="N23" s="69">
        <f>+RAPPR_Tav3!M15</f>
        <v>0</v>
      </c>
      <c r="O23" s="70">
        <f>+RAPPR_Tav3!N15</f>
        <v>0</v>
      </c>
      <c r="P23" s="193">
        <f>+RAPPR_Tav3!O15</f>
        <v>0</v>
      </c>
      <c r="Q23" s="193">
        <f>+RAPPR_Tav3!P15</f>
        <v>0</v>
      </c>
    </row>
    <row r="24" spans="1:17" ht="13.15" customHeight="1" x14ac:dyDescent="0.35">
      <c r="A24" s="231" t="s">
        <v>36</v>
      </c>
      <c r="B24" s="33" t="s">
        <v>22</v>
      </c>
      <c r="C24" s="71"/>
      <c r="D24" s="72"/>
      <c r="E24" s="155"/>
      <c r="F24" s="72"/>
      <c r="G24" s="155"/>
      <c r="H24" s="72"/>
      <c r="I24" s="155"/>
      <c r="J24" s="72"/>
      <c r="K24" s="155"/>
      <c r="L24" s="72"/>
      <c r="M24" s="72"/>
      <c r="N24" s="73"/>
      <c r="O24" s="74"/>
      <c r="P24" s="187"/>
      <c r="Q24" s="187"/>
    </row>
    <row r="25" spans="1:17" ht="12" customHeight="1" x14ac:dyDescent="0.35">
      <c r="A25" s="231"/>
      <c r="B25" s="10" t="s">
        <v>37</v>
      </c>
      <c r="D25" s="59">
        <f>+RAPPR_Tav3!C16</f>
        <v>10269</v>
      </c>
      <c r="E25" s="159">
        <f>+RAPPR_Tav3!D16</f>
        <v>0.16033898305084701</v>
      </c>
      <c r="F25" s="59">
        <f>+RAPPR_Tav3!E16</f>
        <v>922258</v>
      </c>
      <c r="G25" s="159">
        <f>+RAPPR_Tav3!F16</f>
        <v>-0.15373801846574001</v>
      </c>
      <c r="H25" s="59">
        <f>+RAPPR_Tav3!G16</f>
        <v>461</v>
      </c>
      <c r="I25" s="159">
        <f>+RAPPR_Tav3!H16</f>
        <v>-0.116858237547893</v>
      </c>
      <c r="J25" s="59">
        <f>+RAPPR_Tav3!I16</f>
        <v>11307</v>
      </c>
      <c r="K25" s="159">
        <f>+RAPPR_Tav3!J16</f>
        <v>0.43690430804422398</v>
      </c>
      <c r="L25" s="59">
        <f>+RAPPR_Tav3!K16</f>
        <v>0</v>
      </c>
      <c r="M25" s="59">
        <f>+RAPPR_Tav3!L16</f>
        <v>944147</v>
      </c>
      <c r="N25" s="59">
        <f>+RAPPR_Tav3!M16</f>
        <v>18171</v>
      </c>
      <c r="O25" s="60">
        <f>+RAPPR_Tav3!N16</f>
        <v>962318</v>
      </c>
      <c r="P25" s="188">
        <f>+RAPPR_Tav3!O16</f>
        <v>-0.109862370258138</v>
      </c>
      <c r="Q25" s="188">
        <f>+RAPPR_Tav3!P16</f>
        <v>0.66465264726826201</v>
      </c>
    </row>
    <row r="26" spans="1:17" s="47" customFormat="1" ht="24" customHeight="1" x14ac:dyDescent="0.35">
      <c r="A26" s="54"/>
      <c r="B26" s="194" t="s">
        <v>196</v>
      </c>
      <c r="C26" s="239" t="s">
        <v>88</v>
      </c>
      <c r="D26" s="76">
        <f>+RAPPR_Tav3!C17</f>
        <v>0</v>
      </c>
      <c r="E26" s="163">
        <f>+RAPPR_Tav3!D17</f>
        <v>0</v>
      </c>
      <c r="F26" s="76">
        <f>+RAPPR_Tav3!E17</f>
        <v>0</v>
      </c>
      <c r="G26" s="163">
        <f>+RAPPR_Tav3!F17</f>
        <v>0</v>
      </c>
      <c r="H26" s="76">
        <f>+RAPPR_Tav3!G17</f>
        <v>461</v>
      </c>
      <c r="I26" s="163">
        <f>+RAPPR_Tav3!H17</f>
        <v>-0.116858237547893</v>
      </c>
      <c r="J26" s="76">
        <f>+RAPPR_Tav3!I17</f>
        <v>11307</v>
      </c>
      <c r="K26" s="163">
        <f>+RAPPR_Tav3!J17</f>
        <v>0.43690430804422398</v>
      </c>
      <c r="L26" s="76">
        <f>+RAPPR_Tav3!K17</f>
        <v>0</v>
      </c>
      <c r="M26" s="76">
        <f>+RAPPR_Tav3!L17</f>
        <v>0</v>
      </c>
      <c r="N26" s="76">
        <f>+RAPPR_Tav3!M17</f>
        <v>11312</v>
      </c>
      <c r="O26" s="77">
        <f>+RAPPR_Tav3!N17</f>
        <v>11312</v>
      </c>
      <c r="P26" s="189">
        <f>+RAPPR_Tav3!O17</f>
        <v>0.43662687325374699</v>
      </c>
      <c r="Q26" s="189">
        <f>+RAPPR_Tav3!P17</f>
        <v>7.8129586538946295E-3</v>
      </c>
    </row>
    <row r="27" spans="1:17" ht="12" customHeight="1" x14ac:dyDescent="0.35">
      <c r="A27" s="231"/>
      <c r="B27" s="10" t="s">
        <v>38</v>
      </c>
      <c r="D27" s="59">
        <f>+RAPPR_Tav3!C18</f>
        <v>135</v>
      </c>
      <c r="E27" s="159">
        <f>+RAPPR_Tav3!D18</f>
        <v>-0.98331891758309697</v>
      </c>
      <c r="F27" s="59">
        <f>+RAPPR_Tav3!E18</f>
        <v>9041</v>
      </c>
      <c r="G27" s="159">
        <f>+RAPPR_Tav3!F18</f>
        <v>-0.74773995535714299</v>
      </c>
      <c r="H27" s="59">
        <f>+RAPPR_Tav3!G18</f>
        <v>0</v>
      </c>
      <c r="I27" s="159">
        <f>+RAPPR_Tav3!H18</f>
        <v>0</v>
      </c>
      <c r="J27" s="59">
        <f>+RAPPR_Tav3!I18</f>
        <v>0</v>
      </c>
      <c r="K27" s="159">
        <f>+RAPPR_Tav3!J18</f>
        <v>0</v>
      </c>
      <c r="L27" s="59">
        <f>+RAPPR_Tav3!K18</f>
        <v>0</v>
      </c>
      <c r="M27" s="59">
        <f>+RAPPR_Tav3!L18</f>
        <v>8955</v>
      </c>
      <c r="N27" s="59">
        <f>+RAPPR_Tav3!M18</f>
        <v>0</v>
      </c>
      <c r="O27" s="60">
        <f>+RAPPR_Tav3!N18</f>
        <v>8955</v>
      </c>
      <c r="P27" s="188">
        <f>+RAPPR_Tav3!O18</f>
        <v>-0.82509765624999998</v>
      </c>
      <c r="Q27" s="188">
        <f>+RAPPR_Tav3!P18</f>
        <v>6.1850287080645701E-3</v>
      </c>
    </row>
    <row r="28" spans="1:17" s="47" customFormat="1" ht="24" customHeight="1" x14ac:dyDescent="0.35">
      <c r="A28" s="54"/>
      <c r="B28" s="194" t="s">
        <v>196</v>
      </c>
      <c r="C28" s="239" t="s">
        <v>88</v>
      </c>
      <c r="D28" s="76">
        <f>+RAPPR_Tav3!C19</f>
        <v>0</v>
      </c>
      <c r="E28" s="163">
        <f>+RAPPR_Tav3!D19</f>
        <v>0</v>
      </c>
      <c r="F28" s="76">
        <f>+RAPPR_Tav3!E19</f>
        <v>0</v>
      </c>
      <c r="G28" s="163">
        <f>+RAPPR_Tav3!F19</f>
        <v>0</v>
      </c>
      <c r="H28" s="76">
        <f>+RAPPR_Tav3!G19</f>
        <v>0</v>
      </c>
      <c r="I28" s="163">
        <f>+RAPPR_Tav3!H19</f>
        <v>0</v>
      </c>
      <c r="J28" s="76">
        <f>+RAPPR_Tav3!I19</f>
        <v>0</v>
      </c>
      <c r="K28" s="163">
        <f>+RAPPR_Tav3!J19</f>
        <v>0</v>
      </c>
      <c r="L28" s="76">
        <f>+RAPPR_Tav3!K19</f>
        <v>0</v>
      </c>
      <c r="M28" s="76">
        <f>+RAPPR_Tav3!L19</f>
        <v>0</v>
      </c>
      <c r="N28" s="76">
        <f>+RAPPR_Tav3!M19</f>
        <v>0</v>
      </c>
      <c r="O28" s="77">
        <f>+RAPPR_Tav3!N19</f>
        <v>0</v>
      </c>
      <c r="P28" s="189">
        <f>+RAPPR_Tav3!O19</f>
        <v>0</v>
      </c>
      <c r="Q28" s="189">
        <f>+RAPPR_Tav3!P19</f>
        <v>0</v>
      </c>
    </row>
    <row r="29" spans="1:17" ht="12" customHeight="1" x14ac:dyDescent="0.35">
      <c r="A29" s="231"/>
      <c r="B29" s="10" t="s">
        <v>39</v>
      </c>
      <c r="D29" s="59">
        <f>+RAPPR_Tav3!C20</f>
        <v>0</v>
      </c>
      <c r="E29" s="159">
        <f>+RAPPR_Tav3!D20</f>
        <v>0</v>
      </c>
      <c r="F29" s="59">
        <f>+RAPPR_Tav3!E20</f>
        <v>0</v>
      </c>
      <c r="G29" s="159">
        <f>+RAPPR_Tav3!F20</f>
        <v>0</v>
      </c>
      <c r="H29" s="59">
        <f>+RAPPR_Tav3!G20</f>
        <v>0</v>
      </c>
      <c r="I29" s="159">
        <f>+RAPPR_Tav3!H20</f>
        <v>0</v>
      </c>
      <c r="J29" s="59">
        <f>+RAPPR_Tav3!I20</f>
        <v>0</v>
      </c>
      <c r="K29" s="159">
        <f>+RAPPR_Tav3!J20</f>
        <v>0</v>
      </c>
      <c r="L29" s="59">
        <f>+RAPPR_Tav3!K20</f>
        <v>0</v>
      </c>
      <c r="M29" s="59">
        <f>+RAPPR_Tav3!L20</f>
        <v>0</v>
      </c>
      <c r="N29" s="59">
        <f>+RAPPR_Tav3!M20</f>
        <v>0</v>
      </c>
      <c r="O29" s="60">
        <f>+RAPPR_Tav3!N20</f>
        <v>0</v>
      </c>
      <c r="P29" s="188">
        <f>+RAPPR_Tav3!O20</f>
        <v>0</v>
      </c>
      <c r="Q29" s="188">
        <f>+RAPPR_Tav3!P20</f>
        <v>0</v>
      </c>
    </row>
    <row r="30" spans="1:17" ht="12" customHeight="1" x14ac:dyDescent="0.35">
      <c r="A30" s="231"/>
      <c r="B30" s="10" t="s">
        <v>40</v>
      </c>
      <c r="D30" s="59">
        <f>+RAPPR_Tav3!C21</f>
        <v>0</v>
      </c>
      <c r="E30" s="159">
        <f>+RAPPR_Tav3!D21</f>
        <v>0</v>
      </c>
      <c r="F30" s="59">
        <f>+RAPPR_Tav3!E21</f>
        <v>0</v>
      </c>
      <c r="G30" s="159">
        <f>+RAPPR_Tav3!F21</f>
        <v>0</v>
      </c>
      <c r="H30" s="59">
        <f>+RAPPR_Tav3!G21</f>
        <v>0</v>
      </c>
      <c r="I30" s="159">
        <f>+RAPPR_Tav3!H21</f>
        <v>0</v>
      </c>
      <c r="J30" s="59">
        <f>+RAPPR_Tav3!I21</f>
        <v>0</v>
      </c>
      <c r="K30" s="159">
        <f>+RAPPR_Tav3!J21</f>
        <v>0</v>
      </c>
      <c r="L30" s="59">
        <f>+RAPPR_Tav3!K21</f>
        <v>0</v>
      </c>
      <c r="M30" s="59">
        <f>+RAPPR_Tav3!L21</f>
        <v>0</v>
      </c>
      <c r="N30" s="59">
        <f>+RAPPR_Tav3!M21</f>
        <v>0</v>
      </c>
      <c r="O30" s="60">
        <f>+RAPPR_Tav3!N21</f>
        <v>0</v>
      </c>
      <c r="P30" s="188">
        <f>+RAPPR_Tav3!O21</f>
        <v>0</v>
      </c>
      <c r="Q30" s="188">
        <f>+RAPPR_Tav3!P21</f>
        <v>0</v>
      </c>
    </row>
    <row r="31" spans="1:17" ht="12" customHeight="1" x14ac:dyDescent="0.35">
      <c r="A31" s="231"/>
      <c r="B31" s="10" t="s">
        <v>27</v>
      </c>
      <c r="D31" s="59">
        <f>+RAPPR_Tav3!C22</f>
        <v>10404</v>
      </c>
      <c r="E31" s="159">
        <f>+RAPPR_Tav3!D22</f>
        <v>-0.38594109661807202</v>
      </c>
      <c r="F31" s="59">
        <f>+RAPPR_Tav3!E22</f>
        <v>931299</v>
      </c>
      <c r="G31" s="159">
        <f>+RAPPR_Tav3!F22</f>
        <v>-0.17265080727265</v>
      </c>
      <c r="H31" s="59">
        <f>+RAPPR_Tav3!G22</f>
        <v>461</v>
      </c>
      <c r="I31" s="159">
        <f>+RAPPR_Tav3!H22</f>
        <v>-0.116858237547893</v>
      </c>
      <c r="J31" s="59">
        <f>+RAPPR_Tav3!I22</f>
        <v>11307</v>
      </c>
      <c r="K31" s="159">
        <f>+RAPPR_Tav3!J22</f>
        <v>0.43690430804422398</v>
      </c>
      <c r="L31" s="59">
        <f>+RAPPR_Tav3!K22</f>
        <v>0</v>
      </c>
      <c r="M31" s="59">
        <f>+RAPPR_Tav3!L22</f>
        <v>953102</v>
      </c>
      <c r="N31" s="59">
        <f>+RAPPR_Tav3!M22</f>
        <v>18171</v>
      </c>
      <c r="O31" s="60">
        <f>+RAPPR_Tav3!N22</f>
        <v>971273</v>
      </c>
      <c r="P31" s="188">
        <f>+RAPPR_Tav3!O22</f>
        <v>-0.142203977959691</v>
      </c>
      <c r="Q31" s="188">
        <f>+RAPPR_Tav3!P22</f>
        <v>0.67083767597632604</v>
      </c>
    </row>
    <row r="32" spans="1:17" s="47" customFormat="1" ht="36" customHeight="1" x14ac:dyDescent="0.35">
      <c r="A32" s="54"/>
      <c r="B32" s="195" t="s">
        <v>66</v>
      </c>
      <c r="C32" s="190" t="s">
        <v>28</v>
      </c>
      <c r="D32" s="76">
        <f>+RAPPR_Tav3!C23</f>
        <v>0</v>
      </c>
      <c r="E32" s="163">
        <f>+RAPPR_Tav3!D23</f>
        <v>0</v>
      </c>
      <c r="F32" s="76">
        <f>+RAPPR_Tav3!E23</f>
        <v>0</v>
      </c>
      <c r="G32" s="163">
        <f>+RAPPR_Tav3!F23</f>
        <v>0</v>
      </c>
      <c r="H32" s="76">
        <f>+RAPPR_Tav3!G23</f>
        <v>0</v>
      </c>
      <c r="I32" s="163">
        <f>+RAPPR_Tav3!H23</f>
        <v>0</v>
      </c>
      <c r="J32" s="76">
        <f>+RAPPR_Tav3!I23</f>
        <v>0</v>
      </c>
      <c r="K32" s="163">
        <f>+RAPPR_Tav3!J23</f>
        <v>0</v>
      </c>
      <c r="L32" s="76">
        <f>+RAPPR_Tav3!K23</f>
        <v>0</v>
      </c>
      <c r="M32" s="76">
        <f>+RAPPR_Tav3!L23</f>
        <v>0</v>
      </c>
      <c r="N32" s="76">
        <f>+RAPPR_Tav3!M23</f>
        <v>0</v>
      </c>
      <c r="O32" s="77">
        <f>+RAPPR_Tav3!N23</f>
        <v>0</v>
      </c>
      <c r="P32" s="189">
        <f>+RAPPR_Tav3!O23</f>
        <v>0</v>
      </c>
      <c r="Q32" s="189">
        <f>+RAPPR_Tav3!P23</f>
        <v>0</v>
      </c>
    </row>
    <row r="33" spans="1:17" ht="14.15" customHeight="1" x14ac:dyDescent="0.35">
      <c r="A33" s="231"/>
      <c r="B33" s="10" t="s">
        <v>29</v>
      </c>
      <c r="D33" s="59">
        <f>+RAPPR_Tav3!C24</f>
        <v>0</v>
      </c>
      <c r="E33" s="159">
        <f>+RAPPR_Tav3!D24</f>
        <v>0</v>
      </c>
      <c r="F33" s="59">
        <f>+RAPPR_Tav3!E24</f>
        <v>0</v>
      </c>
      <c r="G33" s="159">
        <f>+RAPPR_Tav3!F24</f>
        <v>0</v>
      </c>
      <c r="H33" s="59">
        <f>+RAPPR_Tav3!G24</f>
        <v>0</v>
      </c>
      <c r="I33" s="159">
        <f>+RAPPR_Tav3!H24</f>
        <v>0</v>
      </c>
      <c r="J33" s="59">
        <f>+RAPPR_Tav3!I24</f>
        <v>0</v>
      </c>
      <c r="K33" s="159">
        <f>+RAPPR_Tav3!J24</f>
        <v>0</v>
      </c>
      <c r="L33" s="59">
        <f>+RAPPR_Tav3!K24</f>
        <v>0</v>
      </c>
      <c r="M33" s="59">
        <f>+RAPPR_Tav3!L24</f>
        <v>0</v>
      </c>
      <c r="N33" s="62">
        <f>+RAPPR_Tav3!M24</f>
        <v>0</v>
      </c>
      <c r="O33" s="60">
        <f>+RAPPR_Tav3!N24</f>
        <v>0</v>
      </c>
      <c r="P33" s="188">
        <f>+RAPPR_Tav3!O24</f>
        <v>0</v>
      </c>
      <c r="Q33" s="188">
        <f>+RAPPR_Tav3!P24</f>
        <v>0</v>
      </c>
    </row>
    <row r="34" spans="1:17" s="26" customFormat="1" ht="13.15" customHeight="1" x14ac:dyDescent="0.35">
      <c r="A34" s="99" t="s">
        <v>41</v>
      </c>
      <c r="B34" s="63"/>
      <c r="C34" s="63"/>
      <c r="D34" s="64">
        <f>+RAPPR_Tav3!C25</f>
        <v>10404</v>
      </c>
      <c r="E34" s="191">
        <f>+RAPPR_Tav3!D25</f>
        <v>-0.38594109661807202</v>
      </c>
      <c r="F34" s="64">
        <f>+RAPPR_Tav3!E25</f>
        <v>931299</v>
      </c>
      <c r="G34" s="191">
        <f>+RAPPR_Tav3!F25</f>
        <v>-0.17265080727265</v>
      </c>
      <c r="H34" s="64">
        <f>+RAPPR_Tav3!G25</f>
        <v>461</v>
      </c>
      <c r="I34" s="191">
        <f>+RAPPR_Tav3!H25</f>
        <v>-0.116858237547893</v>
      </c>
      <c r="J34" s="64">
        <f>+RAPPR_Tav3!I25</f>
        <v>11307</v>
      </c>
      <c r="K34" s="191">
        <f>+RAPPR_Tav3!J25</f>
        <v>0.43690430804422398</v>
      </c>
      <c r="L34" s="64">
        <f>+RAPPR_Tav3!K25</f>
        <v>0</v>
      </c>
      <c r="M34" s="64">
        <f>+RAPPR_Tav3!L25</f>
        <v>953102</v>
      </c>
      <c r="N34" s="64">
        <f>+RAPPR_Tav3!M25</f>
        <v>18171</v>
      </c>
      <c r="O34" s="64">
        <f>+RAPPR_Tav3!N25</f>
        <v>971273</v>
      </c>
      <c r="P34" s="191">
        <f>+RAPPR_Tav3!O25</f>
        <v>-0.142203977959691</v>
      </c>
      <c r="Q34" s="191">
        <f>+RAPPR_Tav3!P25</f>
        <v>0.67083767597632604</v>
      </c>
    </row>
    <row r="35" spans="1:17" s="26" customFormat="1" ht="13.15" customHeight="1" x14ac:dyDescent="0.35">
      <c r="A35" s="67" t="s">
        <v>42</v>
      </c>
      <c r="B35" s="36"/>
      <c r="C35" s="37"/>
      <c r="D35" s="70">
        <f>+RAPPR_Tav3!C26</f>
        <v>0</v>
      </c>
      <c r="E35" s="193">
        <f>+RAPPR_Tav3!D26</f>
        <v>0</v>
      </c>
      <c r="F35" s="70">
        <f>+RAPPR_Tav3!E26</f>
        <v>0</v>
      </c>
      <c r="G35" s="193">
        <f>+RAPPR_Tav3!F26</f>
        <v>0</v>
      </c>
      <c r="H35" s="70">
        <f>+RAPPR_Tav3!G26</f>
        <v>0</v>
      </c>
      <c r="I35" s="193">
        <f>+RAPPR_Tav3!H26</f>
        <v>0</v>
      </c>
      <c r="J35" s="70">
        <f>+RAPPR_Tav3!I26</f>
        <v>0</v>
      </c>
      <c r="K35" s="193">
        <f>+RAPPR_Tav3!J26</f>
        <v>0</v>
      </c>
      <c r="L35" s="70">
        <f>+RAPPR_Tav3!K26</f>
        <v>0</v>
      </c>
      <c r="M35" s="70">
        <f>+RAPPR_Tav3!L26</f>
        <v>0</v>
      </c>
      <c r="N35" s="75">
        <f>+RAPPR_Tav3!M26</f>
        <v>0</v>
      </c>
      <c r="O35" s="70">
        <f>+RAPPR_Tav3!N26</f>
        <v>0</v>
      </c>
      <c r="P35" s="193">
        <f>+RAPPR_Tav3!O26</f>
        <v>0</v>
      </c>
      <c r="Q35" s="193">
        <f>+RAPPR_Tav3!P26</f>
        <v>0</v>
      </c>
    </row>
    <row r="36" spans="1:17" ht="14.15" customHeight="1" x14ac:dyDescent="0.35">
      <c r="A36" s="229" t="s">
        <v>43</v>
      </c>
      <c r="B36" s="29" t="s">
        <v>44</v>
      </c>
      <c r="C36" s="12"/>
      <c r="D36" s="72">
        <f>+RAPPR_Tav3!C27</f>
        <v>0</v>
      </c>
      <c r="E36" s="155">
        <f>+RAPPR_Tav3!D27</f>
        <v>0</v>
      </c>
      <c r="F36" s="72">
        <f>+RAPPR_Tav3!E27</f>
        <v>0</v>
      </c>
      <c r="G36" s="155">
        <f>+RAPPR_Tav3!F27</f>
        <v>0</v>
      </c>
      <c r="H36" s="72">
        <f>+RAPPR_Tav3!G27</f>
        <v>0</v>
      </c>
      <c r="I36" s="155">
        <f>+RAPPR_Tav3!H27</f>
        <v>0</v>
      </c>
      <c r="J36" s="72">
        <f>+RAPPR_Tav3!I27</f>
        <v>0</v>
      </c>
      <c r="K36" s="155">
        <f>+RAPPR_Tav3!J27</f>
        <v>0</v>
      </c>
      <c r="L36" s="72">
        <f>+RAPPR_Tav3!K27</f>
        <v>0</v>
      </c>
      <c r="M36" s="72">
        <f>+RAPPR_Tav3!L27</f>
        <v>0</v>
      </c>
      <c r="N36" s="72">
        <f>+RAPPR_Tav3!M27</f>
        <v>0</v>
      </c>
      <c r="O36" s="74">
        <f>+RAPPR_Tav3!N27</f>
        <v>0</v>
      </c>
      <c r="P36" s="187">
        <f>+RAPPR_Tav3!O27</f>
        <v>0</v>
      </c>
      <c r="Q36" s="187">
        <f>+RAPPR_Tav3!P27</f>
        <v>0</v>
      </c>
    </row>
    <row r="37" spans="1:17" s="47" customFormat="1" ht="12" customHeight="1" x14ac:dyDescent="0.35">
      <c r="A37" s="54"/>
      <c r="B37" s="53" t="s">
        <v>84</v>
      </c>
      <c r="C37" s="53" t="s">
        <v>85</v>
      </c>
      <c r="D37" s="76">
        <f>+RAPPR_Tav3!C28</f>
        <v>0</v>
      </c>
      <c r="E37" s="163">
        <f>+RAPPR_Tav3!D28</f>
        <v>0</v>
      </c>
      <c r="F37" s="76">
        <f>+RAPPR_Tav3!E28</f>
        <v>0</v>
      </c>
      <c r="G37" s="163">
        <f>+RAPPR_Tav3!F28</f>
        <v>0</v>
      </c>
      <c r="H37" s="76">
        <f>+RAPPR_Tav3!G28</f>
        <v>0</v>
      </c>
      <c r="I37" s="163">
        <f>+RAPPR_Tav3!H28</f>
        <v>0</v>
      </c>
      <c r="J37" s="76">
        <f>+RAPPR_Tav3!I28</f>
        <v>0</v>
      </c>
      <c r="K37" s="163">
        <f>+RAPPR_Tav3!J28</f>
        <v>0</v>
      </c>
      <c r="L37" s="76">
        <f>+RAPPR_Tav3!K28</f>
        <v>0</v>
      </c>
      <c r="M37" s="76">
        <f>+RAPPR_Tav3!L28</f>
        <v>0</v>
      </c>
      <c r="N37" s="76">
        <f>+RAPPR_Tav3!M28</f>
        <v>0</v>
      </c>
      <c r="O37" s="77">
        <f>+RAPPR_Tav3!N28</f>
        <v>0</v>
      </c>
      <c r="P37" s="189">
        <f>+RAPPR_Tav3!O28</f>
        <v>0</v>
      </c>
      <c r="Q37" s="189">
        <f>+RAPPR_Tav3!P28</f>
        <v>0</v>
      </c>
    </row>
    <row r="38" spans="1:17" s="47" customFormat="1" ht="12" customHeight="1" x14ac:dyDescent="0.35">
      <c r="A38" s="54"/>
      <c r="B38" s="144"/>
      <c r="C38" s="53" t="s">
        <v>45</v>
      </c>
      <c r="D38" s="76">
        <f>+RAPPR_Tav3!C29</f>
        <v>0</v>
      </c>
      <c r="E38" s="163">
        <f>+RAPPR_Tav3!D29</f>
        <v>0</v>
      </c>
      <c r="F38" s="76">
        <f>+RAPPR_Tav3!E29</f>
        <v>0</v>
      </c>
      <c r="G38" s="163">
        <f>+RAPPR_Tav3!F29</f>
        <v>0</v>
      </c>
      <c r="H38" s="76">
        <f>+RAPPR_Tav3!G29</f>
        <v>0</v>
      </c>
      <c r="I38" s="163">
        <f>+RAPPR_Tav3!H29</f>
        <v>0</v>
      </c>
      <c r="J38" s="76">
        <f>+RAPPR_Tav3!I29</f>
        <v>0</v>
      </c>
      <c r="K38" s="163">
        <f>+RAPPR_Tav3!J29</f>
        <v>0</v>
      </c>
      <c r="L38" s="76">
        <f>+RAPPR_Tav3!K29</f>
        <v>0</v>
      </c>
      <c r="M38" s="76">
        <f>+RAPPR_Tav3!L29</f>
        <v>0</v>
      </c>
      <c r="N38" s="76">
        <f>+RAPPR_Tav3!M29</f>
        <v>0</v>
      </c>
      <c r="O38" s="77">
        <f>+RAPPR_Tav3!N29</f>
        <v>0</v>
      </c>
      <c r="P38" s="189">
        <f>+RAPPR_Tav3!O29</f>
        <v>0</v>
      </c>
      <c r="Q38" s="189">
        <f>+RAPPR_Tav3!P29</f>
        <v>0</v>
      </c>
    </row>
    <row r="39" spans="1:17" s="47" customFormat="1" ht="12" customHeight="1" x14ac:dyDescent="0.35">
      <c r="A39" s="54"/>
      <c r="B39" s="144"/>
      <c r="C39" s="53" t="s">
        <v>46</v>
      </c>
      <c r="D39" s="76">
        <f>+RAPPR_Tav3!C30</f>
        <v>0</v>
      </c>
      <c r="E39" s="163">
        <f>+RAPPR_Tav3!D30</f>
        <v>0</v>
      </c>
      <c r="F39" s="76">
        <f>+RAPPR_Tav3!E30</f>
        <v>0</v>
      </c>
      <c r="G39" s="163">
        <f>+RAPPR_Tav3!F30</f>
        <v>0</v>
      </c>
      <c r="H39" s="76">
        <f>+RAPPR_Tav3!G30</f>
        <v>0</v>
      </c>
      <c r="I39" s="163">
        <f>+RAPPR_Tav3!H30</f>
        <v>0</v>
      </c>
      <c r="J39" s="76">
        <f>+RAPPR_Tav3!I30</f>
        <v>0</v>
      </c>
      <c r="K39" s="163">
        <f>+RAPPR_Tav3!J30</f>
        <v>0</v>
      </c>
      <c r="L39" s="76">
        <f>+RAPPR_Tav3!K30</f>
        <v>0</v>
      </c>
      <c r="M39" s="76">
        <f>+RAPPR_Tav3!L30</f>
        <v>0</v>
      </c>
      <c r="N39" s="76">
        <f>+RAPPR_Tav3!M30</f>
        <v>0</v>
      </c>
      <c r="O39" s="77">
        <f>+RAPPR_Tav3!N30</f>
        <v>0</v>
      </c>
      <c r="P39" s="189">
        <f>+RAPPR_Tav3!O30</f>
        <v>0</v>
      </c>
      <c r="Q39" s="189">
        <f>+RAPPR_Tav3!P30</f>
        <v>0</v>
      </c>
    </row>
    <row r="40" spans="1:17" s="47" customFormat="1" ht="12" customHeight="1" x14ac:dyDescent="0.35">
      <c r="A40" s="54"/>
      <c r="B40" s="144"/>
      <c r="C40" s="53" t="s">
        <v>47</v>
      </c>
      <c r="D40" s="76">
        <f>+RAPPR_Tav3!C31</f>
        <v>0</v>
      </c>
      <c r="E40" s="163">
        <f>+RAPPR_Tav3!D31</f>
        <v>0</v>
      </c>
      <c r="F40" s="76">
        <f>+RAPPR_Tav3!E31</f>
        <v>0</v>
      </c>
      <c r="G40" s="163">
        <f>+RAPPR_Tav3!F31</f>
        <v>0</v>
      </c>
      <c r="H40" s="76">
        <f>+RAPPR_Tav3!G31</f>
        <v>0</v>
      </c>
      <c r="I40" s="163">
        <f>+RAPPR_Tav3!H31</f>
        <v>0</v>
      </c>
      <c r="J40" s="76">
        <f>+RAPPR_Tav3!I31</f>
        <v>0</v>
      </c>
      <c r="K40" s="163">
        <f>+RAPPR_Tav3!J31</f>
        <v>0</v>
      </c>
      <c r="L40" s="76">
        <f>+RAPPR_Tav3!K31</f>
        <v>0</v>
      </c>
      <c r="M40" s="76">
        <f>+RAPPR_Tav3!L31</f>
        <v>0</v>
      </c>
      <c r="N40" s="76">
        <f>+RAPPR_Tav3!M31</f>
        <v>0</v>
      </c>
      <c r="O40" s="77">
        <f>+RAPPR_Tav3!N31</f>
        <v>0</v>
      </c>
      <c r="P40" s="189">
        <f>+RAPPR_Tav3!O31</f>
        <v>0</v>
      </c>
      <c r="Q40" s="189">
        <f>+RAPPR_Tav3!P31</f>
        <v>0</v>
      </c>
    </row>
    <row r="41" spans="1:17" s="47" customFormat="1" ht="12" customHeight="1" x14ac:dyDescent="0.35">
      <c r="A41" s="54"/>
      <c r="B41" s="144"/>
      <c r="C41" s="53" t="s">
        <v>48</v>
      </c>
      <c r="D41" s="76">
        <f>+RAPPR_Tav3!C32</f>
        <v>0</v>
      </c>
      <c r="E41" s="163">
        <f>+RAPPR_Tav3!D32</f>
        <v>0</v>
      </c>
      <c r="F41" s="76">
        <f>+RAPPR_Tav3!E32</f>
        <v>0</v>
      </c>
      <c r="G41" s="163">
        <f>+RAPPR_Tav3!F32</f>
        <v>0</v>
      </c>
      <c r="H41" s="76">
        <f>+RAPPR_Tav3!G32</f>
        <v>0</v>
      </c>
      <c r="I41" s="163">
        <f>+RAPPR_Tav3!H32</f>
        <v>0</v>
      </c>
      <c r="J41" s="76">
        <f>+RAPPR_Tav3!I32</f>
        <v>0</v>
      </c>
      <c r="K41" s="163">
        <f>+RAPPR_Tav3!J32</f>
        <v>0</v>
      </c>
      <c r="L41" s="76">
        <f>+RAPPR_Tav3!K32</f>
        <v>0</v>
      </c>
      <c r="M41" s="76">
        <f>+RAPPR_Tav3!L32</f>
        <v>0</v>
      </c>
      <c r="N41" s="76">
        <f>+RAPPR_Tav3!M32</f>
        <v>0</v>
      </c>
      <c r="O41" s="77">
        <f>+RAPPR_Tav3!N32</f>
        <v>0</v>
      </c>
      <c r="P41" s="189">
        <f>+RAPPR_Tav3!O32</f>
        <v>0</v>
      </c>
      <c r="Q41" s="189">
        <f>+RAPPR_Tav3!P32</f>
        <v>0</v>
      </c>
    </row>
    <row r="42" spans="1:17" ht="14.15" customHeight="1" x14ac:dyDescent="0.35">
      <c r="A42" s="231"/>
      <c r="B42" s="10" t="s">
        <v>49</v>
      </c>
      <c r="C42" s="13"/>
      <c r="D42" s="59">
        <f>+RAPPR_Tav3!C33</f>
        <v>0</v>
      </c>
      <c r="E42" s="159">
        <f>+RAPPR_Tav3!D33</f>
        <v>0</v>
      </c>
      <c r="F42" s="59">
        <f>+RAPPR_Tav3!E33</f>
        <v>0</v>
      </c>
      <c r="G42" s="159">
        <f>+RAPPR_Tav3!F33</f>
        <v>0</v>
      </c>
      <c r="H42" s="59">
        <f>+RAPPR_Tav3!G33</f>
        <v>0</v>
      </c>
      <c r="I42" s="159">
        <f>+RAPPR_Tav3!H33</f>
        <v>0</v>
      </c>
      <c r="J42" s="59">
        <f>+RAPPR_Tav3!I33</f>
        <v>0</v>
      </c>
      <c r="K42" s="159">
        <f>+RAPPR_Tav3!J33</f>
        <v>0</v>
      </c>
      <c r="L42" s="59">
        <f>+RAPPR_Tav3!K33</f>
        <v>0</v>
      </c>
      <c r="M42" s="59">
        <f>+RAPPR_Tav3!L33</f>
        <v>0</v>
      </c>
      <c r="N42" s="78">
        <f>+RAPPR_Tav3!M33</f>
        <v>0</v>
      </c>
      <c r="O42" s="60">
        <f>+RAPPR_Tav3!N33</f>
        <v>0</v>
      </c>
      <c r="P42" s="188">
        <f>+RAPPR_Tav3!O33</f>
        <v>0</v>
      </c>
      <c r="Q42" s="188">
        <f>+RAPPR_Tav3!P33</f>
        <v>0</v>
      </c>
    </row>
    <row r="43" spans="1:17" s="47" customFormat="1" ht="12" customHeight="1" x14ac:dyDescent="0.35">
      <c r="A43" s="54"/>
      <c r="B43" s="53" t="s">
        <v>66</v>
      </c>
      <c r="C43" s="53" t="s">
        <v>30</v>
      </c>
      <c r="D43" s="76">
        <f>+RAPPR_Tav3!C34</f>
        <v>0</v>
      </c>
      <c r="E43" s="163">
        <f>+RAPPR_Tav3!D34</f>
        <v>0</v>
      </c>
      <c r="F43" s="76">
        <f>+RAPPR_Tav3!E34</f>
        <v>0</v>
      </c>
      <c r="G43" s="163">
        <f>+RAPPR_Tav3!F34</f>
        <v>0</v>
      </c>
      <c r="H43" s="76">
        <f>+RAPPR_Tav3!G34</f>
        <v>0</v>
      </c>
      <c r="I43" s="163">
        <f>+RAPPR_Tav3!H34</f>
        <v>0</v>
      </c>
      <c r="J43" s="76">
        <f>+RAPPR_Tav3!I34</f>
        <v>0</v>
      </c>
      <c r="K43" s="163">
        <f>+RAPPR_Tav3!J34</f>
        <v>0</v>
      </c>
      <c r="L43" s="76">
        <f>+RAPPR_Tav3!K34</f>
        <v>0</v>
      </c>
      <c r="M43" s="76">
        <f>+RAPPR_Tav3!L34</f>
        <v>0</v>
      </c>
      <c r="N43" s="79">
        <f>+RAPPR_Tav3!M34</f>
        <v>0</v>
      </c>
      <c r="O43" s="77">
        <f>+RAPPR_Tav3!N34</f>
        <v>0</v>
      </c>
      <c r="P43" s="189">
        <f>+RAPPR_Tav3!O34</f>
        <v>0</v>
      </c>
      <c r="Q43" s="189">
        <f>+RAPPR_Tav3!P34</f>
        <v>0</v>
      </c>
    </row>
    <row r="44" spans="1:17" s="26" customFormat="1" ht="13.15" customHeight="1" x14ac:dyDescent="0.35">
      <c r="A44" s="219" t="s">
        <v>50</v>
      </c>
      <c r="B44" s="63"/>
      <c r="C44" s="63"/>
      <c r="D44" s="64">
        <f>+RAPPR_Tav3!C35</f>
        <v>0</v>
      </c>
      <c r="E44" s="191">
        <f>+RAPPR_Tav3!D35</f>
        <v>0</v>
      </c>
      <c r="F44" s="64">
        <f>+RAPPR_Tav3!E35</f>
        <v>0</v>
      </c>
      <c r="G44" s="191">
        <f>+RAPPR_Tav3!F35</f>
        <v>0</v>
      </c>
      <c r="H44" s="64">
        <f>+RAPPR_Tav3!G35</f>
        <v>0</v>
      </c>
      <c r="I44" s="191">
        <f>+RAPPR_Tav3!H35</f>
        <v>0</v>
      </c>
      <c r="J44" s="64">
        <f>+RAPPR_Tav3!I35</f>
        <v>0</v>
      </c>
      <c r="K44" s="191">
        <f>+RAPPR_Tav3!J35</f>
        <v>0</v>
      </c>
      <c r="L44" s="64">
        <f>+RAPPR_Tav3!K35</f>
        <v>0</v>
      </c>
      <c r="M44" s="64">
        <f>+RAPPR_Tav3!L35</f>
        <v>0</v>
      </c>
      <c r="N44" s="64">
        <f>+RAPPR_Tav3!M35</f>
        <v>0</v>
      </c>
      <c r="O44" s="64">
        <f>+RAPPR_Tav3!N35</f>
        <v>0</v>
      </c>
      <c r="P44" s="191">
        <f>+RAPPR_Tav3!O35</f>
        <v>0</v>
      </c>
      <c r="Q44" s="191">
        <f>+RAPPR_Tav3!P35</f>
        <v>0</v>
      </c>
    </row>
    <row r="45" spans="1:17" ht="14.15" customHeight="1" x14ac:dyDescent="0.35">
      <c r="A45" s="91" t="s">
        <v>51</v>
      </c>
      <c r="B45" s="80"/>
      <c r="C45" s="87"/>
      <c r="D45" s="70">
        <f>+RAPPR_Tav3!C36</f>
        <v>0</v>
      </c>
      <c r="E45" s="193">
        <f>+RAPPR_Tav3!D36</f>
        <v>0</v>
      </c>
      <c r="F45" s="70">
        <f>+RAPPR_Tav3!E36</f>
        <v>0</v>
      </c>
      <c r="G45" s="193">
        <f>+RAPPR_Tav3!F36</f>
        <v>0</v>
      </c>
      <c r="H45" s="70">
        <f>+RAPPR_Tav3!G36</f>
        <v>0</v>
      </c>
      <c r="I45" s="193">
        <f>+RAPPR_Tav3!H36</f>
        <v>0</v>
      </c>
      <c r="J45" s="70">
        <f>+RAPPR_Tav3!I36</f>
        <v>0</v>
      </c>
      <c r="K45" s="193">
        <f>+RAPPR_Tav3!J36</f>
        <v>0</v>
      </c>
      <c r="L45" s="70">
        <f>+RAPPR_Tav3!K36</f>
        <v>0</v>
      </c>
      <c r="M45" s="70">
        <f>+RAPPR_Tav3!L36</f>
        <v>0</v>
      </c>
      <c r="N45" s="70">
        <f>+RAPPR_Tav3!M36</f>
        <v>0</v>
      </c>
      <c r="O45" s="70">
        <f>+RAPPR_Tav3!N36</f>
        <v>0</v>
      </c>
      <c r="P45" s="193">
        <f>+RAPPR_Tav3!O36</f>
        <v>0</v>
      </c>
      <c r="Q45" s="193">
        <f>+RAPPR_Tav3!P36</f>
        <v>0</v>
      </c>
    </row>
    <row r="46" spans="1:17" ht="14.15" customHeight="1" x14ac:dyDescent="0.35">
      <c r="A46" s="220" t="s">
        <v>52</v>
      </c>
      <c r="B46" s="232"/>
      <c r="C46" s="232"/>
      <c r="D46" s="72">
        <f>+RAPPR_Tav3!C37</f>
        <v>45147</v>
      </c>
      <c r="E46" s="155">
        <f>+RAPPR_Tav3!D37</f>
        <v>-0.32465220643231102</v>
      </c>
      <c r="F46" s="72">
        <f>+RAPPR_Tav3!E37</f>
        <v>798175</v>
      </c>
      <c r="G46" s="155">
        <f>+RAPPR_Tav3!F37</f>
        <v>-0.30867722997985397</v>
      </c>
      <c r="H46" s="72">
        <f>+RAPPR_Tav3!G37</f>
        <v>0</v>
      </c>
      <c r="I46" s="155">
        <f>+RAPPR_Tav3!H37</f>
        <v>0</v>
      </c>
      <c r="J46" s="72">
        <f>+RAPPR_Tav3!I37</f>
        <v>0</v>
      </c>
      <c r="K46" s="155">
        <f>+RAPPR_Tav3!J37</f>
        <v>0</v>
      </c>
      <c r="L46" s="72">
        <f>+RAPPR_Tav3!K37</f>
        <v>140</v>
      </c>
      <c r="M46" s="72">
        <f>+RAPPR_Tav3!L37</f>
        <v>3652</v>
      </c>
      <c r="N46" s="72">
        <f>+RAPPR_Tav3!M37</f>
        <v>0</v>
      </c>
      <c r="O46" s="74">
        <f>+RAPPR_Tav3!N37</f>
        <v>3792</v>
      </c>
      <c r="P46" s="187">
        <f>+RAPPR_Tav3!O37</f>
        <v>-0.11194379391100701</v>
      </c>
      <c r="Q46" s="187">
        <f>+RAPPR_Tav3!P37</f>
        <v>2.6190540324936801E-3</v>
      </c>
    </row>
    <row r="47" spans="1:17" s="47" customFormat="1" ht="12" customHeight="1" x14ac:dyDescent="0.35">
      <c r="A47" s="54"/>
      <c r="B47" s="53" t="s">
        <v>66</v>
      </c>
      <c r="C47" s="81" t="s">
        <v>82</v>
      </c>
      <c r="D47" s="76">
        <f>+RAPPR_Tav3!C38</f>
        <v>45147</v>
      </c>
      <c r="E47" s="163">
        <f>+RAPPR_Tav3!D38</f>
        <v>-0.32465220643231102</v>
      </c>
      <c r="F47" s="76">
        <f>+RAPPR_Tav3!E38</f>
        <v>798175</v>
      </c>
      <c r="G47" s="163">
        <f>+RAPPR_Tav3!F38</f>
        <v>-0.30867722997985397</v>
      </c>
      <c r="H47" s="76">
        <f>+RAPPR_Tav3!G38</f>
        <v>0</v>
      </c>
      <c r="I47" s="163">
        <f>+RAPPR_Tav3!H38</f>
        <v>0</v>
      </c>
      <c r="J47" s="76">
        <f>+RAPPR_Tav3!I38</f>
        <v>0</v>
      </c>
      <c r="K47" s="163">
        <f>+RAPPR_Tav3!J38</f>
        <v>0</v>
      </c>
      <c r="L47" s="76">
        <f>+RAPPR_Tav3!K38</f>
        <v>140</v>
      </c>
      <c r="M47" s="76">
        <f>+RAPPR_Tav3!L38</f>
        <v>3652</v>
      </c>
      <c r="N47" s="76">
        <f>+RAPPR_Tav3!M38</f>
        <v>0</v>
      </c>
      <c r="O47" s="77">
        <f>+RAPPR_Tav3!N38</f>
        <v>3792</v>
      </c>
      <c r="P47" s="189">
        <f>+RAPPR_Tav3!O38</f>
        <v>-0.11194379391100701</v>
      </c>
      <c r="Q47" s="189">
        <f>+RAPPR_Tav3!P38</f>
        <v>2.6190540324936801E-3</v>
      </c>
    </row>
    <row r="48" spans="1:17" s="47" customFormat="1" ht="12" customHeight="1" x14ac:dyDescent="0.35">
      <c r="A48" s="54"/>
      <c r="B48" s="53"/>
      <c r="C48" s="81" t="s">
        <v>53</v>
      </c>
      <c r="D48" s="76">
        <f>+RAPPR_Tav3!C39</f>
        <v>0</v>
      </c>
      <c r="E48" s="163">
        <f>+RAPPR_Tav3!D39</f>
        <v>0</v>
      </c>
      <c r="F48" s="76">
        <f>+RAPPR_Tav3!E39</f>
        <v>0</v>
      </c>
      <c r="G48" s="163">
        <f>+RAPPR_Tav3!F39</f>
        <v>0</v>
      </c>
      <c r="H48" s="76">
        <f>+RAPPR_Tav3!G39</f>
        <v>0</v>
      </c>
      <c r="I48" s="163">
        <f>+RAPPR_Tav3!H39</f>
        <v>0</v>
      </c>
      <c r="J48" s="76">
        <f>+RAPPR_Tav3!I39</f>
        <v>0</v>
      </c>
      <c r="K48" s="163">
        <f>+RAPPR_Tav3!J39</f>
        <v>0</v>
      </c>
      <c r="L48" s="76">
        <f>+RAPPR_Tav3!K39</f>
        <v>0</v>
      </c>
      <c r="M48" s="76">
        <f>+RAPPR_Tav3!L39</f>
        <v>0</v>
      </c>
      <c r="N48" s="76">
        <f>+RAPPR_Tav3!M39</f>
        <v>0</v>
      </c>
      <c r="O48" s="77">
        <f>+RAPPR_Tav3!N39</f>
        <v>0</v>
      </c>
      <c r="P48" s="189">
        <f>+RAPPR_Tav3!O39</f>
        <v>0</v>
      </c>
      <c r="Q48" s="189">
        <f>+RAPPR_Tav3!P39</f>
        <v>0</v>
      </c>
    </row>
    <row r="49" spans="1:17" s="47" customFormat="1" ht="12" customHeight="1" x14ac:dyDescent="0.35">
      <c r="A49" s="54"/>
      <c r="B49" s="82"/>
      <c r="C49" s="81" t="s">
        <v>54</v>
      </c>
      <c r="D49" s="76">
        <f>+RAPPR_Tav3!C40</f>
        <v>0</v>
      </c>
      <c r="E49" s="163">
        <f>+RAPPR_Tav3!D40</f>
        <v>0</v>
      </c>
      <c r="F49" s="76">
        <f>+RAPPR_Tav3!E40</f>
        <v>0</v>
      </c>
      <c r="G49" s="163">
        <f>+RAPPR_Tav3!F40</f>
        <v>0</v>
      </c>
      <c r="H49" s="76">
        <f>+RAPPR_Tav3!G40</f>
        <v>0</v>
      </c>
      <c r="I49" s="163">
        <f>+RAPPR_Tav3!H40</f>
        <v>0</v>
      </c>
      <c r="J49" s="76">
        <f>+RAPPR_Tav3!I40</f>
        <v>0</v>
      </c>
      <c r="K49" s="163">
        <f>+RAPPR_Tav3!J40</f>
        <v>0</v>
      </c>
      <c r="L49" s="76">
        <f>+RAPPR_Tav3!K40</f>
        <v>0</v>
      </c>
      <c r="M49" s="76">
        <f>+RAPPR_Tav3!L40</f>
        <v>0</v>
      </c>
      <c r="N49" s="76">
        <f>+RAPPR_Tav3!M40</f>
        <v>0</v>
      </c>
      <c r="O49" s="77">
        <f>+RAPPR_Tav3!N40</f>
        <v>0</v>
      </c>
      <c r="P49" s="189">
        <f>+RAPPR_Tav3!O40</f>
        <v>0</v>
      </c>
      <c r="Q49" s="189">
        <f>+RAPPR_Tav3!P40</f>
        <v>0</v>
      </c>
    </row>
    <row r="50" spans="1:17" s="47" customFormat="1" ht="12" customHeight="1" x14ac:dyDescent="0.35">
      <c r="A50" s="54"/>
      <c r="B50" s="53"/>
      <c r="C50" s="81" t="s">
        <v>55</v>
      </c>
      <c r="D50" s="76">
        <f>+RAPPR_Tav3!C41</f>
        <v>0</v>
      </c>
      <c r="E50" s="163">
        <f>+RAPPR_Tav3!D41</f>
        <v>0</v>
      </c>
      <c r="F50" s="76">
        <f>+RAPPR_Tav3!E41</f>
        <v>0</v>
      </c>
      <c r="G50" s="163">
        <f>+RAPPR_Tav3!F41</f>
        <v>0</v>
      </c>
      <c r="H50" s="76">
        <f>+RAPPR_Tav3!G41</f>
        <v>0</v>
      </c>
      <c r="I50" s="163">
        <f>+RAPPR_Tav3!H41</f>
        <v>0</v>
      </c>
      <c r="J50" s="76">
        <f>+RAPPR_Tav3!I41</f>
        <v>0</v>
      </c>
      <c r="K50" s="163">
        <f>+RAPPR_Tav3!J41</f>
        <v>0</v>
      </c>
      <c r="L50" s="76">
        <f>+RAPPR_Tav3!K41</f>
        <v>0</v>
      </c>
      <c r="M50" s="76">
        <f>+RAPPR_Tav3!L41</f>
        <v>0</v>
      </c>
      <c r="N50" s="76">
        <f>+RAPPR_Tav3!M41</f>
        <v>0</v>
      </c>
      <c r="O50" s="77">
        <f>+RAPPR_Tav3!N41</f>
        <v>0</v>
      </c>
      <c r="P50" s="189">
        <f>+RAPPR_Tav3!O41</f>
        <v>0</v>
      </c>
      <c r="Q50" s="189">
        <f>+RAPPR_Tav3!P41</f>
        <v>0</v>
      </c>
    </row>
    <row r="51" spans="1:17" s="26" customFormat="1" ht="13.15" customHeight="1" x14ac:dyDescent="0.35">
      <c r="A51" s="99" t="s">
        <v>11</v>
      </c>
      <c r="B51" s="63"/>
      <c r="C51" s="221"/>
      <c r="D51" s="64">
        <f>+RAPPR_Tav3!C42</f>
        <v>1019027</v>
      </c>
      <c r="E51" s="191">
        <f>+RAPPR_Tav3!D42</f>
        <v>-7.3778538044970005E-2</v>
      </c>
      <c r="F51" s="64">
        <f>+RAPPR_Tav3!E42</f>
        <v>79664597</v>
      </c>
      <c r="G51" s="191">
        <f>+RAPPR_Tav3!F42</f>
        <v>0.14936380267246199</v>
      </c>
      <c r="H51" s="64">
        <f>+RAPPR_Tav3!G42</f>
        <v>597</v>
      </c>
      <c r="I51" s="191">
        <f>+RAPPR_Tav3!H42</f>
        <v>-0.114243323442137</v>
      </c>
      <c r="J51" s="64">
        <f>+RAPPR_Tav3!I42</f>
        <v>13877</v>
      </c>
      <c r="K51" s="191">
        <f>+RAPPR_Tav3!J42</f>
        <v>-6.3567042310547203E-2</v>
      </c>
      <c r="L51" s="64">
        <f>+RAPPR_Tav3!K42</f>
        <v>18856</v>
      </c>
      <c r="M51" s="64">
        <f>+RAPPR_Tav3!L42</f>
        <v>1398595</v>
      </c>
      <c r="N51" s="64">
        <f>+RAPPR_Tav3!M42</f>
        <v>30400</v>
      </c>
      <c r="O51" s="64">
        <f>+RAPPR_Tav3!N42</f>
        <v>1447851</v>
      </c>
      <c r="P51" s="191">
        <f>+RAPPR_Tav3!O42</f>
        <v>-0.277837299152768</v>
      </c>
      <c r="Q51" s="191">
        <f>+RAPPR_Tav3!P42</f>
        <v>1</v>
      </c>
    </row>
    <row r="52" spans="1:17" ht="30" customHeight="1" x14ac:dyDescent="0.35">
      <c r="A52" s="295" t="s">
        <v>83</v>
      </c>
      <c r="B52" s="296"/>
      <c r="C52" s="297"/>
      <c r="D52" s="83">
        <f>+RAPPR_Tav3!C44</f>
        <v>0</v>
      </c>
      <c r="E52" s="179">
        <f>+RAPPR_Tav3!D44</f>
        <v>0</v>
      </c>
      <c r="F52" s="83">
        <f>+RAPPR_Tav3!E44</f>
        <v>0</v>
      </c>
      <c r="G52" s="179">
        <f>+RAPPR_Tav3!F44</f>
        <v>0</v>
      </c>
      <c r="H52" s="83">
        <f>+RAPPR_Tav3!G44</f>
        <v>0</v>
      </c>
      <c r="I52" s="179">
        <f>+RAPPR_Tav3!H44</f>
        <v>0</v>
      </c>
      <c r="J52" s="83">
        <f>+RAPPR_Tav3!I44</f>
        <v>0</v>
      </c>
      <c r="K52" s="179">
        <f>+RAPPR_Tav3!J44</f>
        <v>0</v>
      </c>
      <c r="L52" s="83">
        <f>+RAPPR_Tav3!K44</f>
        <v>0</v>
      </c>
      <c r="M52" s="83">
        <f>+RAPPR_Tav3!L44</f>
        <v>0</v>
      </c>
      <c r="N52" s="84">
        <f>+RAPPR_Tav3!M44</f>
        <v>0</v>
      </c>
      <c r="O52" s="64">
        <f>+RAPPR_Tav3!N44</f>
        <v>0</v>
      </c>
      <c r="P52" s="191">
        <f>+RAPPR_Tav3!O44</f>
        <v>0</v>
      </c>
      <c r="Q52" s="191">
        <f>+RAPPR_Tav3!P44</f>
        <v>0</v>
      </c>
    </row>
    <row r="53" spans="1:17" ht="22.5" customHeight="1" x14ac:dyDescent="0.35">
      <c r="A53" s="308" t="str">
        <f>"Numero nuove convenzioni emesse per polizze collettive a tutto il "&amp;IF(MID(RAPPR_Tav3!C1,5,4)="0331","1°",
IF(MID(RAPPR_Tav3!C1,5,4)="0630","2°",
IF(MID(RAPPR_Tav3!C1,5,4)="0930","3°","4°")))&amp;" trimestre "&amp;MID(RAPPR_Tav3!C1,1,4)</f>
        <v>Numero nuove convenzioni emesse per polizze collettive a tutto il 2° trimestre 2025</v>
      </c>
      <c r="B53" s="308"/>
      <c r="C53" s="308"/>
      <c r="D53" s="247">
        <f>+RAPPR_Tav3!C43</f>
        <v>0</v>
      </c>
      <c r="E53" s="192">
        <f>+RAPPR_Tav3!D43</f>
        <v>0</v>
      </c>
      <c r="F53" s="248"/>
      <c r="G53" s="249"/>
      <c r="H53" s="80"/>
      <c r="I53" s="249"/>
      <c r="J53" s="250"/>
      <c r="K53" s="249"/>
      <c r="L53" s="250"/>
      <c r="M53" s="250"/>
      <c r="N53" s="250"/>
      <c r="O53" s="250"/>
      <c r="P53" s="249"/>
      <c r="Q53" s="251"/>
    </row>
    <row r="54" spans="1:17" ht="14.15" customHeight="1" x14ac:dyDescent="0.35">
      <c r="D54" s="85"/>
      <c r="J54" s="42"/>
      <c r="K54" s="196"/>
      <c r="L54" s="85"/>
      <c r="M54" s="85"/>
      <c r="N54" s="85"/>
      <c r="O54" s="85"/>
    </row>
    <row r="55" spans="1:17" ht="7.15" customHeight="1" x14ac:dyDescent="0.35">
      <c r="A55" s="311" t="s">
        <v>228</v>
      </c>
      <c r="B55" s="311"/>
      <c r="C55" s="311"/>
      <c r="D55" s="311"/>
      <c r="E55" s="311"/>
      <c r="F55" s="311"/>
      <c r="G55" s="311"/>
      <c r="H55" s="311"/>
      <c r="I55" s="311"/>
      <c r="J55" s="311"/>
      <c r="K55" s="311"/>
      <c r="L55" s="311"/>
      <c r="M55" s="311"/>
      <c r="N55" s="311"/>
      <c r="O55" s="311"/>
      <c r="P55" s="311"/>
    </row>
    <row r="56" spans="1:17" ht="16.149999999999999" customHeight="1" x14ac:dyDescent="0.35">
      <c r="A56" s="311"/>
      <c r="B56" s="311"/>
      <c r="C56" s="311"/>
      <c r="D56" s="311"/>
      <c r="E56" s="311"/>
      <c r="F56" s="311"/>
      <c r="G56" s="311"/>
      <c r="H56" s="311"/>
      <c r="I56" s="311"/>
      <c r="J56" s="311"/>
      <c r="K56" s="311"/>
      <c r="L56" s="311"/>
      <c r="M56" s="311"/>
      <c r="N56" s="311"/>
      <c r="O56" s="311"/>
      <c r="P56" s="311"/>
    </row>
    <row r="57" spans="1:17" ht="13.15" customHeight="1" x14ac:dyDescent="0.35">
      <c r="A57" s="299" t="s">
        <v>78</v>
      </c>
      <c r="B57" s="300"/>
      <c r="C57" s="300"/>
      <c r="D57" s="300"/>
      <c r="E57" s="300"/>
      <c r="F57" s="300"/>
      <c r="G57" s="300"/>
      <c r="H57" s="300"/>
      <c r="I57" s="300"/>
      <c r="J57" s="300"/>
      <c r="K57" s="300"/>
      <c r="L57" s="300"/>
      <c r="M57" s="300"/>
      <c r="N57" s="300"/>
      <c r="O57" s="300"/>
    </row>
    <row r="58" spans="1:17" ht="13.15" customHeight="1" x14ac:dyDescent="0.35">
      <c r="A58" s="300"/>
      <c r="B58" s="300"/>
      <c r="C58" s="300"/>
      <c r="D58" s="300"/>
      <c r="E58" s="300"/>
      <c r="F58" s="300"/>
      <c r="G58" s="300"/>
      <c r="H58" s="300"/>
      <c r="I58" s="300"/>
      <c r="J58" s="300"/>
      <c r="K58" s="300"/>
      <c r="L58" s="300"/>
      <c r="M58" s="300"/>
      <c r="N58" s="300"/>
      <c r="O58" s="300"/>
    </row>
    <row r="59" spans="1:17" ht="13.15" customHeight="1" x14ac:dyDescent="0.35">
      <c r="A59" s="23"/>
    </row>
  </sheetData>
  <mergeCells count="14">
    <mergeCell ref="A52:C52"/>
    <mergeCell ref="A57:O58"/>
    <mergeCell ref="A1:Q1"/>
    <mergeCell ref="A2:Q2"/>
    <mergeCell ref="A3:Q3"/>
    <mergeCell ref="A5:C7"/>
    <mergeCell ref="L5:Q5"/>
    <mergeCell ref="D6:E6"/>
    <mergeCell ref="F6:G6"/>
    <mergeCell ref="H6:I6"/>
    <mergeCell ref="J6:K6"/>
    <mergeCell ref="O6:Q6"/>
    <mergeCell ref="A55:P56"/>
    <mergeCell ref="A53:C53"/>
  </mergeCells>
  <printOptions horizontalCentered="1"/>
  <pageMargins left="0.31496062992125984" right="0.11811023622047245" top="0.19685039370078741" bottom="0" header="0.19685039370078741" footer="0"/>
  <pageSetup paperSize="9" scale="51" orientation="portrait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365F91"/>
    <pageSetUpPr fitToPage="1"/>
  </sheetPr>
  <dimension ref="A1:Q41"/>
  <sheetViews>
    <sheetView showGridLines="0" topLeftCell="A16" zoomScale="85" zoomScaleNormal="85" workbookViewId="0">
      <selection sqref="A1:J1"/>
    </sheetView>
  </sheetViews>
  <sheetFormatPr defaultColWidth="9" defaultRowHeight="11" x14ac:dyDescent="0.35"/>
  <cols>
    <col min="1" max="1" width="9.453125" style="9" customWidth="1"/>
    <col min="2" max="2" width="43.1796875" style="10" customWidth="1"/>
    <col min="3" max="3" width="14.7265625" style="9" bestFit="1" customWidth="1"/>
    <col min="4" max="4" width="12.7265625" style="9" customWidth="1"/>
    <col min="5" max="5" width="12.453125" style="9" customWidth="1"/>
    <col min="6" max="6" width="11.453125" style="9" customWidth="1"/>
    <col min="7" max="7" width="13.453125" style="9" customWidth="1"/>
    <col min="8" max="16384" width="9" style="9"/>
  </cols>
  <sheetData>
    <row r="1" spans="1:6" ht="13.15" customHeight="1" x14ac:dyDescent="0.35">
      <c r="A1" s="24" t="s">
        <v>94</v>
      </c>
      <c r="B1" s="25"/>
      <c r="C1" s="24"/>
      <c r="D1" s="24"/>
      <c r="E1" s="24"/>
      <c r="F1" s="24"/>
    </row>
    <row r="2" spans="1:6" ht="13.15" customHeight="1" x14ac:dyDescent="0.35">
      <c r="A2" s="24" t="s">
        <v>77</v>
      </c>
      <c r="B2" s="25"/>
      <c r="C2" s="24"/>
      <c r="D2" s="24"/>
      <c r="E2" s="24"/>
      <c r="F2" s="24"/>
    </row>
    <row r="3" spans="1:6" ht="13.15" customHeight="1" x14ac:dyDescent="0.35">
      <c r="A3" s="24" t="str">
        <f>"Premi lordi contabilizzati "&amp;IF(MID(RAPPR_Tav4_1!C1,5,4)="0331","1°",
IF(MID(RAPPR_Tav4_1!C1,5,4)="0630","2°",
IF(MID(RAPPR_Tav4_1!C1,5,4)="0930","3°","4°")))&amp;" trimestre "&amp;MID(RAPPR_Tav4_1!C1,1,4)</f>
        <v>Premi lordi contabilizzati 2° trimestre 2025</v>
      </c>
      <c r="B3" s="25"/>
      <c r="C3" s="24"/>
      <c r="D3" s="24"/>
      <c r="E3" s="24"/>
      <c r="F3" s="24"/>
    </row>
    <row r="4" spans="1:6" ht="13.15" customHeight="1" x14ac:dyDescent="0.35">
      <c r="E4" s="11" t="s">
        <v>1</v>
      </c>
    </row>
    <row r="5" spans="1:6" ht="44" x14ac:dyDescent="0.35">
      <c r="A5" s="281"/>
      <c r="B5" s="301"/>
      <c r="C5" s="227" t="s">
        <v>189</v>
      </c>
      <c r="D5" s="227" t="s">
        <v>198</v>
      </c>
      <c r="E5" s="227" t="s">
        <v>210</v>
      </c>
      <c r="F5" s="227" t="s">
        <v>199</v>
      </c>
    </row>
    <row r="6" spans="1:6" s="10" customFormat="1" ht="13.15" customHeight="1" x14ac:dyDescent="0.35">
      <c r="A6" s="222" t="str">
        <f>+RAPPR_Tav4_1!B2</f>
        <v>Infortuni</v>
      </c>
      <c r="B6" s="223"/>
      <c r="C6" s="59">
        <f>+RAPPR_Tav4_1!C2</f>
        <v>325838</v>
      </c>
      <c r="D6" s="124">
        <f>+RAPPR_Tav4_1!D2</f>
        <v>7.7677673704820802E-2</v>
      </c>
      <c r="E6" s="124">
        <f>+RAPPR_Tav4_1!E2</f>
        <v>7.7677673704820802E-2</v>
      </c>
      <c r="F6" s="124">
        <f>+RAPPR_Tav4_1!F2</f>
        <v>7.4798317165267802E-2</v>
      </c>
    </row>
    <row r="7" spans="1:6" s="10" customFormat="1" ht="13.15" customHeight="1" x14ac:dyDescent="0.35">
      <c r="A7" s="224" t="str">
        <f>+RAPPR_Tav4_1!B3</f>
        <v>Malattia</v>
      </c>
      <c r="B7" s="13"/>
      <c r="C7" s="59">
        <f>+RAPPR_Tav4_1!C3</f>
        <v>184377</v>
      </c>
      <c r="D7" s="124">
        <f>+RAPPR_Tav4_1!D3</f>
        <v>0.108674475659034</v>
      </c>
      <c r="E7" s="124">
        <f>+RAPPR_Tav4_1!E3</f>
        <v>0.108674475659034</v>
      </c>
      <c r="F7" s="124">
        <f>+RAPPR_Tav4_1!F3</f>
        <v>4.2324987644107102E-2</v>
      </c>
    </row>
    <row r="8" spans="1:6" s="10" customFormat="1" ht="13.15" customHeight="1" x14ac:dyDescent="0.35">
      <c r="A8" s="224" t="str">
        <f>+RAPPR_Tav4_1!B4</f>
        <v>Corpi di Veicoli Terrestri</v>
      </c>
      <c r="B8" s="13"/>
      <c r="C8" s="59">
        <f>+RAPPR_Tav4_1!C4</f>
        <v>311428</v>
      </c>
      <c r="D8" s="124">
        <f>+RAPPR_Tav4_1!D4</f>
        <v>0.14364405534827701</v>
      </c>
      <c r="E8" s="124">
        <f>+RAPPR_Tav4_1!E4</f>
        <v>0.14364405534827701</v>
      </c>
      <c r="F8" s="124">
        <f>+RAPPR_Tav4_1!F4</f>
        <v>7.1490404182891501E-2</v>
      </c>
    </row>
    <row r="9" spans="1:6" s="10" customFormat="1" ht="13.15" customHeight="1" x14ac:dyDescent="0.35">
      <c r="A9" s="224" t="str">
        <f>+RAPPR_Tav4_1!B5</f>
        <v>Corpi di veicoli Ferroviari</v>
      </c>
      <c r="B9" s="13"/>
      <c r="C9" s="59">
        <f>+RAPPR_Tav4_1!C5</f>
        <v>0</v>
      </c>
      <c r="D9" s="124">
        <f>+RAPPR_Tav4_1!D5</f>
        <v>0</v>
      </c>
      <c r="E9" s="124">
        <f>+RAPPR_Tav4_1!E5</f>
        <v>0</v>
      </c>
      <c r="F9" s="124">
        <f>+RAPPR_Tav4_1!F5</f>
        <v>0</v>
      </c>
    </row>
    <row r="10" spans="1:6" s="10" customFormat="1" ht="13.15" customHeight="1" x14ac:dyDescent="0.35">
      <c r="A10" s="224" t="str">
        <f>+RAPPR_Tav4_1!B6</f>
        <v>Corpi di Veicoli Aerei</v>
      </c>
      <c r="B10" s="13"/>
      <c r="C10" s="59">
        <f>+RAPPR_Tav4_1!C6</f>
        <v>4670</v>
      </c>
      <c r="D10" s="124">
        <f>+RAPPR_Tav4_1!D6</f>
        <v>-4.6549612086565897E-2</v>
      </c>
      <c r="E10" s="124">
        <f>+RAPPR_Tav4_1!E6</f>
        <v>-4.6549612086565897E-2</v>
      </c>
      <c r="F10" s="124">
        <f>+RAPPR_Tav4_1!F6</f>
        <v>1.0720300921372001E-3</v>
      </c>
    </row>
    <row r="11" spans="1:6" s="10" customFormat="1" ht="13.15" customHeight="1" x14ac:dyDescent="0.35">
      <c r="A11" s="224" t="str">
        <f>+RAPPR_Tav4_1!B7</f>
        <v>Corpi di Veicoli Marittimi,Lacustri e Fluviali</v>
      </c>
      <c r="B11" s="13"/>
      <c r="C11" s="59">
        <f>+RAPPR_Tav4_1!C7</f>
        <v>83816</v>
      </c>
      <c r="D11" s="124">
        <f>+RAPPR_Tav4_1!D7</f>
        <v>0.118904270514891</v>
      </c>
      <c r="E11" s="124">
        <f>+RAPPR_Tav4_1!E7</f>
        <v>0.118904270514891</v>
      </c>
      <c r="F11" s="124">
        <f>+RAPPR_Tav4_1!F7</f>
        <v>1.92405298078311E-2</v>
      </c>
    </row>
    <row r="12" spans="1:6" s="10" customFormat="1" ht="13.15" customHeight="1" x14ac:dyDescent="0.35">
      <c r="A12" s="224" t="str">
        <f>+RAPPR_Tav4_1!B8</f>
        <v>Merci Trasportate</v>
      </c>
      <c r="B12" s="13"/>
      <c r="C12" s="59">
        <f>+RAPPR_Tav4_1!C8</f>
        <v>105756</v>
      </c>
      <c r="D12" s="124">
        <f>+RAPPR_Tav4_1!D8</f>
        <v>6.46192791952571E-3</v>
      </c>
      <c r="E12" s="124">
        <f>+RAPPR_Tav4_1!E8</f>
        <v>6.46192791952571E-3</v>
      </c>
      <c r="F12" s="124">
        <f>+RAPPR_Tav4_1!F8</f>
        <v>2.4277005229991801E-2</v>
      </c>
    </row>
    <row r="13" spans="1:6" s="10" customFormat="1" ht="13.15" customHeight="1" x14ac:dyDescent="0.35">
      <c r="A13" s="224" t="str">
        <f>+RAPPR_Tav4_1!B9</f>
        <v>Incendio Ed Elementi Naturali</v>
      </c>
      <c r="B13" s="13"/>
      <c r="C13" s="59">
        <f>+RAPPR_Tav4_1!C9</f>
        <v>238295</v>
      </c>
      <c r="D13" s="124">
        <f>+RAPPR_Tav4_1!D9</f>
        <v>0.27497980214124101</v>
      </c>
      <c r="E13" s="124">
        <f>+RAPPR_Tav4_1!E9</f>
        <v>0.27497980214124101</v>
      </c>
      <c r="F13" s="124">
        <f>+RAPPR_Tav4_1!F9</f>
        <v>5.4702229294611097E-2</v>
      </c>
    </row>
    <row r="14" spans="1:6" s="10" customFormat="1" ht="13.15" customHeight="1" x14ac:dyDescent="0.35">
      <c r="A14" s="224" t="str">
        <f>+RAPPR_Tav4_1!B10</f>
        <v>Altri Danni Ai Beni</v>
      </c>
      <c r="B14" s="13"/>
      <c r="C14" s="59">
        <f>+RAPPR_Tav4_1!C10</f>
        <v>337080</v>
      </c>
      <c r="D14" s="124">
        <f>+RAPPR_Tav4_1!D10</f>
        <v>-4.3459753969267503E-2</v>
      </c>
      <c r="E14" s="124">
        <f>+RAPPR_Tav4_1!E10</f>
        <v>-4.3459753969267503E-2</v>
      </c>
      <c r="F14" s="124">
        <f>+RAPPR_Tav4_1!F10</f>
        <v>7.7378994316404104E-2</v>
      </c>
    </row>
    <row r="15" spans="1:6" s="10" customFormat="1" ht="13.15" customHeight="1" x14ac:dyDescent="0.35">
      <c r="A15" s="224" t="str">
        <f>+RAPPR_Tav4_1!B11</f>
        <v>R.C. Autoveicoli Terrestri</v>
      </c>
      <c r="B15" s="13"/>
      <c r="C15" s="59">
        <f>+RAPPR_Tav4_1!C11</f>
        <v>941384</v>
      </c>
      <c r="D15" s="124">
        <f>+RAPPR_Tav4_1!D11</f>
        <v>0.254136896950933</v>
      </c>
      <c r="E15" s="124">
        <f>+RAPPR_Tav4_1!E11</f>
        <v>0.254136896950933</v>
      </c>
      <c r="F15" s="124">
        <f>+RAPPR_Tav4_1!F11</f>
        <v>0.216101065579547</v>
      </c>
    </row>
    <row r="16" spans="1:6" s="10" customFormat="1" ht="13.15" customHeight="1" x14ac:dyDescent="0.35">
      <c r="A16" s="224" t="str">
        <f>+RAPPR_Tav4_1!B12</f>
        <v>R.C. Aeromobili</v>
      </c>
      <c r="B16" s="13"/>
      <c r="C16" s="59">
        <f>+RAPPR_Tav4_1!C12</f>
        <v>5411</v>
      </c>
      <c r="D16" s="124">
        <f>+RAPPR_Tav4_1!D12</f>
        <v>-0.11353211009174299</v>
      </c>
      <c r="E16" s="124">
        <f>+RAPPR_Tav4_1!E12</f>
        <v>-0.11353211009174299</v>
      </c>
      <c r="F16" s="124">
        <f>+RAPPR_Tav4_1!F12</f>
        <v>1.2421316549367E-3</v>
      </c>
    </row>
    <row r="17" spans="1:17" s="10" customFormat="1" ht="13.15" customHeight="1" x14ac:dyDescent="0.35">
      <c r="A17" s="224" t="str">
        <f>+RAPPR_Tav4_1!B13</f>
        <v>R.C. Veicoli Marittimi, Lacustri E Fluviali</v>
      </c>
      <c r="B17" s="13"/>
      <c r="C17" s="59">
        <f>+RAPPR_Tav4_1!C13</f>
        <v>5645</v>
      </c>
      <c r="D17" s="124">
        <f>+RAPPR_Tav4_1!D13</f>
        <v>-0.13020030816641001</v>
      </c>
      <c r="E17" s="124">
        <f>+RAPPR_Tav4_1!E13</f>
        <v>-0.13020030816641001</v>
      </c>
      <c r="F17" s="124">
        <f>+RAPPR_Tav4_1!F13</f>
        <v>1.29584793792601E-3</v>
      </c>
    </row>
    <row r="18" spans="1:17" s="10" customFormat="1" ht="13.15" customHeight="1" x14ac:dyDescent="0.35">
      <c r="A18" s="224" t="str">
        <f>+RAPPR_Tav4_1!B14</f>
        <v>R.C. Generale</v>
      </c>
      <c r="B18" s="13"/>
      <c r="C18" s="59">
        <f>+RAPPR_Tav4_1!C14</f>
        <v>922116</v>
      </c>
      <c r="D18" s="124">
        <f>+RAPPR_Tav4_1!D14</f>
        <v>-1.8558825313739601E-2</v>
      </c>
      <c r="E18" s="124">
        <f>+RAPPR_Tav4_1!E14</f>
        <v>-1.8558825313739601E-2</v>
      </c>
      <c r="F18" s="124">
        <f>+RAPPR_Tav4_1!F14</f>
        <v>0.21167796583323001</v>
      </c>
    </row>
    <row r="19" spans="1:17" s="10" customFormat="1" ht="13.15" customHeight="1" x14ac:dyDescent="0.35">
      <c r="A19" s="224" t="str">
        <f>+RAPPR_Tav4_1!B15</f>
        <v>Credito</v>
      </c>
      <c r="B19" s="13"/>
      <c r="C19" s="59">
        <f>+RAPPR_Tav4_1!C15</f>
        <v>385014</v>
      </c>
      <c r="D19" s="124">
        <f>+RAPPR_Tav4_1!D15</f>
        <v>8.4180199057097803E-3</v>
      </c>
      <c r="E19" s="124">
        <f>+RAPPR_Tav4_1!E15</f>
        <v>8.4180199057097803E-3</v>
      </c>
      <c r="F19" s="124">
        <f>+RAPPR_Tav4_1!F15</f>
        <v>8.8382568285677005E-2</v>
      </c>
    </row>
    <row r="20" spans="1:17" s="10" customFormat="1" ht="13.15" customHeight="1" x14ac:dyDescent="0.35">
      <c r="A20" s="224" t="str">
        <f>+RAPPR_Tav4_1!B16</f>
        <v>Cauzione</v>
      </c>
      <c r="B20" s="13"/>
      <c r="C20" s="59">
        <f>+RAPPR_Tav4_1!C16</f>
        <v>145658</v>
      </c>
      <c r="D20" s="124">
        <f>+RAPPR_Tav4_1!D16</f>
        <v>3.9864642974427801E-2</v>
      </c>
      <c r="E20" s="124">
        <f>+RAPPR_Tav4_1!E16</f>
        <v>3.9864642974427801E-2</v>
      </c>
      <c r="F20" s="124">
        <f>+RAPPR_Tav4_1!F16</f>
        <v>3.3436779263494698E-2</v>
      </c>
    </row>
    <row r="21" spans="1:17" s="10" customFormat="1" ht="13.15" customHeight="1" x14ac:dyDescent="0.35">
      <c r="A21" s="224" t="str">
        <f>+RAPPR_Tav4_1!B17</f>
        <v>Perdite Pecuniarie Di Vario Genere</v>
      </c>
      <c r="B21" s="13"/>
      <c r="C21" s="59">
        <f>+RAPPR_Tav4_1!C17</f>
        <v>160239</v>
      </c>
      <c r="D21" s="124">
        <f>+RAPPR_Tav4_1!D17</f>
        <v>0.13823892937817001</v>
      </c>
      <c r="E21" s="124">
        <f>+RAPPR_Tav4_1!E17</f>
        <v>0.13823892937817001</v>
      </c>
      <c r="F21" s="124">
        <f>+RAPPR_Tav4_1!F17</f>
        <v>3.6783946452670802E-2</v>
      </c>
    </row>
    <row r="22" spans="1:17" s="10" customFormat="1" ht="13.15" customHeight="1" x14ac:dyDescent="0.35">
      <c r="A22" s="224" t="str">
        <f>+RAPPR_Tav4_1!B18</f>
        <v>Tutela Legale</v>
      </c>
      <c r="B22" s="13"/>
      <c r="C22" s="59">
        <f>+RAPPR_Tav4_1!C18</f>
        <v>85274</v>
      </c>
      <c r="D22" s="124">
        <f>+RAPPR_Tav4_1!D18</f>
        <v>7.0783680952321196E-2</v>
      </c>
      <c r="E22" s="124">
        <f>+RAPPR_Tav4_1!E18</f>
        <v>7.0783680952321196E-2</v>
      </c>
      <c r="F22" s="124">
        <f>+RAPPR_Tav4_1!F18</f>
        <v>1.95752235710723E-2</v>
      </c>
    </row>
    <row r="23" spans="1:17" s="10" customFormat="1" ht="13.15" customHeight="1" x14ac:dyDescent="0.35">
      <c r="A23" s="225" t="s">
        <v>223</v>
      </c>
      <c r="B23" s="118"/>
      <c r="C23" s="59">
        <f>+RAPPR_Tav4_1!C19</f>
        <v>114220</v>
      </c>
      <c r="D23" s="124">
        <f>+RAPPR_Tav4_1!D19</f>
        <v>0.33022768299074101</v>
      </c>
      <c r="E23" s="124">
        <f>+RAPPR_Tav4_1!E19</f>
        <v>0.33022768299074101</v>
      </c>
      <c r="F23" s="124">
        <f>+RAPPR_Tav4_1!F19</f>
        <v>2.6219973688203599E-2</v>
      </c>
    </row>
    <row r="24" spans="1:17" s="26" customFormat="1" ht="13.15" customHeight="1" x14ac:dyDescent="0.35">
      <c r="A24" s="226" t="str">
        <f>+RAPPR_Tav4_1!B20</f>
        <v>TOTALE</v>
      </c>
      <c r="B24" s="206"/>
      <c r="C24" s="70">
        <f>+RAPPR_Tav4_1!C20</f>
        <v>4356221</v>
      </c>
      <c r="D24" s="140">
        <f>+RAPPR_Tav4_1!D20</f>
        <v>9.0125753489927102E-2</v>
      </c>
      <c r="E24" s="140">
        <f>+RAPPR_Tav4_1!E20</f>
        <v>9.0125753489927102E-2</v>
      </c>
      <c r="F24" s="140">
        <f>+RAPPR_Tav4_1!F20</f>
        <v>1</v>
      </c>
      <c r="G24" s="43"/>
      <c r="H24" s="43"/>
    </row>
    <row r="25" spans="1:17" ht="9.25" customHeight="1" x14ac:dyDescent="0.35">
      <c r="A25" s="10"/>
      <c r="C25" s="42"/>
      <c r="D25" s="198"/>
      <c r="E25" s="42"/>
      <c r="F25" s="10"/>
    </row>
    <row r="26" spans="1:17" ht="41.5" customHeight="1" x14ac:dyDescent="0.35">
      <c r="A26" s="309" t="s">
        <v>228</v>
      </c>
      <c r="B26" s="309"/>
      <c r="C26" s="309"/>
      <c r="D26" s="309"/>
      <c r="E26" s="309"/>
      <c r="K26" s="289"/>
      <c r="L26" s="289"/>
      <c r="M26" s="289"/>
      <c r="N26" s="289"/>
      <c r="O26" s="289"/>
      <c r="P26" s="289"/>
      <c r="Q26" s="289"/>
    </row>
    <row r="27" spans="1:17" s="199" customFormat="1" ht="17.149999999999999" customHeight="1" x14ac:dyDescent="0.35">
      <c r="A27" s="9"/>
      <c r="B27" s="183"/>
      <c r="C27" s="183"/>
      <c r="D27" s="183"/>
      <c r="E27" s="183"/>
      <c r="F27" s="237"/>
    </row>
    <row r="28" spans="1:17" ht="12" customHeight="1" x14ac:dyDescent="0.35">
      <c r="B28" s="9"/>
    </row>
    <row r="29" spans="1:17" ht="25.15" customHeight="1" x14ac:dyDescent="0.35">
      <c r="A29" s="310" t="str">
        <f>"Distribuzione per canale distributivo dei premi lordi "&amp;IF(MID(TOT_Tav4_2!C1,5,4)="0331","1°",
IF(MID(TOT_Tav4_2!C1,5,4)="0630","2°",
IF(MID(TOT_Tav4_2!C1,5,4)="0930","3°","4°")))&amp;" trimestre "&amp;MID(RAPPR_Tav4_1!C1,1,4)</f>
        <v>Distribuzione per canale distributivo dei premi lordi 2° trimestre 2025</v>
      </c>
      <c r="B29" s="310"/>
      <c r="C29" s="310"/>
      <c r="D29" s="310"/>
      <c r="E29" s="310"/>
      <c r="F29" s="310"/>
      <c r="G29" s="310"/>
      <c r="H29" s="310"/>
    </row>
    <row r="30" spans="1:17" ht="10.15" customHeight="1" x14ac:dyDescent="0.35">
      <c r="H30" s="11" t="s">
        <v>1</v>
      </c>
    </row>
    <row r="31" spans="1:17" ht="19.149999999999999" customHeight="1" x14ac:dyDescent="0.35">
      <c r="A31" s="200"/>
      <c r="B31" s="12"/>
      <c r="C31" s="287" t="s">
        <v>6</v>
      </c>
      <c r="D31" s="288"/>
      <c r="E31" s="304"/>
      <c r="F31" s="287" t="s">
        <v>200</v>
      </c>
      <c r="G31" s="288"/>
      <c r="H31" s="304"/>
    </row>
    <row r="32" spans="1:17" ht="37.75" customHeight="1" x14ac:dyDescent="0.35">
      <c r="A32" s="117"/>
      <c r="B32" s="118"/>
      <c r="C32" s="235" t="s">
        <v>189</v>
      </c>
      <c r="D32" s="228" t="s">
        <v>191</v>
      </c>
      <c r="E32" s="235" t="s">
        <v>186</v>
      </c>
      <c r="F32" s="235" t="s">
        <v>189</v>
      </c>
      <c r="G32" s="228" t="s">
        <v>191</v>
      </c>
      <c r="H32" s="235" t="s">
        <v>186</v>
      </c>
    </row>
    <row r="33" spans="1:8" s="10" customFormat="1" ht="13.15" customHeight="1" x14ac:dyDescent="0.25">
      <c r="A33" s="102" t="str">
        <f>+RAPPR_Tav4_2!B2</f>
        <v>Agenzie con mandato</v>
      </c>
      <c r="B33" s="13"/>
      <c r="C33" s="59">
        <f>+RAPPR_Tav4_2!C2</f>
        <v>2208972</v>
      </c>
      <c r="D33" s="124">
        <f>+RAPPR_Tav4_2!D2</f>
        <v>0.13821530318699199</v>
      </c>
      <c r="E33" s="124">
        <f>+RAPPR_Tav4_2!E2</f>
        <v>0.50708446610031999</v>
      </c>
      <c r="F33" s="59">
        <f>+RAPPR_Tav4_2!F2</f>
        <v>863865</v>
      </c>
      <c r="G33" s="124">
        <f>+RAPPR_Tav4_2!G2</f>
        <v>0.27049246630242202</v>
      </c>
      <c r="H33" s="124">
        <f>+RAPPR_Tav4_2!H2</f>
        <v>0</v>
      </c>
    </row>
    <row r="34" spans="1:8" s="10" customFormat="1" ht="13.15" customHeight="1" x14ac:dyDescent="0.25">
      <c r="A34" s="103" t="s">
        <v>91</v>
      </c>
      <c r="B34" s="13"/>
      <c r="C34" s="59">
        <f>+RAPPR_Tav4_2!C3</f>
        <v>52269</v>
      </c>
      <c r="D34" s="124">
        <f>+RAPPR_Tav4_2!D3</f>
        <v>-2.10405508798805E-4</v>
      </c>
      <c r="E34" s="124">
        <f>+RAPPR_Tav4_2!E3</f>
        <v>1.19987025451647E-2</v>
      </c>
      <c r="F34" s="59">
        <f>+RAPPR_Tav4_2!F3</f>
        <v>541</v>
      </c>
      <c r="G34" s="124">
        <f>+RAPPR_Tav4_2!G3</f>
        <v>0</v>
      </c>
      <c r="H34" s="124">
        <f>+RAPPR_Tav4_2!H3</f>
        <v>5.7468578178511605E-4</v>
      </c>
    </row>
    <row r="35" spans="1:8" s="10" customFormat="1" ht="13.15" customHeight="1" x14ac:dyDescent="0.25">
      <c r="A35" s="102" t="str">
        <f>+RAPPR_Tav4_2!B4</f>
        <v>Sportelli bancari e postali</v>
      </c>
      <c r="B35" s="13"/>
      <c r="C35" s="59">
        <f>+RAPPR_Tav4_2!C4</f>
        <v>202509</v>
      </c>
      <c r="D35" s="124">
        <f>+RAPPR_Tav4_2!D4</f>
        <v>-1.6235043793812E-2</v>
      </c>
      <c r="E35" s="124">
        <f>+RAPPR_Tav4_2!E4</f>
        <v>4.64873109054844E-2</v>
      </c>
      <c r="F35" s="59">
        <f>+RAPPR_Tav4_2!F4</f>
        <v>110</v>
      </c>
      <c r="G35" s="124">
        <f>+RAPPR_Tav4_2!G4</f>
        <v>0.392405063291139</v>
      </c>
      <c r="H35" s="124">
        <f>+RAPPR_Tav4_2!H4</f>
        <v>1.1684923474373901E-4</v>
      </c>
    </row>
    <row r="36" spans="1:8" s="10" customFormat="1" ht="13.15" customHeight="1" x14ac:dyDescent="0.25">
      <c r="A36" s="102" t="str">
        <f>+RAPPR_Tav4_2!B5</f>
        <v>Brokers</v>
      </c>
      <c r="B36" s="13"/>
      <c r="C36" s="59">
        <f>+RAPPR_Tav4_2!C5</f>
        <v>1647123</v>
      </c>
      <c r="D36" s="124">
        <f>+RAPPR_Tav4_2!D5</f>
        <v>6.4940346457996304E-2</v>
      </c>
      <c r="E36" s="124">
        <f>+RAPPR_Tav4_2!E5</f>
        <v>0.37810822729149901</v>
      </c>
      <c r="F36" s="59">
        <f>+RAPPR_Tav4_2!F5</f>
        <v>70727</v>
      </c>
      <c r="G36" s="124">
        <f>+RAPPR_Tav4_2!G5</f>
        <v>5.6241692925733E-2</v>
      </c>
      <c r="H36" s="124">
        <f>+RAPPR_Tav4_2!H5</f>
        <v>7.5130871142913003E-2</v>
      </c>
    </row>
    <row r="37" spans="1:8" s="10" customFormat="1" ht="13.15" customHeight="1" x14ac:dyDescent="0.25">
      <c r="A37" s="102" t="str">
        <f>+RAPPR_Tav4_2!B6</f>
        <v>Agenzie in economia e gerenze</v>
      </c>
      <c r="B37" s="13"/>
      <c r="C37" s="59">
        <f>+RAPPR_Tav4_2!C6</f>
        <v>89549</v>
      </c>
      <c r="D37" s="124">
        <f>+RAPPR_Tav4_2!D6</f>
        <v>0.29924264407173101</v>
      </c>
      <c r="E37" s="124">
        <f>+RAPPR_Tav4_2!E6</f>
        <v>2.0556578741069399E-2</v>
      </c>
      <c r="F37" s="59">
        <f>+RAPPR_Tav4_2!F6</f>
        <v>4265</v>
      </c>
      <c r="G37" s="124">
        <f>+RAPPR_Tav4_2!G6</f>
        <v>0.52539341917024296</v>
      </c>
      <c r="H37" s="124">
        <f>+RAPPR_Tav4_2!H6</f>
        <v>4.5305635107458801E-3</v>
      </c>
    </row>
    <row r="38" spans="1:8" ht="13.15" customHeight="1" x14ac:dyDescent="0.25">
      <c r="A38" s="102" t="str">
        <f>+RAPPR_Tav4_2!B7 &amp;" (b)"</f>
        <v>Altre forme di vendita diretta (b)</v>
      </c>
      <c r="B38" s="13"/>
      <c r="C38" s="59">
        <f>+RAPPR_Tav4_2!C7</f>
        <v>155799</v>
      </c>
      <c r="D38" s="124">
        <f>+RAPPR_Tav4_2!D7</f>
        <v>-0.142090163708749</v>
      </c>
      <c r="E38" s="124">
        <f>+RAPPR_Tav4_2!E7</f>
        <v>3.5764714416463297E-2</v>
      </c>
      <c r="F38" s="59">
        <f>+RAPPR_Tav4_2!F7</f>
        <v>1876</v>
      </c>
      <c r="G38" s="124">
        <f>+RAPPR_Tav4_2!G7</f>
        <v>1.2280285035629499</v>
      </c>
      <c r="H38" s="124">
        <f>+RAPPR_Tav4_2!H7</f>
        <v>1.9928105852659501E-3</v>
      </c>
    </row>
    <row r="39" spans="1:8" ht="13.15" customHeight="1" x14ac:dyDescent="0.35">
      <c r="A39" s="35" t="str">
        <f>+RAPPR_Tav4_2!B8</f>
        <v>TOTALE</v>
      </c>
      <c r="B39" s="37"/>
      <c r="C39" s="70">
        <f>+RAPPR_Tav4_2!C8</f>
        <v>4356221</v>
      </c>
      <c r="D39" s="140">
        <f>+RAPPR_Tav4_2!D8</f>
        <v>9.0125753489927102E-2</v>
      </c>
      <c r="E39" s="140">
        <f>+RAPPR_Tav4_2!E8</f>
        <v>1</v>
      </c>
      <c r="F39" s="70">
        <f>+RAPPR_Tav4_2!F8</f>
        <v>941384</v>
      </c>
      <c r="G39" s="140">
        <f>+RAPPR_Tav4_2!G8</f>
        <v>0.254136896950933</v>
      </c>
      <c r="H39" s="140">
        <f>+RAPPR_Tav4_2!H8</f>
        <v>1</v>
      </c>
    </row>
    <row r="40" spans="1:8" ht="13.15" customHeight="1" x14ac:dyDescent="0.35"/>
    <row r="41" spans="1:8" ht="13.15" customHeight="1" x14ac:dyDescent="0.35">
      <c r="A41" s="9" t="s">
        <v>207</v>
      </c>
    </row>
  </sheetData>
  <mergeCells count="6">
    <mergeCell ref="A5:B5"/>
    <mergeCell ref="A26:E26"/>
    <mergeCell ref="K26:Q26"/>
    <mergeCell ref="A29:H29"/>
    <mergeCell ref="C31:E31"/>
    <mergeCell ref="F31:H31"/>
  </mergeCells>
  <printOptions horizontalCentered="1"/>
  <pageMargins left="0.31496062992125984" right="0.11811023622047245" top="0.19685039370078741" bottom="0" header="0.19685039370078741" footer="0"/>
  <pageSetup paperSize="9" orientation="portrait" r:id="rId1"/>
  <headerFooter alignWithMargins="0">
    <oddHeader>&amp;L&amp;"Arial,Normale"&amp;8IVASS - SERVIZIO STUDI E GESTIONE DATI
DIVISIONE STUDI E ANALISI STATISTICHE&amp;R&amp;A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28</vt:i4>
      </vt:variant>
      <vt:variant>
        <vt:lpstr>Intervalli denominati</vt:lpstr>
      </vt:variant>
      <vt:variant>
        <vt:i4>14</vt:i4>
      </vt:variant>
    </vt:vector>
  </HeadingPairs>
  <TitlesOfParts>
    <vt:vector size="42" baseType="lpstr">
      <vt:lpstr>INDICE delle TAVOLE STATISTICHE</vt:lpstr>
      <vt:lpstr>TOT_Tav1</vt:lpstr>
      <vt:lpstr>TOT_Tav2</vt:lpstr>
      <vt:lpstr>TOT_Tav3</vt:lpstr>
      <vt:lpstr>TOT_Tav4_1</vt:lpstr>
      <vt:lpstr>TOT_Tav4_2</vt:lpstr>
      <vt:lpstr>TOT - Tavola 1</vt:lpstr>
      <vt:lpstr>TOT - Tavola 2</vt:lpstr>
      <vt:lpstr>TOT - Tavola 3</vt:lpstr>
      <vt:lpstr>TOT - Tavola 4</vt:lpstr>
      <vt:lpstr>VIG_Tav1</vt:lpstr>
      <vt:lpstr>VIG_Tav2</vt:lpstr>
      <vt:lpstr>VIG_Tav3</vt:lpstr>
      <vt:lpstr>VIG_Tav4_1</vt:lpstr>
      <vt:lpstr>VIG_Tav4_2</vt:lpstr>
      <vt:lpstr>A - Tavola 1</vt:lpstr>
      <vt:lpstr>A - Tavola 2</vt:lpstr>
      <vt:lpstr>A - Tavola 3</vt:lpstr>
      <vt:lpstr>A - Tavola 4</vt:lpstr>
      <vt:lpstr>RAPPR_Tav1</vt:lpstr>
      <vt:lpstr>RAPPR_Tav2</vt:lpstr>
      <vt:lpstr>RAPPR_Tav3</vt:lpstr>
      <vt:lpstr>RAPPR_Tav4_1</vt:lpstr>
      <vt:lpstr>RAPPR_Tav4_2</vt:lpstr>
      <vt:lpstr>B - Tavola 1</vt:lpstr>
      <vt:lpstr>B - Tavola 2</vt:lpstr>
      <vt:lpstr>B - Tavola 3</vt:lpstr>
      <vt:lpstr>B - Tavola 4</vt:lpstr>
      <vt:lpstr>'INDICE delle TAVOLE STATISTICHE'!a</vt:lpstr>
      <vt:lpstr>'A - Tavola 1'!Area_stampa</vt:lpstr>
      <vt:lpstr>'A - Tavola 2'!Area_stampa</vt:lpstr>
      <vt:lpstr>'A - Tavola 3'!Area_stampa</vt:lpstr>
      <vt:lpstr>'A - Tavola 4'!Area_stampa</vt:lpstr>
      <vt:lpstr>'B - Tavola 1'!Area_stampa</vt:lpstr>
      <vt:lpstr>'B - Tavola 2'!Area_stampa</vt:lpstr>
      <vt:lpstr>'B - Tavola 3'!Area_stampa</vt:lpstr>
      <vt:lpstr>'B - Tavola 4'!Area_stampa</vt:lpstr>
      <vt:lpstr>'INDICE delle TAVOLE STATISTICHE'!Area_stampa</vt:lpstr>
      <vt:lpstr>'TOT - Tavola 1'!Area_stampa</vt:lpstr>
      <vt:lpstr>'TOT - Tavola 2'!Area_stampa</vt:lpstr>
      <vt:lpstr>'TOT - Tavola 3'!Area_stampa</vt:lpstr>
      <vt:lpstr>'TOT - Tavola 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2025-12-02T13:31:04Z</dcterms:created>
  <dcterms:modified xsi:type="dcterms:W3CDTF">2025-12-02T13:31:18Z</dcterms:modified>
</cp:coreProperties>
</file>