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/>
  <xr:revisionPtr revIDLastSave="0" documentId="13_ncr:1_{371F052A-9417-42D8-9807-7C06ECEB3BAC}" xr6:coauthVersionLast="47" xr6:coauthVersionMax="47" xr10:uidLastSave="{00000000-0000-0000-0000-000000000000}"/>
  <bookViews>
    <workbookView xWindow="-110" yWindow="-110" windowWidth="19420" windowHeight="11500" tabRatio="951" xr2:uid="{00000000-000D-0000-FFFF-FFFF00000000}"/>
  </bookViews>
  <sheets>
    <sheet name="INDICE delle TAVOLE STATISTICHE" sheetId="15" r:id="rId1"/>
    <sheet name="TOT_Tav1" sheetId="44" state="hidden" r:id="rId2"/>
    <sheet name="TOT_Tav2" sheetId="46" state="hidden" r:id="rId3"/>
    <sheet name="TOT_Tav3" sheetId="48" state="hidden" r:id="rId4"/>
    <sheet name="TOT_Tav4_1" sheetId="50" state="hidden" r:id="rId5"/>
    <sheet name="TOT_Tav4_2" sheetId="51" state="hidden" r:id="rId6"/>
    <sheet name="TOT - Tavola 1" sheetId="45" r:id="rId7"/>
    <sheet name="TOT - Tavola 2" sheetId="47" r:id="rId8"/>
    <sheet name="TOT - Tavola 3" sheetId="49" r:id="rId9"/>
    <sheet name="TOT - Tavola 4" sheetId="52" r:id="rId10"/>
    <sheet name="VIG_Tav1" sheetId="42" state="hidden" r:id="rId11"/>
    <sheet name="VIG_Tav2" sheetId="43" state="hidden" r:id="rId12"/>
    <sheet name="VIG_Tav3" sheetId="41" state="hidden" r:id="rId13"/>
    <sheet name="VIG_Tav4_1" sheetId="39" state="hidden" r:id="rId14"/>
    <sheet name="VIG_Tav4_2" sheetId="40" state="hidden" r:id="rId15"/>
    <sheet name="A - Tavola 1" sheetId="54" r:id="rId16"/>
    <sheet name="A - Tavola 2" sheetId="55" r:id="rId17"/>
    <sheet name="A - Tavola 3" sheetId="56" r:id="rId18"/>
    <sheet name="A - Tavola 4" sheetId="57" r:id="rId19"/>
    <sheet name="RAPPR_Tav1" sheetId="37" state="hidden" r:id="rId20"/>
    <sheet name="RAPPR_Tav2" sheetId="38" state="hidden" r:id="rId21"/>
    <sheet name="RAPPR_Tav3" sheetId="36" state="hidden" r:id="rId22"/>
    <sheet name="RAPPR_Tav4_1" sheetId="34" state="hidden" r:id="rId23"/>
    <sheet name="RAPPR_Tav4_2" sheetId="35" state="hidden" r:id="rId24"/>
    <sheet name="B - Tavola 1" sheetId="58" r:id="rId25"/>
    <sheet name="B - Tavola 2" sheetId="60" r:id="rId26"/>
    <sheet name="B - Tavola 3" sheetId="61" r:id="rId27"/>
    <sheet name="B - Tavola 4" sheetId="62" r:id="rId28"/>
  </sheets>
  <definedNames>
    <definedName name="_AMO_SingleObject_114453480_ROM_F0.SEC2.BDY.Cross_tabular_summary_report_Table_1" hidden="1">#REF!</definedName>
    <definedName name="_AMO_SingleObject_114453480_ROM_F0.SEC2.BDY.Cross_tabular_summary_report_Table_1_2" hidden="1">#REF!</definedName>
    <definedName name="_AMO_SingleObject_114453480_ROM_F0.SEC2.HDR.TXT1" hidden="1">#REF!</definedName>
    <definedName name="_AMO_SingleObject_47753300_ROM_F0.SEC2.BDY.Cross_tabular_summary_report_Table_1" localSheetId="15" hidden="1">#REF!</definedName>
    <definedName name="_AMO_SingleObject_47753300_ROM_F0.SEC2.BDY.Cross_tabular_summary_report_Table_1" localSheetId="16" hidden="1">#REF!</definedName>
    <definedName name="_AMO_SingleObject_47753300_ROM_F0.SEC2.BDY.Cross_tabular_summary_report_Table_1" localSheetId="17" hidden="1">#REF!</definedName>
    <definedName name="_AMO_SingleObject_47753300_ROM_F0.SEC2.BDY.Cross_tabular_summary_report_Table_1" localSheetId="18" hidden="1">#REF!</definedName>
    <definedName name="_AMO_SingleObject_47753300_ROM_F0.SEC2.BDY.Cross_tabular_summary_report_Table_1" localSheetId="24" hidden="1">#REF!</definedName>
    <definedName name="_AMO_SingleObject_47753300_ROM_F0.SEC2.BDY.Cross_tabular_summary_report_Table_1" localSheetId="25" hidden="1">#REF!</definedName>
    <definedName name="_AMO_SingleObject_47753300_ROM_F0.SEC2.BDY.Cross_tabular_summary_report_Table_1" localSheetId="26" hidden="1">#REF!</definedName>
    <definedName name="_AMO_SingleObject_47753300_ROM_F0.SEC2.BDY.Cross_tabular_summary_report_Table_1" localSheetId="27" hidden="1">#REF!</definedName>
    <definedName name="_AMO_SingleObject_47753300_ROM_F0.SEC2.BDY.Cross_tabular_summary_report_Table_1" hidden="1">#REF!</definedName>
    <definedName name="_AMO_SingleObject_47753300_ROM_F0.SEC2.BDY.Cross_tabular_summary_report_Table_1_2" localSheetId="15" hidden="1">#REF!</definedName>
    <definedName name="_AMO_SingleObject_47753300_ROM_F0.SEC2.BDY.Cross_tabular_summary_report_Table_1_2" localSheetId="16" hidden="1">#REF!</definedName>
    <definedName name="_AMO_SingleObject_47753300_ROM_F0.SEC2.BDY.Cross_tabular_summary_report_Table_1_2" localSheetId="17" hidden="1">#REF!</definedName>
    <definedName name="_AMO_SingleObject_47753300_ROM_F0.SEC2.BDY.Cross_tabular_summary_report_Table_1_2" localSheetId="18" hidden="1">#REF!</definedName>
    <definedName name="_AMO_SingleObject_47753300_ROM_F0.SEC2.BDY.Cross_tabular_summary_report_Table_1_2" localSheetId="24" hidden="1">#REF!</definedName>
    <definedName name="_AMO_SingleObject_47753300_ROM_F0.SEC2.BDY.Cross_tabular_summary_report_Table_1_2" localSheetId="25" hidden="1">#REF!</definedName>
    <definedName name="_AMO_SingleObject_47753300_ROM_F0.SEC2.BDY.Cross_tabular_summary_report_Table_1_2" localSheetId="26" hidden="1">#REF!</definedName>
    <definedName name="_AMO_SingleObject_47753300_ROM_F0.SEC2.BDY.Cross_tabular_summary_report_Table_1_2" localSheetId="27" hidden="1">#REF!</definedName>
    <definedName name="_AMO_SingleObject_47753300_ROM_F0.SEC2.BDY.Cross_tabular_summary_report_Table_1_2" hidden="1">#REF!</definedName>
    <definedName name="_AMO_SingleObject_47753300_ROM_F0.SEC2.HDR.TXT1" localSheetId="15" hidden="1">#REF!</definedName>
    <definedName name="_AMO_SingleObject_47753300_ROM_F0.SEC2.HDR.TXT1" localSheetId="16" hidden="1">#REF!</definedName>
    <definedName name="_AMO_SingleObject_47753300_ROM_F0.SEC2.HDR.TXT1" localSheetId="17" hidden="1">#REF!</definedName>
    <definedName name="_AMO_SingleObject_47753300_ROM_F0.SEC2.HDR.TXT1" localSheetId="18" hidden="1">#REF!</definedName>
    <definedName name="_AMO_SingleObject_47753300_ROM_F0.SEC2.HDR.TXT1" localSheetId="24" hidden="1">#REF!</definedName>
    <definedName name="_AMO_SingleObject_47753300_ROM_F0.SEC2.HDR.TXT1" localSheetId="25" hidden="1">#REF!</definedName>
    <definedName name="_AMO_SingleObject_47753300_ROM_F0.SEC2.HDR.TXT1" localSheetId="26" hidden="1">#REF!</definedName>
    <definedName name="_AMO_SingleObject_47753300_ROM_F0.SEC2.HDR.TXT1" localSheetId="27" hidden="1">#REF!</definedName>
    <definedName name="_AMO_SingleObject_47753300_ROM_F0.SEC2.HDR.TXT1" hidden="1">#REF!</definedName>
    <definedName name="a" localSheetId="0">'INDICE delle TAVOLE STATISTICHE'!$A$1:$A$13</definedName>
    <definedName name="_xlnm.Print_Area" localSheetId="15">'A - Tavola 1'!$A$1:$H$51</definedName>
    <definedName name="_xlnm.Print_Area" localSheetId="16">'A - Tavola 2'!$A$1:$P$35</definedName>
    <definedName name="_xlnm.Print_Area" localSheetId="17">'A - Tavola 3'!$A$1:$Q$58</definedName>
    <definedName name="_xlnm.Print_Area" localSheetId="18">'A - Tavola 4'!$A$1:$E$40</definedName>
    <definedName name="_xlnm.Print_Area" localSheetId="24">'B - Tavola 1'!$A$1:$K$52</definedName>
    <definedName name="_xlnm.Print_Area" localSheetId="25">'B - Tavola 2'!$A$1:$P$36</definedName>
    <definedName name="_xlnm.Print_Area" localSheetId="26">'B - Tavola 3'!$A$1:$Q$60</definedName>
    <definedName name="_xlnm.Print_Area" localSheetId="27">'B - Tavola 4'!$A$1:$E$41</definedName>
    <definedName name="_xlnm.Print_Area" localSheetId="0">'INDICE delle TAVOLE STATISTICHE'!$A$1:$C$26</definedName>
    <definedName name="_xlnm.Print_Area" localSheetId="6">'TOT - Tavola 1'!$A$1:$J$52</definedName>
    <definedName name="_xlnm.Print_Area" localSheetId="7">'TOT - Tavola 2'!$A$1:$P$35</definedName>
    <definedName name="_xlnm.Print_Area" localSheetId="8">'TOT - Tavola 3'!$A$1:$Q$60</definedName>
    <definedName name="_xlnm.Print_Area" localSheetId="9">'TOT - Tavola 4'!$A$1:$E$41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52" l="1"/>
  <c r="E6" i="62" l="1"/>
  <c r="F6" i="62"/>
  <c r="E7" i="62"/>
  <c r="F7" i="62"/>
  <c r="E8" i="62"/>
  <c r="F8" i="62"/>
  <c r="E9" i="62"/>
  <c r="F9" i="62"/>
  <c r="E10" i="62"/>
  <c r="F10" i="62"/>
  <c r="E11" i="62"/>
  <c r="F11" i="62"/>
  <c r="E12" i="62"/>
  <c r="F12" i="62"/>
  <c r="E13" i="62"/>
  <c r="F13" i="62"/>
  <c r="E14" i="62"/>
  <c r="F14" i="62"/>
  <c r="E15" i="62"/>
  <c r="F15" i="62"/>
  <c r="E16" i="62"/>
  <c r="F16" i="62"/>
  <c r="E17" i="62"/>
  <c r="F17" i="62"/>
  <c r="E18" i="62"/>
  <c r="F18" i="62"/>
  <c r="E19" i="62"/>
  <c r="F19" i="62"/>
  <c r="E20" i="62"/>
  <c r="F20" i="62"/>
  <c r="E21" i="62"/>
  <c r="F21" i="62"/>
  <c r="E22" i="62"/>
  <c r="F22" i="62"/>
  <c r="E23" i="62"/>
  <c r="F23" i="62"/>
  <c r="E24" i="62"/>
  <c r="F24" i="62"/>
  <c r="J9" i="58"/>
  <c r="K9" i="58"/>
  <c r="J10" i="58"/>
  <c r="K10" i="58"/>
  <c r="J11" i="58"/>
  <c r="K11" i="58"/>
  <c r="J12" i="58"/>
  <c r="K12" i="58"/>
  <c r="J13" i="58"/>
  <c r="K13" i="58"/>
  <c r="J14" i="58"/>
  <c r="K14" i="58"/>
  <c r="J15" i="58"/>
  <c r="K15" i="58"/>
  <c r="J17" i="58"/>
  <c r="K17" i="58"/>
  <c r="J18" i="58"/>
  <c r="K18" i="58"/>
  <c r="J19" i="58"/>
  <c r="K19" i="58"/>
  <c r="J20" i="58"/>
  <c r="K20" i="58"/>
  <c r="J21" i="58"/>
  <c r="K21" i="58"/>
  <c r="J24" i="58"/>
  <c r="K24" i="58"/>
  <c r="J25" i="58"/>
  <c r="K25" i="58"/>
  <c r="J26" i="58"/>
  <c r="K26" i="58"/>
  <c r="J27" i="58"/>
  <c r="K27" i="58"/>
  <c r="J29" i="58"/>
  <c r="K29" i="58"/>
  <c r="J30" i="58"/>
  <c r="K30" i="58"/>
  <c r="J31" i="58"/>
  <c r="K31" i="58"/>
  <c r="J32" i="58"/>
  <c r="K32" i="58"/>
  <c r="J33" i="58"/>
  <c r="K33" i="58"/>
  <c r="J34" i="58"/>
  <c r="K34" i="58"/>
  <c r="J35" i="58"/>
  <c r="K35" i="58"/>
  <c r="J36" i="58"/>
  <c r="K36" i="58"/>
  <c r="J40" i="58"/>
  <c r="K40" i="58"/>
  <c r="J41" i="58"/>
  <c r="K41" i="58"/>
  <c r="J42" i="58"/>
  <c r="K42" i="58"/>
  <c r="J43" i="58"/>
  <c r="K43" i="58"/>
  <c r="J44" i="58"/>
  <c r="K44" i="58"/>
  <c r="J45" i="58"/>
  <c r="K45" i="58"/>
  <c r="J46" i="58"/>
  <c r="K46" i="58"/>
  <c r="J47" i="58"/>
  <c r="K47" i="58"/>
  <c r="J48" i="58"/>
  <c r="K48" i="58"/>
  <c r="J49" i="58"/>
  <c r="K49" i="58"/>
  <c r="C7" i="57" l="1"/>
  <c r="D7" i="57"/>
  <c r="E7" i="57"/>
  <c r="F7" i="57"/>
  <c r="C8" i="57"/>
  <c r="D8" i="57"/>
  <c r="E8" i="57"/>
  <c r="F8" i="57"/>
  <c r="C9" i="57"/>
  <c r="D9" i="57"/>
  <c r="E9" i="57"/>
  <c r="F9" i="57"/>
  <c r="C10" i="57"/>
  <c r="D10" i="57"/>
  <c r="E10" i="57"/>
  <c r="F10" i="57"/>
  <c r="C11" i="57"/>
  <c r="D11" i="57"/>
  <c r="E11" i="57"/>
  <c r="F11" i="57"/>
  <c r="C12" i="57"/>
  <c r="D12" i="57"/>
  <c r="E12" i="57"/>
  <c r="F12" i="57"/>
  <c r="C13" i="57"/>
  <c r="D13" i="57"/>
  <c r="E13" i="57"/>
  <c r="F13" i="57"/>
  <c r="C14" i="57"/>
  <c r="D14" i="57"/>
  <c r="E14" i="57"/>
  <c r="F14" i="57"/>
  <c r="C15" i="57"/>
  <c r="D15" i="57"/>
  <c r="E15" i="57"/>
  <c r="F15" i="57"/>
  <c r="C16" i="57"/>
  <c r="D16" i="57"/>
  <c r="E16" i="57"/>
  <c r="F16" i="57"/>
  <c r="C17" i="57"/>
  <c r="D17" i="57"/>
  <c r="E17" i="57"/>
  <c r="F17" i="57"/>
  <c r="C18" i="57"/>
  <c r="D18" i="57"/>
  <c r="E18" i="57"/>
  <c r="F18" i="57"/>
  <c r="C19" i="57"/>
  <c r="D19" i="57"/>
  <c r="E19" i="57"/>
  <c r="F19" i="57"/>
  <c r="C20" i="57"/>
  <c r="D20" i="57"/>
  <c r="E20" i="57"/>
  <c r="F20" i="57"/>
  <c r="C21" i="57"/>
  <c r="D21" i="57"/>
  <c r="E21" i="57"/>
  <c r="F21" i="57"/>
  <c r="C22" i="57"/>
  <c r="D22" i="57"/>
  <c r="E22" i="57"/>
  <c r="F22" i="57"/>
  <c r="C23" i="57"/>
  <c r="D23" i="57"/>
  <c r="E23" i="57"/>
  <c r="F23" i="57"/>
  <c r="C24" i="57"/>
  <c r="D24" i="57"/>
  <c r="E24" i="57"/>
  <c r="F24" i="57"/>
  <c r="F6" i="57"/>
  <c r="E6" i="57"/>
  <c r="D6" i="57"/>
  <c r="C6" i="57"/>
  <c r="K49" i="54" l="1"/>
  <c r="J49" i="54"/>
  <c r="K48" i="54"/>
  <c r="J48" i="54"/>
  <c r="K47" i="54"/>
  <c r="J47" i="54"/>
  <c r="K46" i="54"/>
  <c r="J46" i="54"/>
  <c r="K45" i="54"/>
  <c r="J45" i="54"/>
  <c r="K44" i="54"/>
  <c r="J44" i="54"/>
  <c r="K43" i="54"/>
  <c r="J43" i="54"/>
  <c r="K42" i="54"/>
  <c r="J42" i="54"/>
  <c r="K41" i="54"/>
  <c r="J41" i="54"/>
  <c r="K40" i="54"/>
  <c r="J40" i="54"/>
  <c r="K36" i="54"/>
  <c r="J36" i="54"/>
  <c r="K35" i="54"/>
  <c r="J35" i="54"/>
  <c r="K34" i="54"/>
  <c r="J34" i="54"/>
  <c r="K33" i="54"/>
  <c r="J33" i="54"/>
  <c r="K32" i="54"/>
  <c r="J32" i="54"/>
  <c r="K31" i="54"/>
  <c r="J31" i="54"/>
  <c r="K30" i="54"/>
  <c r="J30" i="54"/>
  <c r="K29" i="54"/>
  <c r="J29" i="54"/>
  <c r="K27" i="54"/>
  <c r="J27" i="54"/>
  <c r="K26" i="54"/>
  <c r="J26" i="54"/>
  <c r="K25" i="54"/>
  <c r="J25" i="54"/>
  <c r="K24" i="54"/>
  <c r="J24" i="54"/>
  <c r="K21" i="54"/>
  <c r="J21" i="54"/>
  <c r="K20" i="54"/>
  <c r="J20" i="54"/>
  <c r="K19" i="54"/>
  <c r="J19" i="54"/>
  <c r="K18" i="54"/>
  <c r="J18" i="54"/>
  <c r="K17" i="54"/>
  <c r="J17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O52" i="49"/>
  <c r="E53" i="61" l="1"/>
  <c r="D53" i="61"/>
  <c r="A53" i="61"/>
  <c r="Q52" i="61"/>
  <c r="P52" i="61"/>
  <c r="O52" i="61"/>
  <c r="N52" i="61"/>
  <c r="M52" i="61"/>
  <c r="L52" i="61"/>
  <c r="K52" i="61"/>
  <c r="J52" i="61"/>
  <c r="I52" i="61"/>
  <c r="H52" i="61"/>
  <c r="G52" i="61"/>
  <c r="F52" i="61"/>
  <c r="E52" i="61"/>
  <c r="D52" i="61"/>
  <c r="A38" i="62"/>
  <c r="A37" i="57"/>
  <c r="A3" i="56"/>
  <c r="E53" i="56"/>
  <c r="D53" i="56"/>
  <c r="A53" i="56"/>
  <c r="Q52" i="56"/>
  <c r="P52" i="56"/>
  <c r="O52" i="56"/>
  <c r="N52" i="56"/>
  <c r="M52" i="56"/>
  <c r="L52" i="56"/>
  <c r="K52" i="56"/>
  <c r="J52" i="56"/>
  <c r="I52" i="56"/>
  <c r="H52" i="56"/>
  <c r="G52" i="56"/>
  <c r="F52" i="56"/>
  <c r="E52" i="56"/>
  <c r="D52" i="56"/>
  <c r="A29" i="52"/>
  <c r="E53" i="49"/>
  <c r="D53" i="49"/>
  <c r="Q52" i="49"/>
  <c r="P52" i="49"/>
  <c r="N52" i="49"/>
  <c r="M52" i="49"/>
  <c r="L52" i="49"/>
  <c r="K52" i="49"/>
  <c r="J52" i="49"/>
  <c r="I52" i="49"/>
  <c r="H52" i="49"/>
  <c r="G52" i="49"/>
  <c r="F52" i="49"/>
  <c r="E52" i="49"/>
  <c r="D52" i="49"/>
  <c r="A53" i="49"/>
  <c r="I12" i="58" l="1"/>
  <c r="I11" i="58"/>
  <c r="I12" i="54"/>
  <c r="I11" i="54"/>
  <c r="J49" i="45"/>
  <c r="J48" i="45"/>
  <c r="J47" i="45"/>
  <c r="J46" i="45"/>
  <c r="J45" i="45"/>
  <c r="J44" i="45"/>
  <c r="J43" i="45"/>
  <c r="J42" i="45"/>
  <c r="J41" i="45"/>
  <c r="J40" i="45"/>
  <c r="J36" i="45"/>
  <c r="J35" i="45"/>
  <c r="J34" i="45"/>
  <c r="J33" i="45"/>
  <c r="J32" i="45"/>
  <c r="J31" i="45"/>
  <c r="J30" i="45"/>
  <c r="J29" i="45"/>
  <c r="J27" i="45"/>
  <c r="J26" i="45"/>
  <c r="J25" i="45"/>
  <c r="J24" i="45"/>
  <c r="J21" i="45"/>
  <c r="J20" i="45"/>
  <c r="J19" i="45"/>
  <c r="J18" i="45"/>
  <c r="J17" i="45"/>
  <c r="J15" i="45"/>
  <c r="J14" i="45"/>
  <c r="J13" i="45"/>
  <c r="J12" i="45"/>
  <c r="J11" i="45"/>
  <c r="J10" i="45"/>
  <c r="J9" i="45"/>
  <c r="I12" i="45"/>
  <c r="I11" i="45"/>
  <c r="I9" i="45"/>
  <c r="I10" i="45"/>
  <c r="I13" i="45"/>
  <c r="I14" i="45"/>
  <c r="I15" i="45"/>
  <c r="I17" i="45"/>
  <c r="I18" i="45"/>
  <c r="I19" i="45"/>
  <c r="I20" i="45"/>
  <c r="I21" i="45"/>
  <c r="I24" i="45"/>
  <c r="I25" i="45"/>
  <c r="I26" i="45"/>
  <c r="I27" i="45"/>
  <c r="I29" i="45"/>
  <c r="I30" i="45"/>
  <c r="I31" i="45"/>
  <c r="I32" i="45"/>
  <c r="I33" i="45"/>
  <c r="I34" i="45"/>
  <c r="I35" i="45"/>
  <c r="I36" i="45"/>
  <c r="I40" i="45"/>
  <c r="I41" i="45"/>
  <c r="I42" i="45"/>
  <c r="I43" i="45"/>
  <c r="I44" i="45"/>
  <c r="I45" i="45"/>
  <c r="I46" i="45"/>
  <c r="I47" i="45"/>
  <c r="I48" i="45"/>
  <c r="I49" i="45"/>
  <c r="I49" i="54" l="1"/>
  <c r="H49" i="54"/>
  <c r="G49" i="54"/>
  <c r="F49" i="54"/>
  <c r="E49" i="54"/>
  <c r="D49" i="54"/>
  <c r="I48" i="54"/>
  <c r="H48" i="54"/>
  <c r="G48" i="54"/>
  <c r="F48" i="54"/>
  <c r="E48" i="54"/>
  <c r="D48" i="54"/>
  <c r="I47" i="54"/>
  <c r="H47" i="54"/>
  <c r="G47" i="54"/>
  <c r="F47" i="54"/>
  <c r="E47" i="54"/>
  <c r="D47" i="54"/>
  <c r="I46" i="54"/>
  <c r="H46" i="54"/>
  <c r="G46" i="54"/>
  <c r="F46" i="54"/>
  <c r="E46" i="54"/>
  <c r="D46" i="54"/>
  <c r="I45" i="54"/>
  <c r="H45" i="54"/>
  <c r="G45" i="54"/>
  <c r="F45" i="54"/>
  <c r="E45" i="54"/>
  <c r="D45" i="54"/>
  <c r="I44" i="54"/>
  <c r="H44" i="54"/>
  <c r="G44" i="54"/>
  <c r="F44" i="54"/>
  <c r="E44" i="54"/>
  <c r="D44" i="54"/>
  <c r="I43" i="54"/>
  <c r="H43" i="54"/>
  <c r="G43" i="54"/>
  <c r="F43" i="54"/>
  <c r="E43" i="54"/>
  <c r="D43" i="54"/>
  <c r="I42" i="54"/>
  <c r="H42" i="54"/>
  <c r="G42" i="54"/>
  <c r="F42" i="54"/>
  <c r="E42" i="54"/>
  <c r="D42" i="54"/>
  <c r="I41" i="54"/>
  <c r="H41" i="54"/>
  <c r="G41" i="54"/>
  <c r="F41" i="54"/>
  <c r="E41" i="54"/>
  <c r="D41" i="54"/>
  <c r="I40" i="54"/>
  <c r="H40" i="54"/>
  <c r="G40" i="54"/>
  <c r="F40" i="54"/>
  <c r="E40" i="54"/>
  <c r="D40" i="54"/>
  <c r="H39" i="54"/>
  <c r="G39" i="54"/>
  <c r="F39" i="54"/>
  <c r="E39" i="54"/>
  <c r="D39" i="54"/>
  <c r="H38" i="54"/>
  <c r="G38" i="54"/>
  <c r="F38" i="54"/>
  <c r="E38" i="54"/>
  <c r="D38" i="54"/>
  <c r="H37" i="54"/>
  <c r="G37" i="54"/>
  <c r="F37" i="54"/>
  <c r="E37" i="54"/>
  <c r="D37" i="54"/>
  <c r="I36" i="54"/>
  <c r="H36" i="54"/>
  <c r="G36" i="54"/>
  <c r="F36" i="54"/>
  <c r="E36" i="54"/>
  <c r="D36" i="54"/>
  <c r="I35" i="54"/>
  <c r="H35" i="54"/>
  <c r="G35" i="54"/>
  <c r="F35" i="54"/>
  <c r="E35" i="54"/>
  <c r="D35" i="54"/>
  <c r="I34" i="54"/>
  <c r="H34" i="54"/>
  <c r="G34" i="54"/>
  <c r="F34" i="54"/>
  <c r="E34" i="54"/>
  <c r="D34" i="54"/>
  <c r="I33" i="54"/>
  <c r="H33" i="54"/>
  <c r="G33" i="54"/>
  <c r="F33" i="54"/>
  <c r="E33" i="54"/>
  <c r="D33" i="54"/>
  <c r="I32" i="54"/>
  <c r="H32" i="54"/>
  <c r="G32" i="54"/>
  <c r="F32" i="54"/>
  <c r="E32" i="54"/>
  <c r="D32" i="54"/>
  <c r="I31" i="54"/>
  <c r="H31" i="54"/>
  <c r="G31" i="54"/>
  <c r="F31" i="54"/>
  <c r="E31" i="54"/>
  <c r="D31" i="54"/>
  <c r="I30" i="54"/>
  <c r="H30" i="54"/>
  <c r="G30" i="54"/>
  <c r="F30" i="54"/>
  <c r="E30" i="54"/>
  <c r="D30" i="54"/>
  <c r="I29" i="54"/>
  <c r="H29" i="54"/>
  <c r="G29" i="54"/>
  <c r="F29" i="54"/>
  <c r="E29" i="54"/>
  <c r="D29" i="54"/>
  <c r="H28" i="54"/>
  <c r="G28" i="54"/>
  <c r="F28" i="54"/>
  <c r="E28" i="54"/>
  <c r="D28" i="54"/>
  <c r="I27" i="54"/>
  <c r="H27" i="54"/>
  <c r="G27" i="54"/>
  <c r="F27" i="54"/>
  <c r="E27" i="54"/>
  <c r="D27" i="54"/>
  <c r="I26" i="54"/>
  <c r="H26" i="54"/>
  <c r="G26" i="54"/>
  <c r="F26" i="54"/>
  <c r="E26" i="54"/>
  <c r="D26" i="54"/>
  <c r="I25" i="54"/>
  <c r="H25" i="54"/>
  <c r="G25" i="54"/>
  <c r="F25" i="54"/>
  <c r="E25" i="54"/>
  <c r="D25" i="54"/>
  <c r="I24" i="54"/>
  <c r="H24" i="54"/>
  <c r="G24" i="54"/>
  <c r="F24" i="54"/>
  <c r="E24" i="54"/>
  <c r="D24" i="54"/>
  <c r="H22" i="54"/>
  <c r="G22" i="54"/>
  <c r="F22" i="54"/>
  <c r="E22" i="54"/>
  <c r="D22" i="54"/>
  <c r="I21" i="54"/>
  <c r="H21" i="54"/>
  <c r="G21" i="54"/>
  <c r="F21" i="54"/>
  <c r="E21" i="54"/>
  <c r="D21" i="54"/>
  <c r="I20" i="54"/>
  <c r="H20" i="54"/>
  <c r="G20" i="54"/>
  <c r="F20" i="54"/>
  <c r="E20" i="54"/>
  <c r="D20" i="54"/>
  <c r="I19" i="54"/>
  <c r="H19" i="54"/>
  <c r="G19" i="54"/>
  <c r="F19" i="54"/>
  <c r="E19" i="54"/>
  <c r="D19" i="54"/>
  <c r="I18" i="54"/>
  <c r="H18" i="54"/>
  <c r="G18" i="54"/>
  <c r="F18" i="54"/>
  <c r="E18" i="54"/>
  <c r="D18" i="54"/>
  <c r="I17" i="54"/>
  <c r="H17" i="54"/>
  <c r="G17" i="54"/>
  <c r="F17" i="54"/>
  <c r="E17" i="54"/>
  <c r="D17" i="54"/>
  <c r="I15" i="54"/>
  <c r="H15" i="54"/>
  <c r="G15" i="54"/>
  <c r="F15" i="54"/>
  <c r="E15" i="54"/>
  <c r="D15" i="54"/>
  <c r="I14" i="54"/>
  <c r="H14" i="54"/>
  <c r="G14" i="54"/>
  <c r="F14" i="54"/>
  <c r="E14" i="54"/>
  <c r="D14" i="54"/>
  <c r="I13" i="54"/>
  <c r="H13" i="54"/>
  <c r="G13" i="54"/>
  <c r="F13" i="54"/>
  <c r="E13" i="54"/>
  <c r="D13" i="54"/>
  <c r="H12" i="54"/>
  <c r="G12" i="54"/>
  <c r="F12" i="54"/>
  <c r="E12" i="54"/>
  <c r="D12" i="54"/>
  <c r="H11" i="54"/>
  <c r="G11" i="54"/>
  <c r="F11" i="54"/>
  <c r="E11" i="54"/>
  <c r="D11" i="54"/>
  <c r="I10" i="54"/>
  <c r="H10" i="54"/>
  <c r="G10" i="54"/>
  <c r="F10" i="54"/>
  <c r="E10" i="54"/>
  <c r="D10" i="54"/>
  <c r="D9" i="54"/>
  <c r="A3" i="54"/>
  <c r="I9" i="54"/>
  <c r="H9" i="54"/>
  <c r="G9" i="54"/>
  <c r="F9" i="54"/>
  <c r="E9" i="54"/>
  <c r="E10" i="60" l="1"/>
  <c r="C10" i="60"/>
  <c r="E10" i="47"/>
  <c r="C10" i="47"/>
  <c r="E10" i="55"/>
  <c r="C10" i="55"/>
  <c r="H39" i="62" l="1"/>
  <c r="G39" i="62"/>
  <c r="F39" i="62"/>
  <c r="E39" i="62"/>
  <c r="D39" i="62"/>
  <c r="C39" i="62"/>
  <c r="A39" i="62"/>
  <c r="H38" i="62"/>
  <c r="G38" i="62"/>
  <c r="F38" i="62"/>
  <c r="E38" i="62"/>
  <c r="D38" i="62"/>
  <c r="C38" i="62"/>
  <c r="H37" i="62"/>
  <c r="G37" i="62"/>
  <c r="F37" i="62"/>
  <c r="E37" i="62"/>
  <c r="D37" i="62"/>
  <c r="C37" i="62"/>
  <c r="A37" i="62"/>
  <c r="H36" i="62"/>
  <c r="G36" i="62"/>
  <c r="F36" i="62"/>
  <c r="E36" i="62"/>
  <c r="D36" i="62"/>
  <c r="C36" i="62"/>
  <c r="A36" i="62"/>
  <c r="H35" i="62"/>
  <c r="G35" i="62"/>
  <c r="F35" i="62"/>
  <c r="E35" i="62"/>
  <c r="D35" i="62"/>
  <c r="C35" i="62"/>
  <c r="A35" i="62"/>
  <c r="H34" i="62"/>
  <c r="G34" i="62"/>
  <c r="F34" i="62"/>
  <c r="E34" i="62"/>
  <c r="D34" i="62"/>
  <c r="C34" i="62"/>
  <c r="H33" i="62"/>
  <c r="G33" i="62"/>
  <c r="F33" i="62"/>
  <c r="E33" i="62"/>
  <c r="D33" i="62"/>
  <c r="C33" i="62"/>
  <c r="A33" i="62"/>
  <c r="A29" i="62"/>
  <c r="D24" i="62"/>
  <c r="C24" i="62"/>
  <c r="A24" i="62"/>
  <c r="D23" i="62"/>
  <c r="C23" i="62"/>
  <c r="D22" i="62"/>
  <c r="C22" i="62"/>
  <c r="A22" i="62"/>
  <c r="D21" i="62"/>
  <c r="C21" i="62"/>
  <c r="A21" i="62"/>
  <c r="D20" i="62"/>
  <c r="C20" i="62"/>
  <c r="A20" i="62"/>
  <c r="D19" i="62"/>
  <c r="C19" i="62"/>
  <c r="A19" i="62"/>
  <c r="D18" i="62"/>
  <c r="C18" i="62"/>
  <c r="A18" i="62"/>
  <c r="D17" i="62"/>
  <c r="C17" i="62"/>
  <c r="A17" i="62"/>
  <c r="D16" i="62"/>
  <c r="C16" i="62"/>
  <c r="A16" i="62"/>
  <c r="D15" i="62"/>
  <c r="C15" i="62"/>
  <c r="A15" i="62"/>
  <c r="D14" i="62"/>
  <c r="C14" i="62"/>
  <c r="A14" i="62"/>
  <c r="D13" i="62"/>
  <c r="C13" i="62"/>
  <c r="A13" i="62"/>
  <c r="D12" i="62"/>
  <c r="C12" i="62"/>
  <c r="A12" i="62"/>
  <c r="D11" i="62"/>
  <c r="C11" i="62"/>
  <c r="A11" i="62"/>
  <c r="D10" i="62"/>
  <c r="C10" i="62"/>
  <c r="A10" i="62"/>
  <c r="D9" i="62"/>
  <c r="C9" i="62"/>
  <c r="A9" i="62"/>
  <c r="D8" i="62"/>
  <c r="C8" i="62"/>
  <c r="A8" i="62"/>
  <c r="D7" i="62"/>
  <c r="C7" i="62"/>
  <c r="A7" i="62"/>
  <c r="D6" i="62"/>
  <c r="C6" i="62"/>
  <c r="A6" i="62"/>
  <c r="A3" i="62"/>
  <c r="Q51" i="61"/>
  <c r="P51" i="61"/>
  <c r="O51" i="61"/>
  <c r="N51" i="61"/>
  <c r="M51" i="61"/>
  <c r="L51" i="61"/>
  <c r="K51" i="61"/>
  <c r="J51" i="61"/>
  <c r="I51" i="61"/>
  <c r="H51" i="61"/>
  <c r="G51" i="61"/>
  <c r="F51" i="61"/>
  <c r="E51" i="61"/>
  <c r="D51" i="61"/>
  <c r="Q50" i="61"/>
  <c r="P50" i="61"/>
  <c r="O50" i="61"/>
  <c r="N50" i="61"/>
  <c r="M50" i="61"/>
  <c r="L50" i="61"/>
  <c r="K50" i="61"/>
  <c r="J50" i="61"/>
  <c r="I50" i="61"/>
  <c r="H50" i="61"/>
  <c r="G50" i="61"/>
  <c r="F50" i="61"/>
  <c r="E50" i="61"/>
  <c r="D50" i="61"/>
  <c r="Q49" i="61"/>
  <c r="P49" i="61"/>
  <c r="O49" i="61"/>
  <c r="N49" i="61"/>
  <c r="M49" i="61"/>
  <c r="L49" i="61"/>
  <c r="K49" i="61"/>
  <c r="J49" i="61"/>
  <c r="I49" i="61"/>
  <c r="H49" i="61"/>
  <c r="G49" i="61"/>
  <c r="F49" i="61"/>
  <c r="E49" i="61"/>
  <c r="D49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Q47" i="61"/>
  <c r="P47" i="61"/>
  <c r="O47" i="61"/>
  <c r="N47" i="61"/>
  <c r="M47" i="61"/>
  <c r="L47" i="61"/>
  <c r="K47" i="61"/>
  <c r="J47" i="61"/>
  <c r="I47" i="61"/>
  <c r="H47" i="61"/>
  <c r="G47" i="61"/>
  <c r="F47" i="61"/>
  <c r="E47" i="61"/>
  <c r="D47" i="61"/>
  <c r="Q46" i="61"/>
  <c r="P46" i="61"/>
  <c r="O46" i="61"/>
  <c r="N46" i="61"/>
  <c r="M46" i="61"/>
  <c r="L46" i="61"/>
  <c r="K46" i="61"/>
  <c r="J46" i="61"/>
  <c r="I46" i="61"/>
  <c r="H46" i="61"/>
  <c r="G46" i="61"/>
  <c r="F46" i="61"/>
  <c r="E46" i="61"/>
  <c r="D46" i="61"/>
  <c r="Q45" i="61"/>
  <c r="P45" i="61"/>
  <c r="O45" i="61"/>
  <c r="N45" i="61"/>
  <c r="M45" i="61"/>
  <c r="L45" i="61"/>
  <c r="K45" i="61"/>
  <c r="J45" i="61"/>
  <c r="I45" i="61"/>
  <c r="H45" i="61"/>
  <c r="G45" i="61"/>
  <c r="F45" i="61"/>
  <c r="E45" i="61"/>
  <c r="D45" i="61"/>
  <c r="Q44" i="61"/>
  <c r="P44" i="61"/>
  <c r="O44" i="61"/>
  <c r="N44" i="61"/>
  <c r="M44" i="61"/>
  <c r="L44" i="61"/>
  <c r="K44" i="61"/>
  <c r="J44" i="61"/>
  <c r="I44" i="61"/>
  <c r="H44" i="61"/>
  <c r="G44" i="61"/>
  <c r="F44" i="61"/>
  <c r="E44" i="61"/>
  <c r="D44" i="61"/>
  <c r="Q43" i="61"/>
  <c r="P43" i="61"/>
  <c r="O43" i="61"/>
  <c r="N43" i="61"/>
  <c r="M43" i="61"/>
  <c r="L43" i="61"/>
  <c r="K43" i="61"/>
  <c r="J43" i="61"/>
  <c r="I43" i="61"/>
  <c r="H43" i="61"/>
  <c r="G43" i="61"/>
  <c r="F43" i="61"/>
  <c r="E43" i="61"/>
  <c r="D43" i="61"/>
  <c r="Q42" i="61"/>
  <c r="P42" i="61"/>
  <c r="O42" i="61"/>
  <c r="N42" i="61"/>
  <c r="M42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M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M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M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M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M37" i="61"/>
  <c r="L37" i="61"/>
  <c r="K37" i="61"/>
  <c r="J37" i="61"/>
  <c r="I37" i="61"/>
  <c r="H37" i="61"/>
  <c r="G37" i="61"/>
  <c r="F37" i="61"/>
  <c r="E37" i="61"/>
  <c r="D37" i="61"/>
  <c r="Q36" i="61"/>
  <c r="P36" i="61"/>
  <c r="O36" i="61"/>
  <c r="N36" i="61"/>
  <c r="M36" i="61"/>
  <c r="L36" i="61"/>
  <c r="K36" i="61"/>
  <c r="J36" i="61"/>
  <c r="I36" i="61"/>
  <c r="H36" i="61"/>
  <c r="G36" i="61"/>
  <c r="F36" i="61"/>
  <c r="E36" i="61"/>
  <c r="D36" i="61"/>
  <c r="Q35" i="61"/>
  <c r="P35" i="61"/>
  <c r="O35" i="61"/>
  <c r="N35" i="61"/>
  <c r="M35" i="61"/>
  <c r="L35" i="61"/>
  <c r="K35" i="61"/>
  <c r="J35" i="61"/>
  <c r="I35" i="61"/>
  <c r="H35" i="61"/>
  <c r="G35" i="61"/>
  <c r="F35" i="61"/>
  <c r="E35" i="61"/>
  <c r="D35" i="61"/>
  <c r="Q34" i="61"/>
  <c r="P34" i="61"/>
  <c r="O34" i="61"/>
  <c r="N34" i="61"/>
  <c r="M34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M33" i="61"/>
  <c r="L33" i="61"/>
  <c r="K33" i="61"/>
  <c r="J33" i="61"/>
  <c r="I33" i="61"/>
  <c r="H33" i="61"/>
  <c r="G33" i="61"/>
  <c r="F33" i="61"/>
  <c r="E33" i="61"/>
  <c r="D33" i="61"/>
  <c r="Q32" i="61"/>
  <c r="P32" i="61"/>
  <c r="O32" i="61"/>
  <c r="N32" i="61"/>
  <c r="M32" i="61"/>
  <c r="L32" i="61"/>
  <c r="K32" i="61"/>
  <c r="J32" i="61"/>
  <c r="I32" i="61"/>
  <c r="H32" i="61"/>
  <c r="G32" i="61"/>
  <c r="F32" i="61"/>
  <c r="E32" i="61"/>
  <c r="D32" i="61"/>
  <c r="Q31" i="61"/>
  <c r="P31" i="61"/>
  <c r="O31" i="61"/>
  <c r="N31" i="61"/>
  <c r="M31" i="61"/>
  <c r="L31" i="61"/>
  <c r="K31" i="61"/>
  <c r="J31" i="61"/>
  <c r="I31" i="61"/>
  <c r="H31" i="61"/>
  <c r="G31" i="61"/>
  <c r="F31" i="61"/>
  <c r="E31" i="61"/>
  <c r="D31" i="61"/>
  <c r="Q30" i="61"/>
  <c r="P30" i="61"/>
  <c r="O30" i="61"/>
  <c r="N30" i="61"/>
  <c r="M30" i="61"/>
  <c r="L30" i="61"/>
  <c r="K30" i="61"/>
  <c r="J30" i="61"/>
  <c r="I30" i="61"/>
  <c r="H30" i="61"/>
  <c r="G30" i="61"/>
  <c r="F30" i="61"/>
  <c r="E30" i="61"/>
  <c r="D30" i="61"/>
  <c r="Q29" i="61"/>
  <c r="P29" i="61"/>
  <c r="O29" i="61"/>
  <c r="N29" i="61"/>
  <c r="M29" i="61"/>
  <c r="L29" i="61"/>
  <c r="K29" i="61"/>
  <c r="J29" i="61"/>
  <c r="I29" i="61"/>
  <c r="H29" i="61"/>
  <c r="G29" i="61"/>
  <c r="F29" i="61"/>
  <c r="E29" i="61"/>
  <c r="D29" i="61"/>
  <c r="Q28" i="61"/>
  <c r="P28" i="61"/>
  <c r="O28" i="61"/>
  <c r="N28" i="61"/>
  <c r="M28" i="61"/>
  <c r="L28" i="61"/>
  <c r="K28" i="61"/>
  <c r="J28" i="61"/>
  <c r="I28" i="61"/>
  <c r="H28" i="61"/>
  <c r="G28" i="61"/>
  <c r="F28" i="61"/>
  <c r="E28" i="61"/>
  <c r="D28" i="61"/>
  <c r="Q27" i="61"/>
  <c r="P27" i="61"/>
  <c r="O27" i="61"/>
  <c r="N27" i="61"/>
  <c r="M27" i="61"/>
  <c r="L27" i="61"/>
  <c r="K27" i="61"/>
  <c r="J27" i="61"/>
  <c r="I27" i="61"/>
  <c r="H27" i="61"/>
  <c r="G27" i="61"/>
  <c r="F27" i="61"/>
  <c r="E27" i="61"/>
  <c r="D27" i="61"/>
  <c r="Q26" i="61"/>
  <c r="P26" i="61"/>
  <c r="O26" i="61"/>
  <c r="N26" i="61"/>
  <c r="M26" i="61"/>
  <c r="L26" i="61"/>
  <c r="K26" i="61"/>
  <c r="J26" i="61"/>
  <c r="I26" i="61"/>
  <c r="H26" i="61"/>
  <c r="G26" i="61"/>
  <c r="F26" i="61"/>
  <c r="E26" i="61"/>
  <c r="D26" i="61"/>
  <c r="Q25" i="61"/>
  <c r="P25" i="61"/>
  <c r="O25" i="61"/>
  <c r="N25" i="61"/>
  <c r="M25" i="61"/>
  <c r="L25" i="61"/>
  <c r="K25" i="61"/>
  <c r="J25" i="61"/>
  <c r="I25" i="61"/>
  <c r="H25" i="61"/>
  <c r="G25" i="61"/>
  <c r="F25" i="61"/>
  <c r="E25" i="61"/>
  <c r="D25" i="61"/>
  <c r="Q23" i="61"/>
  <c r="P23" i="61"/>
  <c r="O23" i="61"/>
  <c r="N23" i="61"/>
  <c r="M23" i="61"/>
  <c r="L23" i="61"/>
  <c r="K23" i="61"/>
  <c r="J23" i="61"/>
  <c r="I23" i="61"/>
  <c r="H23" i="61"/>
  <c r="G23" i="61"/>
  <c r="F23" i="61"/>
  <c r="E23" i="61"/>
  <c r="D23" i="61"/>
  <c r="Q22" i="61"/>
  <c r="P22" i="61"/>
  <c r="O22" i="61"/>
  <c r="N22" i="61"/>
  <c r="M22" i="61"/>
  <c r="L22" i="61"/>
  <c r="K22" i="61"/>
  <c r="J22" i="61"/>
  <c r="I22" i="61"/>
  <c r="H22" i="61"/>
  <c r="G22" i="61"/>
  <c r="F22" i="61"/>
  <c r="E22" i="61"/>
  <c r="D22" i="61"/>
  <c r="Q21" i="61"/>
  <c r="P21" i="61"/>
  <c r="O21" i="61"/>
  <c r="N21" i="61"/>
  <c r="M21" i="61"/>
  <c r="L21" i="61"/>
  <c r="K21" i="61"/>
  <c r="J21" i="61"/>
  <c r="I21" i="61"/>
  <c r="H21" i="61"/>
  <c r="G21" i="61"/>
  <c r="F21" i="61"/>
  <c r="E21" i="61"/>
  <c r="D21" i="61"/>
  <c r="Q20" i="61"/>
  <c r="P20" i="61"/>
  <c r="O20" i="61"/>
  <c r="N20" i="61"/>
  <c r="M20" i="61"/>
  <c r="L20" i="61"/>
  <c r="K20" i="61"/>
  <c r="J20" i="61"/>
  <c r="I20" i="61"/>
  <c r="H20" i="61"/>
  <c r="G20" i="61"/>
  <c r="F20" i="61"/>
  <c r="E20" i="61"/>
  <c r="D20" i="61"/>
  <c r="Q19" i="61"/>
  <c r="P19" i="61"/>
  <c r="O19" i="61"/>
  <c r="N19" i="61"/>
  <c r="M19" i="61"/>
  <c r="L19" i="61"/>
  <c r="K19" i="61"/>
  <c r="J19" i="61"/>
  <c r="I19" i="61"/>
  <c r="H19" i="61"/>
  <c r="G19" i="61"/>
  <c r="F19" i="61"/>
  <c r="E19" i="61"/>
  <c r="D19" i="61"/>
  <c r="Q18" i="61"/>
  <c r="P18" i="61"/>
  <c r="O18" i="61"/>
  <c r="N18" i="61"/>
  <c r="M18" i="61"/>
  <c r="L18" i="61"/>
  <c r="K18" i="61"/>
  <c r="J18" i="61"/>
  <c r="I18" i="61"/>
  <c r="H18" i="61"/>
  <c r="G18" i="61"/>
  <c r="F18" i="61"/>
  <c r="E18" i="61"/>
  <c r="D18" i="61"/>
  <c r="Q16" i="61"/>
  <c r="P16" i="61"/>
  <c r="O16" i="61"/>
  <c r="N16" i="61"/>
  <c r="M16" i="61"/>
  <c r="L16" i="61"/>
  <c r="K16" i="61"/>
  <c r="J16" i="61"/>
  <c r="I16" i="61"/>
  <c r="H16" i="61"/>
  <c r="G16" i="61"/>
  <c r="F16" i="61"/>
  <c r="E16" i="61"/>
  <c r="D16" i="61"/>
  <c r="Q15" i="61"/>
  <c r="P15" i="61"/>
  <c r="O15" i="61"/>
  <c r="N15" i="61"/>
  <c r="M15" i="61"/>
  <c r="L15" i="61"/>
  <c r="K15" i="61"/>
  <c r="J15" i="61"/>
  <c r="I15" i="61"/>
  <c r="H15" i="61"/>
  <c r="G15" i="61"/>
  <c r="F15" i="61"/>
  <c r="E15" i="61"/>
  <c r="D15" i="61"/>
  <c r="Q14" i="61"/>
  <c r="P14" i="61"/>
  <c r="O14" i="61"/>
  <c r="N14" i="61"/>
  <c r="M14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M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M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M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M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M9" i="61"/>
  <c r="L9" i="61"/>
  <c r="K9" i="61"/>
  <c r="J9" i="61"/>
  <c r="I9" i="61"/>
  <c r="H9" i="61"/>
  <c r="G9" i="61"/>
  <c r="F9" i="61"/>
  <c r="E9" i="61"/>
  <c r="D9" i="61"/>
  <c r="A3" i="61"/>
  <c r="P32" i="60"/>
  <c r="O32" i="60"/>
  <c r="N32" i="60"/>
  <c r="M32" i="60"/>
  <c r="L32" i="60"/>
  <c r="K32" i="60"/>
  <c r="J32" i="60"/>
  <c r="I32" i="60"/>
  <c r="H32" i="60"/>
  <c r="G32" i="60"/>
  <c r="F32" i="60"/>
  <c r="E32" i="60"/>
  <c r="D32" i="60"/>
  <c r="C32" i="60"/>
  <c r="B32" i="60"/>
  <c r="P30" i="60"/>
  <c r="O30" i="60"/>
  <c r="N30" i="60"/>
  <c r="M30" i="60"/>
  <c r="L30" i="60"/>
  <c r="K30" i="60"/>
  <c r="J30" i="60"/>
  <c r="I30" i="60"/>
  <c r="H30" i="60"/>
  <c r="G30" i="60"/>
  <c r="F30" i="60"/>
  <c r="E30" i="60"/>
  <c r="D30" i="60"/>
  <c r="C30" i="60"/>
  <c r="B30" i="60"/>
  <c r="P29" i="60"/>
  <c r="O29" i="60"/>
  <c r="N29" i="60"/>
  <c r="M29" i="60"/>
  <c r="L29" i="60"/>
  <c r="K29" i="60"/>
  <c r="J29" i="60"/>
  <c r="I29" i="60"/>
  <c r="H29" i="60"/>
  <c r="G29" i="60"/>
  <c r="F29" i="60"/>
  <c r="E29" i="60"/>
  <c r="D29" i="60"/>
  <c r="C29" i="60"/>
  <c r="B29" i="60"/>
  <c r="P28" i="60"/>
  <c r="O28" i="60"/>
  <c r="N28" i="60"/>
  <c r="M28" i="60"/>
  <c r="L28" i="60"/>
  <c r="K28" i="60"/>
  <c r="J28" i="60"/>
  <c r="I28" i="60"/>
  <c r="H28" i="60"/>
  <c r="G28" i="60"/>
  <c r="F28" i="60"/>
  <c r="E28" i="60"/>
  <c r="D28" i="60"/>
  <c r="C28" i="60"/>
  <c r="B28" i="60"/>
  <c r="P27" i="60"/>
  <c r="O27" i="60"/>
  <c r="N27" i="60"/>
  <c r="M27" i="60"/>
  <c r="L27" i="60"/>
  <c r="K27" i="60"/>
  <c r="J27" i="60"/>
  <c r="I27" i="60"/>
  <c r="H27" i="60"/>
  <c r="G27" i="60"/>
  <c r="F27" i="60"/>
  <c r="E27" i="60"/>
  <c r="D27" i="60"/>
  <c r="C27" i="60"/>
  <c r="B27" i="60"/>
  <c r="P26" i="60"/>
  <c r="O26" i="60"/>
  <c r="N26" i="60"/>
  <c r="M26" i="60"/>
  <c r="L26" i="60"/>
  <c r="K26" i="60"/>
  <c r="J26" i="60"/>
  <c r="I26" i="60"/>
  <c r="H26" i="60"/>
  <c r="G26" i="60"/>
  <c r="F26" i="60"/>
  <c r="E26" i="60"/>
  <c r="D26" i="60"/>
  <c r="C26" i="60"/>
  <c r="B26" i="60"/>
  <c r="P25" i="60"/>
  <c r="O25" i="60"/>
  <c r="N25" i="60"/>
  <c r="M25" i="60"/>
  <c r="L25" i="60"/>
  <c r="K25" i="60"/>
  <c r="J25" i="60"/>
  <c r="I25" i="60"/>
  <c r="H25" i="60"/>
  <c r="G25" i="60"/>
  <c r="F25" i="60"/>
  <c r="E25" i="60"/>
  <c r="D25" i="60"/>
  <c r="C25" i="60"/>
  <c r="B25" i="60"/>
  <c r="P24" i="60"/>
  <c r="O24" i="60"/>
  <c r="N24" i="60"/>
  <c r="M24" i="60"/>
  <c r="L24" i="60"/>
  <c r="K24" i="60"/>
  <c r="J24" i="60"/>
  <c r="I24" i="60"/>
  <c r="H24" i="60"/>
  <c r="G24" i="60"/>
  <c r="F24" i="60"/>
  <c r="E24" i="60"/>
  <c r="D24" i="60"/>
  <c r="C24" i="60"/>
  <c r="B24" i="60"/>
  <c r="P21" i="60"/>
  <c r="O21" i="60"/>
  <c r="N21" i="60"/>
  <c r="M21" i="60"/>
  <c r="L21" i="60"/>
  <c r="K21" i="60"/>
  <c r="J21" i="60"/>
  <c r="I21" i="60"/>
  <c r="H21" i="60"/>
  <c r="G21" i="60"/>
  <c r="F21" i="60"/>
  <c r="E21" i="60"/>
  <c r="D21" i="60"/>
  <c r="C21" i="60"/>
  <c r="B21" i="60"/>
  <c r="P20" i="60"/>
  <c r="O20" i="60"/>
  <c r="N20" i="60"/>
  <c r="M20" i="60"/>
  <c r="L20" i="60"/>
  <c r="K20" i="60"/>
  <c r="J20" i="60"/>
  <c r="I20" i="60"/>
  <c r="H20" i="60"/>
  <c r="G20" i="60"/>
  <c r="F20" i="60"/>
  <c r="E20" i="60"/>
  <c r="D20" i="60"/>
  <c r="C20" i="60"/>
  <c r="B20" i="60"/>
  <c r="P19" i="60"/>
  <c r="O19" i="60"/>
  <c r="N19" i="60"/>
  <c r="M19" i="60"/>
  <c r="L19" i="60"/>
  <c r="K19" i="60"/>
  <c r="J19" i="60"/>
  <c r="I19" i="60"/>
  <c r="H19" i="60"/>
  <c r="G19" i="60"/>
  <c r="F19" i="60"/>
  <c r="E19" i="60"/>
  <c r="D19" i="60"/>
  <c r="C19" i="60"/>
  <c r="B19" i="60"/>
  <c r="P17" i="60"/>
  <c r="O17" i="60"/>
  <c r="N17" i="60"/>
  <c r="M17" i="60"/>
  <c r="L17" i="60"/>
  <c r="K17" i="60"/>
  <c r="J17" i="60"/>
  <c r="I17" i="60"/>
  <c r="H17" i="60"/>
  <c r="G17" i="60"/>
  <c r="F17" i="60"/>
  <c r="E17" i="60"/>
  <c r="D17" i="60"/>
  <c r="C17" i="60"/>
  <c r="B17" i="60"/>
  <c r="P16" i="60"/>
  <c r="O16" i="60"/>
  <c r="N16" i="60"/>
  <c r="M16" i="60"/>
  <c r="L16" i="60"/>
  <c r="K16" i="60"/>
  <c r="J16" i="60"/>
  <c r="I16" i="60"/>
  <c r="H16" i="60"/>
  <c r="G16" i="60"/>
  <c r="F16" i="60"/>
  <c r="E16" i="60"/>
  <c r="D16" i="60"/>
  <c r="C16" i="60"/>
  <c r="B16" i="60"/>
  <c r="P15" i="60"/>
  <c r="O15" i="60"/>
  <c r="N15" i="60"/>
  <c r="M15" i="60"/>
  <c r="L15" i="60"/>
  <c r="K15" i="60"/>
  <c r="J15" i="60"/>
  <c r="I15" i="60"/>
  <c r="H15" i="60"/>
  <c r="G15" i="60"/>
  <c r="F15" i="60"/>
  <c r="E15" i="60"/>
  <c r="D15" i="60"/>
  <c r="C15" i="60"/>
  <c r="B15" i="60"/>
  <c r="P14" i="60"/>
  <c r="O14" i="60"/>
  <c r="N14" i="60"/>
  <c r="M14" i="60"/>
  <c r="L14" i="60"/>
  <c r="K14" i="60"/>
  <c r="J14" i="60"/>
  <c r="I14" i="60"/>
  <c r="H14" i="60"/>
  <c r="G14" i="60"/>
  <c r="F14" i="60"/>
  <c r="E14" i="60"/>
  <c r="D14" i="60"/>
  <c r="C14" i="60"/>
  <c r="B14" i="60"/>
  <c r="P13" i="60"/>
  <c r="O13" i="60"/>
  <c r="N13" i="60"/>
  <c r="M13" i="60"/>
  <c r="L13" i="60"/>
  <c r="K13" i="60"/>
  <c r="J13" i="60"/>
  <c r="I13" i="60"/>
  <c r="H13" i="60"/>
  <c r="G13" i="60"/>
  <c r="F13" i="60"/>
  <c r="E13" i="60"/>
  <c r="D13" i="60"/>
  <c r="C13" i="60"/>
  <c r="B13" i="60"/>
  <c r="P12" i="60"/>
  <c r="O12" i="60"/>
  <c r="N12" i="60"/>
  <c r="M12" i="60"/>
  <c r="L12" i="60"/>
  <c r="K12" i="60"/>
  <c r="J12" i="60"/>
  <c r="I12" i="60"/>
  <c r="H12" i="60"/>
  <c r="G12" i="60"/>
  <c r="F12" i="60"/>
  <c r="E12" i="60"/>
  <c r="D12" i="60"/>
  <c r="C12" i="60"/>
  <c r="B12" i="60"/>
  <c r="P11" i="60"/>
  <c r="O11" i="60"/>
  <c r="N11" i="60"/>
  <c r="M11" i="60"/>
  <c r="L11" i="60"/>
  <c r="K11" i="60"/>
  <c r="J11" i="60"/>
  <c r="I11" i="60"/>
  <c r="H11" i="60"/>
  <c r="G11" i="60"/>
  <c r="F11" i="60"/>
  <c r="E11" i="60"/>
  <c r="D11" i="60"/>
  <c r="C11" i="60"/>
  <c r="B11" i="60"/>
  <c r="P10" i="60"/>
  <c r="O10" i="60"/>
  <c r="N10" i="60"/>
  <c r="M10" i="60"/>
  <c r="L10" i="60"/>
  <c r="K10" i="60"/>
  <c r="J10" i="60"/>
  <c r="I10" i="60"/>
  <c r="H10" i="60"/>
  <c r="G10" i="60"/>
  <c r="F10" i="60"/>
  <c r="D10" i="60"/>
  <c r="B10" i="60"/>
  <c r="P9" i="60"/>
  <c r="O9" i="60"/>
  <c r="N9" i="60"/>
  <c r="M9" i="60"/>
  <c r="L9" i="60"/>
  <c r="K9" i="60"/>
  <c r="J9" i="60"/>
  <c r="I9" i="60"/>
  <c r="H9" i="60"/>
  <c r="G9" i="60"/>
  <c r="F9" i="60"/>
  <c r="E9" i="60"/>
  <c r="D9" i="60"/>
  <c r="C9" i="60"/>
  <c r="B9" i="60"/>
  <c r="P8" i="60"/>
  <c r="O8" i="60"/>
  <c r="N8" i="60"/>
  <c r="M8" i="60"/>
  <c r="L8" i="60"/>
  <c r="K8" i="60"/>
  <c r="J8" i="60"/>
  <c r="I8" i="60"/>
  <c r="H8" i="60"/>
  <c r="G8" i="60"/>
  <c r="F8" i="60"/>
  <c r="E8" i="60"/>
  <c r="D8" i="60"/>
  <c r="C8" i="60"/>
  <c r="B8" i="60"/>
  <c r="A3" i="60"/>
  <c r="I49" i="58"/>
  <c r="H49" i="58"/>
  <c r="G49" i="58"/>
  <c r="F49" i="58"/>
  <c r="E49" i="58"/>
  <c r="D49" i="58"/>
  <c r="I48" i="58"/>
  <c r="H48" i="58"/>
  <c r="G48" i="58"/>
  <c r="F48" i="58"/>
  <c r="E48" i="58"/>
  <c r="D48" i="58"/>
  <c r="I47" i="58"/>
  <c r="H47" i="58"/>
  <c r="G47" i="58"/>
  <c r="F47" i="58"/>
  <c r="E47" i="58"/>
  <c r="D47" i="58"/>
  <c r="I46" i="58"/>
  <c r="H46" i="58"/>
  <c r="G46" i="58"/>
  <c r="F46" i="58"/>
  <c r="E46" i="58"/>
  <c r="D46" i="58"/>
  <c r="I45" i="58"/>
  <c r="H45" i="58"/>
  <c r="G45" i="58"/>
  <c r="F45" i="58"/>
  <c r="E45" i="58"/>
  <c r="D45" i="58"/>
  <c r="I44" i="58"/>
  <c r="H44" i="58"/>
  <c r="G44" i="58"/>
  <c r="F44" i="58"/>
  <c r="E44" i="58"/>
  <c r="D44" i="58"/>
  <c r="I43" i="58"/>
  <c r="H43" i="58"/>
  <c r="G43" i="58"/>
  <c r="F43" i="58"/>
  <c r="E43" i="58"/>
  <c r="D43" i="58"/>
  <c r="I42" i="58"/>
  <c r="H42" i="58"/>
  <c r="G42" i="58"/>
  <c r="F42" i="58"/>
  <c r="E42" i="58"/>
  <c r="D42" i="58"/>
  <c r="I41" i="58"/>
  <c r="H41" i="58"/>
  <c r="G41" i="58"/>
  <c r="F41" i="58"/>
  <c r="E41" i="58"/>
  <c r="D41" i="58"/>
  <c r="I40" i="58"/>
  <c r="H40" i="58"/>
  <c r="G40" i="58"/>
  <c r="F40" i="58"/>
  <c r="E40" i="58"/>
  <c r="D40" i="58"/>
  <c r="H39" i="58"/>
  <c r="G39" i="58"/>
  <c r="F39" i="58"/>
  <c r="E39" i="58"/>
  <c r="D39" i="58"/>
  <c r="H38" i="58"/>
  <c r="G38" i="58"/>
  <c r="F38" i="58"/>
  <c r="E38" i="58"/>
  <c r="D38" i="58"/>
  <c r="H37" i="58"/>
  <c r="G37" i="58"/>
  <c r="F37" i="58"/>
  <c r="E37" i="58"/>
  <c r="D37" i="58"/>
  <c r="I36" i="58"/>
  <c r="H36" i="58"/>
  <c r="G36" i="58"/>
  <c r="F36" i="58"/>
  <c r="E36" i="58"/>
  <c r="D36" i="58"/>
  <c r="I35" i="58"/>
  <c r="H35" i="58"/>
  <c r="G35" i="58"/>
  <c r="F35" i="58"/>
  <c r="E35" i="58"/>
  <c r="D35" i="58"/>
  <c r="I34" i="58"/>
  <c r="H34" i="58"/>
  <c r="G34" i="58"/>
  <c r="F34" i="58"/>
  <c r="E34" i="58"/>
  <c r="D34" i="58"/>
  <c r="I33" i="58"/>
  <c r="H33" i="58"/>
  <c r="G33" i="58"/>
  <c r="F33" i="58"/>
  <c r="E33" i="58"/>
  <c r="D33" i="58"/>
  <c r="I32" i="58"/>
  <c r="H32" i="58"/>
  <c r="G32" i="58"/>
  <c r="F32" i="58"/>
  <c r="E32" i="58"/>
  <c r="D32" i="58"/>
  <c r="I31" i="58"/>
  <c r="H31" i="58"/>
  <c r="G31" i="58"/>
  <c r="F31" i="58"/>
  <c r="E31" i="58"/>
  <c r="D31" i="58"/>
  <c r="I30" i="58"/>
  <c r="H30" i="58"/>
  <c r="G30" i="58"/>
  <c r="F30" i="58"/>
  <c r="E30" i="58"/>
  <c r="D30" i="58"/>
  <c r="I29" i="58"/>
  <c r="H29" i="58"/>
  <c r="G29" i="58"/>
  <c r="F29" i="58"/>
  <c r="E29" i="58"/>
  <c r="D29" i="58"/>
  <c r="H28" i="58"/>
  <c r="G28" i="58"/>
  <c r="F28" i="58"/>
  <c r="E28" i="58"/>
  <c r="D28" i="58"/>
  <c r="I27" i="58"/>
  <c r="H27" i="58"/>
  <c r="G27" i="58"/>
  <c r="F27" i="58"/>
  <c r="E27" i="58"/>
  <c r="D27" i="58"/>
  <c r="I26" i="58"/>
  <c r="H26" i="58"/>
  <c r="G26" i="58"/>
  <c r="F26" i="58"/>
  <c r="E26" i="58"/>
  <c r="D26" i="58"/>
  <c r="I25" i="58"/>
  <c r="H25" i="58"/>
  <c r="G25" i="58"/>
  <c r="F25" i="58"/>
  <c r="E25" i="58"/>
  <c r="D25" i="58"/>
  <c r="I24" i="58"/>
  <c r="H24" i="58"/>
  <c r="G24" i="58"/>
  <c r="F24" i="58"/>
  <c r="E24" i="58"/>
  <c r="D24" i="58"/>
  <c r="H22" i="58"/>
  <c r="G22" i="58"/>
  <c r="F22" i="58"/>
  <c r="E22" i="58"/>
  <c r="D22" i="58"/>
  <c r="I21" i="58"/>
  <c r="H21" i="58"/>
  <c r="G21" i="58"/>
  <c r="F21" i="58"/>
  <c r="E21" i="58"/>
  <c r="D21" i="58"/>
  <c r="I20" i="58"/>
  <c r="H20" i="58"/>
  <c r="G20" i="58"/>
  <c r="F20" i="58"/>
  <c r="E20" i="58"/>
  <c r="D20" i="58"/>
  <c r="I19" i="58"/>
  <c r="H19" i="58"/>
  <c r="G19" i="58"/>
  <c r="F19" i="58"/>
  <c r="E19" i="58"/>
  <c r="D19" i="58"/>
  <c r="I18" i="58"/>
  <c r="H18" i="58"/>
  <c r="G18" i="58"/>
  <c r="F18" i="58"/>
  <c r="E18" i="58"/>
  <c r="D18" i="58"/>
  <c r="I17" i="58"/>
  <c r="H17" i="58"/>
  <c r="G17" i="58"/>
  <c r="F17" i="58"/>
  <c r="E17" i="58"/>
  <c r="D17" i="58"/>
  <c r="I15" i="58"/>
  <c r="H15" i="58"/>
  <c r="G15" i="58"/>
  <c r="F15" i="58"/>
  <c r="E15" i="58"/>
  <c r="D15" i="58"/>
  <c r="I14" i="58"/>
  <c r="H14" i="58"/>
  <c r="G14" i="58"/>
  <c r="F14" i="58"/>
  <c r="E14" i="58"/>
  <c r="D14" i="58"/>
  <c r="I13" i="58"/>
  <c r="H13" i="58"/>
  <c r="G13" i="58"/>
  <c r="F13" i="58"/>
  <c r="E13" i="58"/>
  <c r="D13" i="58"/>
  <c r="H12" i="58"/>
  <c r="G12" i="58"/>
  <c r="F12" i="58"/>
  <c r="E12" i="58"/>
  <c r="D12" i="58"/>
  <c r="H11" i="58"/>
  <c r="G11" i="58"/>
  <c r="F11" i="58"/>
  <c r="E11" i="58"/>
  <c r="D11" i="58"/>
  <c r="I10" i="58"/>
  <c r="H10" i="58"/>
  <c r="G10" i="58"/>
  <c r="F10" i="58"/>
  <c r="E10" i="58"/>
  <c r="D10" i="58"/>
  <c r="I9" i="58"/>
  <c r="H9" i="58"/>
  <c r="G9" i="58"/>
  <c r="F9" i="58"/>
  <c r="E9" i="58"/>
  <c r="D9" i="58"/>
  <c r="A3" i="58"/>
  <c r="F22" i="60" l="1"/>
  <c r="N22" i="60"/>
  <c r="O22" i="60"/>
  <c r="H22" i="60"/>
  <c r="P22" i="60"/>
  <c r="L22" i="60"/>
  <c r="B22" i="60"/>
  <c r="J22" i="60"/>
  <c r="D22" i="60"/>
  <c r="H38" i="57"/>
  <c r="G38" i="57"/>
  <c r="F38" i="57"/>
  <c r="E38" i="57"/>
  <c r="D38" i="57"/>
  <c r="C38" i="57"/>
  <c r="A38" i="57"/>
  <c r="H37" i="57"/>
  <c r="G37" i="57"/>
  <c r="F37" i="57"/>
  <c r="E37" i="57"/>
  <c r="D37" i="57"/>
  <c r="C37" i="57"/>
  <c r="H36" i="57"/>
  <c r="G36" i="57"/>
  <c r="F36" i="57"/>
  <c r="E36" i="57"/>
  <c r="D36" i="57"/>
  <c r="C36" i="57"/>
  <c r="A36" i="57"/>
  <c r="H35" i="57"/>
  <c r="G35" i="57"/>
  <c r="F35" i="57"/>
  <c r="E35" i="57"/>
  <c r="D35" i="57"/>
  <c r="C35" i="57"/>
  <c r="A35" i="57"/>
  <c r="H34" i="57"/>
  <c r="G34" i="57"/>
  <c r="F34" i="57"/>
  <c r="E34" i="57"/>
  <c r="D34" i="57"/>
  <c r="C34" i="57"/>
  <c r="A34" i="57"/>
  <c r="H33" i="57"/>
  <c r="G33" i="57"/>
  <c r="F33" i="57"/>
  <c r="E33" i="57"/>
  <c r="D33" i="57"/>
  <c r="C33" i="57"/>
  <c r="H32" i="57"/>
  <c r="G32" i="57"/>
  <c r="F32" i="57"/>
  <c r="E32" i="57"/>
  <c r="D32" i="57"/>
  <c r="C32" i="57"/>
  <c r="A32" i="57"/>
  <c r="A28" i="57"/>
  <c r="A24" i="57"/>
  <c r="A22" i="57"/>
  <c r="A21" i="57"/>
  <c r="A20" i="57"/>
  <c r="A19" i="57"/>
  <c r="A18" i="57"/>
  <c r="A17" i="57"/>
  <c r="A16" i="57"/>
  <c r="A15" i="57"/>
  <c r="A14" i="57"/>
  <c r="A13" i="57"/>
  <c r="A12" i="57"/>
  <c r="A11" i="57"/>
  <c r="A10" i="57"/>
  <c r="A9" i="57"/>
  <c r="A8" i="57"/>
  <c r="A7" i="57"/>
  <c r="A6" i="57"/>
  <c r="A3" i="57"/>
  <c r="Q51" i="56"/>
  <c r="P51" i="56"/>
  <c r="O51" i="56"/>
  <c r="N51" i="56"/>
  <c r="M51" i="56"/>
  <c r="L51" i="56"/>
  <c r="K51" i="56"/>
  <c r="J51" i="56"/>
  <c r="I51" i="56"/>
  <c r="H51" i="56"/>
  <c r="G51" i="56"/>
  <c r="F51" i="56"/>
  <c r="E51" i="56"/>
  <c r="D51" i="56"/>
  <c r="Q50" i="56"/>
  <c r="P50" i="56"/>
  <c r="O50" i="56"/>
  <c r="N50" i="56"/>
  <c r="M50" i="56"/>
  <c r="L50" i="56"/>
  <c r="K50" i="56"/>
  <c r="J50" i="56"/>
  <c r="I50" i="56"/>
  <c r="H50" i="56"/>
  <c r="G50" i="56"/>
  <c r="F50" i="56"/>
  <c r="E50" i="56"/>
  <c r="D50" i="56"/>
  <c r="Q49" i="56"/>
  <c r="P49" i="56"/>
  <c r="O49" i="56"/>
  <c r="N49" i="56"/>
  <c r="M49" i="56"/>
  <c r="L49" i="56"/>
  <c r="K49" i="56"/>
  <c r="J49" i="56"/>
  <c r="I49" i="56"/>
  <c r="H49" i="56"/>
  <c r="G49" i="56"/>
  <c r="F49" i="56"/>
  <c r="E49" i="56"/>
  <c r="D49" i="56"/>
  <c r="Q48" i="56"/>
  <c r="P48" i="56"/>
  <c r="O48" i="56"/>
  <c r="N48" i="56"/>
  <c r="M48" i="56"/>
  <c r="L48" i="56"/>
  <c r="K48" i="56"/>
  <c r="J48" i="56"/>
  <c r="I48" i="56"/>
  <c r="H48" i="56"/>
  <c r="G48" i="56"/>
  <c r="F48" i="56"/>
  <c r="E48" i="56"/>
  <c r="D48" i="56"/>
  <c r="Q47" i="56"/>
  <c r="P47" i="56"/>
  <c r="O47" i="56"/>
  <c r="N47" i="56"/>
  <c r="M47" i="56"/>
  <c r="L47" i="56"/>
  <c r="K47" i="56"/>
  <c r="J47" i="56"/>
  <c r="I47" i="56"/>
  <c r="H47" i="56"/>
  <c r="G47" i="56"/>
  <c r="F47" i="56"/>
  <c r="E47" i="56"/>
  <c r="D47" i="56"/>
  <c r="Q46" i="56"/>
  <c r="P46" i="56"/>
  <c r="O46" i="56"/>
  <c r="N46" i="56"/>
  <c r="M46" i="56"/>
  <c r="L46" i="56"/>
  <c r="K46" i="56"/>
  <c r="J46" i="56"/>
  <c r="I46" i="56"/>
  <c r="H46" i="56"/>
  <c r="G46" i="56"/>
  <c r="F46" i="56"/>
  <c r="E46" i="56"/>
  <c r="D46" i="56"/>
  <c r="Q45" i="56"/>
  <c r="P45" i="56"/>
  <c r="O45" i="56"/>
  <c r="N45" i="56"/>
  <c r="M45" i="56"/>
  <c r="L45" i="56"/>
  <c r="K45" i="56"/>
  <c r="J45" i="56"/>
  <c r="I45" i="56"/>
  <c r="H45" i="56"/>
  <c r="G45" i="56"/>
  <c r="F45" i="56"/>
  <c r="E45" i="56"/>
  <c r="D45" i="56"/>
  <c r="Q44" i="56"/>
  <c r="P44" i="56"/>
  <c r="O44" i="56"/>
  <c r="N44" i="56"/>
  <c r="M44" i="56"/>
  <c r="L44" i="56"/>
  <c r="K44" i="56"/>
  <c r="J44" i="56"/>
  <c r="I44" i="56"/>
  <c r="H44" i="56"/>
  <c r="G44" i="56"/>
  <c r="F44" i="56"/>
  <c r="E44" i="56"/>
  <c r="D44" i="56"/>
  <c r="Q43" i="56"/>
  <c r="P43" i="56"/>
  <c r="O43" i="56"/>
  <c r="N43" i="56"/>
  <c r="M43" i="56"/>
  <c r="L43" i="56"/>
  <c r="K43" i="56"/>
  <c r="J43" i="56"/>
  <c r="I43" i="56"/>
  <c r="H43" i="56"/>
  <c r="G43" i="56"/>
  <c r="F43" i="56"/>
  <c r="E43" i="56"/>
  <c r="D43" i="56"/>
  <c r="Q42" i="56"/>
  <c r="P42" i="56"/>
  <c r="O42" i="56"/>
  <c r="N42" i="56"/>
  <c r="M42" i="56"/>
  <c r="L42" i="56"/>
  <c r="K42" i="56"/>
  <c r="J42" i="56"/>
  <c r="I42" i="56"/>
  <c r="H42" i="56"/>
  <c r="G42" i="56"/>
  <c r="F42" i="56"/>
  <c r="E42" i="56"/>
  <c r="D42" i="56"/>
  <c r="Q41" i="56"/>
  <c r="P41" i="56"/>
  <c r="O41" i="56"/>
  <c r="N41" i="56"/>
  <c r="M41" i="56"/>
  <c r="L41" i="56"/>
  <c r="K41" i="56"/>
  <c r="J41" i="56"/>
  <c r="I41" i="56"/>
  <c r="H41" i="56"/>
  <c r="G41" i="56"/>
  <c r="F41" i="56"/>
  <c r="E41" i="56"/>
  <c r="D41" i="56"/>
  <c r="Q40" i="56"/>
  <c r="P40" i="56"/>
  <c r="O40" i="56"/>
  <c r="N40" i="56"/>
  <c r="M40" i="56"/>
  <c r="L40" i="56"/>
  <c r="K40" i="56"/>
  <c r="J40" i="56"/>
  <c r="I40" i="56"/>
  <c r="H40" i="56"/>
  <c r="G40" i="56"/>
  <c r="F40" i="56"/>
  <c r="E40" i="56"/>
  <c r="D40" i="56"/>
  <c r="Q39" i="56"/>
  <c r="P39" i="56"/>
  <c r="O39" i="56"/>
  <c r="N39" i="56"/>
  <c r="M39" i="56"/>
  <c r="L39" i="56"/>
  <c r="K39" i="56"/>
  <c r="J39" i="56"/>
  <c r="I39" i="56"/>
  <c r="H39" i="56"/>
  <c r="G39" i="56"/>
  <c r="F39" i="56"/>
  <c r="E39" i="56"/>
  <c r="D39" i="56"/>
  <c r="Q38" i="56"/>
  <c r="P38" i="56"/>
  <c r="O38" i="56"/>
  <c r="N38" i="56"/>
  <c r="M38" i="56"/>
  <c r="L38" i="56"/>
  <c r="K38" i="56"/>
  <c r="J38" i="56"/>
  <c r="I38" i="56"/>
  <c r="H38" i="56"/>
  <c r="G38" i="56"/>
  <c r="F38" i="56"/>
  <c r="E38" i="56"/>
  <c r="D38" i="56"/>
  <c r="Q37" i="56"/>
  <c r="P37" i="56"/>
  <c r="O37" i="56"/>
  <c r="N37" i="56"/>
  <c r="M37" i="56"/>
  <c r="L37" i="56"/>
  <c r="K37" i="56"/>
  <c r="J37" i="56"/>
  <c r="I37" i="56"/>
  <c r="H37" i="56"/>
  <c r="G37" i="56"/>
  <c r="F37" i="56"/>
  <c r="E37" i="56"/>
  <c r="D37" i="56"/>
  <c r="Q36" i="56"/>
  <c r="P36" i="56"/>
  <c r="O36" i="56"/>
  <c r="N36" i="56"/>
  <c r="M36" i="56"/>
  <c r="L36" i="56"/>
  <c r="K36" i="56"/>
  <c r="J36" i="56"/>
  <c r="I36" i="56"/>
  <c r="H36" i="56"/>
  <c r="G36" i="56"/>
  <c r="F36" i="56"/>
  <c r="E36" i="56"/>
  <c r="D36" i="56"/>
  <c r="Q35" i="56"/>
  <c r="P35" i="56"/>
  <c r="O35" i="56"/>
  <c r="N35" i="56"/>
  <c r="M35" i="56"/>
  <c r="L35" i="56"/>
  <c r="K35" i="56"/>
  <c r="J35" i="56"/>
  <c r="I35" i="56"/>
  <c r="H35" i="56"/>
  <c r="G35" i="56"/>
  <c r="F35" i="56"/>
  <c r="E35" i="56"/>
  <c r="D35" i="56"/>
  <c r="Q34" i="56"/>
  <c r="P34" i="56"/>
  <c r="O34" i="56"/>
  <c r="N34" i="56"/>
  <c r="M34" i="56"/>
  <c r="L34" i="56"/>
  <c r="K34" i="56"/>
  <c r="J34" i="56"/>
  <c r="I34" i="56"/>
  <c r="H34" i="56"/>
  <c r="G34" i="56"/>
  <c r="F34" i="56"/>
  <c r="E34" i="56"/>
  <c r="D34" i="56"/>
  <c r="Q33" i="56"/>
  <c r="P33" i="56"/>
  <c r="O33" i="56"/>
  <c r="N33" i="56"/>
  <c r="M33" i="56"/>
  <c r="L33" i="56"/>
  <c r="K33" i="56"/>
  <c r="J33" i="56"/>
  <c r="I33" i="56"/>
  <c r="H33" i="56"/>
  <c r="G33" i="56"/>
  <c r="F33" i="56"/>
  <c r="E33" i="56"/>
  <c r="D33" i="56"/>
  <c r="Q32" i="56"/>
  <c r="P32" i="56"/>
  <c r="O32" i="56"/>
  <c r="N32" i="56"/>
  <c r="M32" i="56"/>
  <c r="L32" i="56"/>
  <c r="K32" i="56"/>
  <c r="J32" i="56"/>
  <c r="I32" i="56"/>
  <c r="H32" i="56"/>
  <c r="G32" i="56"/>
  <c r="F32" i="56"/>
  <c r="E32" i="56"/>
  <c r="D32" i="56"/>
  <c r="Q31" i="56"/>
  <c r="P31" i="56"/>
  <c r="O31" i="56"/>
  <c r="N31" i="56"/>
  <c r="M31" i="56"/>
  <c r="L31" i="56"/>
  <c r="K31" i="56"/>
  <c r="J31" i="56"/>
  <c r="I31" i="56"/>
  <c r="H31" i="56"/>
  <c r="G31" i="56"/>
  <c r="F31" i="56"/>
  <c r="E31" i="56"/>
  <c r="D31" i="56"/>
  <c r="Q30" i="56"/>
  <c r="P30" i="56"/>
  <c r="O30" i="56"/>
  <c r="N30" i="56"/>
  <c r="M30" i="56"/>
  <c r="L30" i="56"/>
  <c r="K30" i="56"/>
  <c r="J30" i="56"/>
  <c r="I30" i="56"/>
  <c r="H30" i="56"/>
  <c r="G30" i="56"/>
  <c r="F30" i="56"/>
  <c r="E30" i="56"/>
  <c r="D30" i="56"/>
  <c r="Q29" i="56"/>
  <c r="P29" i="56"/>
  <c r="O29" i="56"/>
  <c r="N29" i="56"/>
  <c r="M29" i="56"/>
  <c r="L29" i="56"/>
  <c r="K29" i="56"/>
  <c r="J29" i="56"/>
  <c r="I29" i="56"/>
  <c r="H29" i="56"/>
  <c r="G29" i="56"/>
  <c r="F29" i="56"/>
  <c r="E29" i="56"/>
  <c r="D29" i="56"/>
  <c r="Q28" i="56"/>
  <c r="P28" i="56"/>
  <c r="O28" i="56"/>
  <c r="N28" i="56"/>
  <c r="M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M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M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M25" i="56"/>
  <c r="L25" i="56"/>
  <c r="K25" i="56"/>
  <c r="J25" i="56"/>
  <c r="I25" i="56"/>
  <c r="H25" i="56"/>
  <c r="G25" i="56"/>
  <c r="F25" i="56"/>
  <c r="E25" i="56"/>
  <c r="D25" i="56"/>
  <c r="Q23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M22" i="56"/>
  <c r="L22" i="56"/>
  <c r="K22" i="56"/>
  <c r="J22" i="56"/>
  <c r="I22" i="56"/>
  <c r="H22" i="56"/>
  <c r="G22" i="56"/>
  <c r="F22" i="56"/>
  <c r="E22" i="56"/>
  <c r="D22" i="56"/>
  <c r="Q21" i="56"/>
  <c r="P21" i="56"/>
  <c r="O21" i="56"/>
  <c r="N21" i="56"/>
  <c r="M21" i="56"/>
  <c r="L21" i="56"/>
  <c r="K21" i="56"/>
  <c r="J21" i="56"/>
  <c r="I21" i="56"/>
  <c r="H21" i="56"/>
  <c r="G21" i="56"/>
  <c r="F21" i="56"/>
  <c r="E21" i="56"/>
  <c r="D21" i="56"/>
  <c r="Q20" i="56"/>
  <c r="P20" i="56"/>
  <c r="O20" i="56"/>
  <c r="N20" i="56"/>
  <c r="M20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M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M18" i="56"/>
  <c r="L18" i="56"/>
  <c r="K18" i="56"/>
  <c r="J18" i="56"/>
  <c r="I18" i="56"/>
  <c r="H18" i="56"/>
  <c r="G18" i="56"/>
  <c r="F18" i="56"/>
  <c r="E18" i="56"/>
  <c r="D18" i="56"/>
  <c r="Q16" i="56"/>
  <c r="P16" i="56"/>
  <c r="O16" i="56"/>
  <c r="N16" i="56"/>
  <c r="M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M15" i="56"/>
  <c r="L15" i="56"/>
  <c r="K15" i="56"/>
  <c r="J15" i="56"/>
  <c r="I15" i="56"/>
  <c r="H15" i="56"/>
  <c r="G15" i="56"/>
  <c r="F15" i="56"/>
  <c r="E15" i="56"/>
  <c r="D15" i="56"/>
  <c r="Q14" i="56"/>
  <c r="P14" i="56"/>
  <c r="O14" i="56"/>
  <c r="N14" i="56"/>
  <c r="M14" i="56"/>
  <c r="L14" i="56"/>
  <c r="K14" i="56"/>
  <c r="J14" i="56"/>
  <c r="I14" i="56"/>
  <c r="H14" i="56"/>
  <c r="G14" i="56"/>
  <c r="F14" i="56"/>
  <c r="E14" i="56"/>
  <c r="D14" i="56"/>
  <c r="Q13" i="56"/>
  <c r="P13" i="56"/>
  <c r="O13" i="56"/>
  <c r="N13" i="56"/>
  <c r="M13" i="56"/>
  <c r="L13" i="56"/>
  <c r="K13" i="56"/>
  <c r="J13" i="56"/>
  <c r="I13" i="56"/>
  <c r="H13" i="56"/>
  <c r="G13" i="56"/>
  <c r="F13" i="56"/>
  <c r="E13" i="56"/>
  <c r="D13" i="56"/>
  <c r="Q12" i="56"/>
  <c r="P12" i="56"/>
  <c r="O12" i="56"/>
  <c r="N12" i="56"/>
  <c r="M12" i="56"/>
  <c r="L12" i="56"/>
  <c r="K12" i="56"/>
  <c r="J12" i="56"/>
  <c r="I12" i="56"/>
  <c r="H12" i="56"/>
  <c r="G12" i="56"/>
  <c r="F12" i="56"/>
  <c r="E12" i="56"/>
  <c r="D12" i="56"/>
  <c r="Q11" i="56"/>
  <c r="P11" i="56"/>
  <c r="O11" i="56"/>
  <c r="N11" i="56"/>
  <c r="M11" i="56"/>
  <c r="L11" i="56"/>
  <c r="K11" i="56"/>
  <c r="J11" i="56"/>
  <c r="I11" i="56"/>
  <c r="H11" i="56"/>
  <c r="G11" i="56"/>
  <c r="F11" i="56"/>
  <c r="E11" i="56"/>
  <c r="D11" i="56"/>
  <c r="Q10" i="56"/>
  <c r="P10" i="56"/>
  <c r="O10" i="56"/>
  <c r="N10" i="56"/>
  <c r="M10" i="56"/>
  <c r="L10" i="56"/>
  <c r="K10" i="56"/>
  <c r="J10" i="56"/>
  <c r="I10" i="56"/>
  <c r="H10" i="56"/>
  <c r="G10" i="56"/>
  <c r="F10" i="56"/>
  <c r="E10" i="56"/>
  <c r="D10" i="56"/>
  <c r="Q9" i="56"/>
  <c r="P9" i="56"/>
  <c r="O9" i="56"/>
  <c r="N9" i="56"/>
  <c r="M9" i="56"/>
  <c r="L9" i="56"/>
  <c r="K9" i="56"/>
  <c r="J9" i="56"/>
  <c r="I9" i="56"/>
  <c r="H9" i="56"/>
  <c r="G9" i="56"/>
  <c r="F9" i="56"/>
  <c r="E9" i="56"/>
  <c r="D9" i="56"/>
  <c r="P32" i="55"/>
  <c r="O32" i="55"/>
  <c r="N32" i="55"/>
  <c r="M32" i="55"/>
  <c r="L32" i="55"/>
  <c r="K32" i="55"/>
  <c r="J32" i="55"/>
  <c r="I32" i="55"/>
  <c r="H32" i="55"/>
  <c r="G32" i="55"/>
  <c r="F32" i="55"/>
  <c r="E32" i="55"/>
  <c r="D32" i="55"/>
  <c r="C32" i="55"/>
  <c r="B32" i="55"/>
  <c r="P30" i="55"/>
  <c r="O30" i="55"/>
  <c r="N30" i="55"/>
  <c r="M30" i="55"/>
  <c r="L30" i="55"/>
  <c r="K30" i="55"/>
  <c r="J30" i="55"/>
  <c r="I30" i="55"/>
  <c r="H30" i="55"/>
  <c r="G30" i="55"/>
  <c r="F30" i="55"/>
  <c r="E30" i="55"/>
  <c r="D30" i="55"/>
  <c r="C30" i="55"/>
  <c r="B30" i="55"/>
  <c r="P29" i="55"/>
  <c r="O29" i="55"/>
  <c r="N29" i="55"/>
  <c r="M29" i="55"/>
  <c r="L29" i="55"/>
  <c r="K29" i="55"/>
  <c r="J29" i="55"/>
  <c r="I29" i="55"/>
  <c r="H29" i="55"/>
  <c r="G29" i="55"/>
  <c r="F29" i="55"/>
  <c r="E29" i="55"/>
  <c r="D29" i="55"/>
  <c r="C29" i="55"/>
  <c r="B29" i="55"/>
  <c r="P28" i="55"/>
  <c r="O28" i="55"/>
  <c r="N28" i="55"/>
  <c r="M28" i="55"/>
  <c r="L28" i="55"/>
  <c r="K28" i="55"/>
  <c r="J28" i="55"/>
  <c r="I28" i="55"/>
  <c r="H28" i="55"/>
  <c r="G28" i="55"/>
  <c r="F28" i="55"/>
  <c r="E28" i="55"/>
  <c r="D28" i="55"/>
  <c r="C28" i="55"/>
  <c r="B28" i="55"/>
  <c r="P27" i="55"/>
  <c r="O27" i="55"/>
  <c r="N27" i="55"/>
  <c r="M27" i="55"/>
  <c r="L27" i="55"/>
  <c r="K27" i="55"/>
  <c r="J27" i="55"/>
  <c r="I27" i="55"/>
  <c r="H27" i="55"/>
  <c r="G27" i="55"/>
  <c r="F27" i="55"/>
  <c r="E27" i="55"/>
  <c r="D27" i="55"/>
  <c r="C27" i="55"/>
  <c r="B27" i="55"/>
  <c r="P26" i="55"/>
  <c r="O26" i="55"/>
  <c r="N26" i="55"/>
  <c r="M26" i="55"/>
  <c r="L26" i="55"/>
  <c r="K26" i="55"/>
  <c r="J26" i="55"/>
  <c r="I26" i="55"/>
  <c r="H26" i="55"/>
  <c r="G26" i="55"/>
  <c r="F26" i="55"/>
  <c r="E26" i="55"/>
  <c r="D26" i="55"/>
  <c r="C26" i="55"/>
  <c r="B26" i="55"/>
  <c r="P25" i="55"/>
  <c r="O25" i="55"/>
  <c r="N25" i="55"/>
  <c r="M25" i="55"/>
  <c r="L25" i="55"/>
  <c r="K25" i="55"/>
  <c r="J25" i="55"/>
  <c r="I25" i="55"/>
  <c r="H25" i="55"/>
  <c r="G25" i="55"/>
  <c r="F25" i="55"/>
  <c r="E25" i="55"/>
  <c r="D25" i="55"/>
  <c r="C25" i="55"/>
  <c r="B25" i="55"/>
  <c r="P24" i="55"/>
  <c r="O24" i="55"/>
  <c r="N24" i="55"/>
  <c r="M24" i="55"/>
  <c r="L24" i="55"/>
  <c r="K24" i="55"/>
  <c r="J24" i="55"/>
  <c r="I24" i="55"/>
  <c r="H24" i="55"/>
  <c r="G24" i="55"/>
  <c r="F24" i="55"/>
  <c r="E24" i="55"/>
  <c r="D24" i="55"/>
  <c r="C24" i="55"/>
  <c r="B24" i="55"/>
  <c r="P21" i="55"/>
  <c r="O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B21" i="55"/>
  <c r="P20" i="55"/>
  <c r="O20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B20" i="55"/>
  <c r="P19" i="55"/>
  <c r="O19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B19" i="55"/>
  <c r="P17" i="55"/>
  <c r="O17" i="55"/>
  <c r="N17" i="55"/>
  <c r="M17" i="55"/>
  <c r="L17" i="55"/>
  <c r="K17" i="55"/>
  <c r="J17" i="55"/>
  <c r="I17" i="55"/>
  <c r="H17" i="55"/>
  <c r="G17" i="55"/>
  <c r="F17" i="55"/>
  <c r="E17" i="55"/>
  <c r="D17" i="55"/>
  <c r="C17" i="55"/>
  <c r="B17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B16" i="55"/>
  <c r="P15" i="55"/>
  <c r="O15" i="55"/>
  <c r="N15" i="55"/>
  <c r="M15" i="55"/>
  <c r="L15" i="55"/>
  <c r="K15" i="55"/>
  <c r="J15" i="55"/>
  <c r="I15" i="55"/>
  <c r="H15" i="55"/>
  <c r="G15" i="55"/>
  <c r="F15" i="55"/>
  <c r="E15" i="55"/>
  <c r="D15" i="55"/>
  <c r="C15" i="55"/>
  <c r="B15" i="55"/>
  <c r="P14" i="55"/>
  <c r="O14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B14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D13" i="55"/>
  <c r="C13" i="55"/>
  <c r="B13" i="55"/>
  <c r="P12" i="55"/>
  <c r="O12" i="55"/>
  <c r="N12" i="55"/>
  <c r="M12" i="55"/>
  <c r="L12" i="55"/>
  <c r="K12" i="55"/>
  <c r="J12" i="55"/>
  <c r="I12" i="55"/>
  <c r="H12" i="55"/>
  <c r="G12" i="55"/>
  <c r="F12" i="55"/>
  <c r="E12" i="55"/>
  <c r="D12" i="55"/>
  <c r="C12" i="55"/>
  <c r="B12" i="55"/>
  <c r="P11" i="55"/>
  <c r="O11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B11" i="55"/>
  <c r="P10" i="55"/>
  <c r="O10" i="55"/>
  <c r="N10" i="55"/>
  <c r="M10" i="55"/>
  <c r="L10" i="55"/>
  <c r="K10" i="55"/>
  <c r="J10" i="55"/>
  <c r="I10" i="55"/>
  <c r="H10" i="55"/>
  <c r="G10" i="55"/>
  <c r="F10" i="55"/>
  <c r="D10" i="55"/>
  <c r="B10" i="55"/>
  <c r="P9" i="55"/>
  <c r="O9" i="55"/>
  <c r="N9" i="55"/>
  <c r="M9" i="55"/>
  <c r="L9" i="55"/>
  <c r="K9" i="55"/>
  <c r="J9" i="55"/>
  <c r="I9" i="55"/>
  <c r="H9" i="55"/>
  <c r="G9" i="55"/>
  <c r="F9" i="55"/>
  <c r="E9" i="55"/>
  <c r="D9" i="55"/>
  <c r="C9" i="55"/>
  <c r="B9" i="55"/>
  <c r="P8" i="55"/>
  <c r="O8" i="55"/>
  <c r="N8" i="55"/>
  <c r="M8" i="55"/>
  <c r="L8" i="55"/>
  <c r="K8" i="55"/>
  <c r="J8" i="55"/>
  <c r="I8" i="55"/>
  <c r="H8" i="55"/>
  <c r="G8" i="55"/>
  <c r="F8" i="55"/>
  <c r="E8" i="55"/>
  <c r="D8" i="55"/>
  <c r="C8" i="55"/>
  <c r="A3" i="55"/>
  <c r="B8" i="55"/>
  <c r="F22" i="55" l="1"/>
  <c r="N22" i="55"/>
  <c r="B22" i="55"/>
  <c r="L22" i="55"/>
  <c r="O22" i="55"/>
  <c r="D22" i="55"/>
  <c r="H22" i="55"/>
  <c r="P22" i="55"/>
  <c r="J22" i="55"/>
  <c r="A24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6" i="52"/>
  <c r="H39" i="52" l="1"/>
  <c r="G39" i="52"/>
  <c r="F39" i="52"/>
  <c r="E39" i="52"/>
  <c r="D39" i="52"/>
  <c r="C39" i="52"/>
  <c r="A39" i="52"/>
  <c r="H38" i="52"/>
  <c r="G38" i="52"/>
  <c r="F38" i="52"/>
  <c r="E38" i="52"/>
  <c r="D38" i="52"/>
  <c r="C38" i="52"/>
  <c r="H37" i="52"/>
  <c r="G37" i="52"/>
  <c r="F37" i="52"/>
  <c r="E37" i="52"/>
  <c r="D37" i="52"/>
  <c r="C37" i="52"/>
  <c r="A37" i="52"/>
  <c r="H36" i="52"/>
  <c r="G36" i="52"/>
  <c r="F36" i="52"/>
  <c r="E36" i="52"/>
  <c r="D36" i="52"/>
  <c r="C36" i="52"/>
  <c r="A36" i="52"/>
  <c r="H35" i="52"/>
  <c r="G35" i="52"/>
  <c r="F35" i="52"/>
  <c r="E35" i="52"/>
  <c r="D35" i="52"/>
  <c r="C35" i="52"/>
  <c r="A35" i="52"/>
  <c r="H34" i="52"/>
  <c r="G34" i="52"/>
  <c r="F34" i="52"/>
  <c r="E34" i="52"/>
  <c r="D34" i="52"/>
  <c r="C34" i="52"/>
  <c r="H33" i="52"/>
  <c r="G33" i="52"/>
  <c r="F33" i="52"/>
  <c r="E33" i="52"/>
  <c r="D33" i="52"/>
  <c r="C33" i="52"/>
  <c r="A33" i="52"/>
  <c r="E24" i="52"/>
  <c r="D24" i="52"/>
  <c r="C24" i="52"/>
  <c r="E23" i="52"/>
  <c r="D23" i="52"/>
  <c r="C23" i="52"/>
  <c r="E22" i="52"/>
  <c r="D22" i="52"/>
  <c r="C22" i="52"/>
  <c r="E21" i="52"/>
  <c r="D21" i="52"/>
  <c r="C21" i="52"/>
  <c r="E20" i="52"/>
  <c r="D20" i="52"/>
  <c r="C20" i="52"/>
  <c r="E19" i="52"/>
  <c r="D19" i="52"/>
  <c r="C19" i="52"/>
  <c r="E18" i="52"/>
  <c r="D18" i="52"/>
  <c r="C18" i="52"/>
  <c r="E17" i="52"/>
  <c r="D17" i="52"/>
  <c r="C17" i="52"/>
  <c r="E16" i="52"/>
  <c r="D16" i="52"/>
  <c r="C16" i="52"/>
  <c r="E15" i="52"/>
  <c r="D15" i="52"/>
  <c r="C15" i="52"/>
  <c r="E14" i="52"/>
  <c r="D14" i="52"/>
  <c r="C14" i="52"/>
  <c r="E13" i="52"/>
  <c r="D13" i="52"/>
  <c r="C13" i="52"/>
  <c r="E12" i="52"/>
  <c r="D12" i="52"/>
  <c r="C12" i="52"/>
  <c r="E11" i="52"/>
  <c r="D11" i="52"/>
  <c r="C11" i="52"/>
  <c r="E10" i="52"/>
  <c r="D10" i="52"/>
  <c r="C10" i="52"/>
  <c r="E9" i="52"/>
  <c r="D9" i="52"/>
  <c r="C9" i="52"/>
  <c r="E8" i="52"/>
  <c r="D8" i="52"/>
  <c r="C8" i="52"/>
  <c r="E7" i="52"/>
  <c r="D7" i="52"/>
  <c r="C7" i="52"/>
  <c r="E6" i="52"/>
  <c r="D6" i="52"/>
  <c r="C6" i="52"/>
  <c r="A3" i="52"/>
  <c r="Q51" i="49"/>
  <c r="P51" i="49"/>
  <c r="O51" i="49"/>
  <c r="N51" i="49"/>
  <c r="M51" i="49"/>
  <c r="L51" i="49"/>
  <c r="K51" i="49"/>
  <c r="J51" i="49"/>
  <c r="I51" i="49"/>
  <c r="H51" i="49"/>
  <c r="G51" i="49"/>
  <c r="F51" i="49"/>
  <c r="E51" i="49"/>
  <c r="D51" i="49"/>
  <c r="Q50" i="49"/>
  <c r="P50" i="49"/>
  <c r="O50" i="49"/>
  <c r="N50" i="49"/>
  <c r="M50" i="49"/>
  <c r="L50" i="49"/>
  <c r="K50" i="49"/>
  <c r="J50" i="49"/>
  <c r="I50" i="49"/>
  <c r="H50" i="49"/>
  <c r="G50" i="49"/>
  <c r="F50" i="49"/>
  <c r="E50" i="49"/>
  <c r="D50" i="49"/>
  <c r="Q49" i="49"/>
  <c r="P49" i="49"/>
  <c r="O49" i="49"/>
  <c r="N49" i="49"/>
  <c r="M49" i="49"/>
  <c r="L49" i="49"/>
  <c r="K49" i="49"/>
  <c r="J49" i="49"/>
  <c r="I49" i="49"/>
  <c r="H49" i="49"/>
  <c r="G49" i="49"/>
  <c r="F49" i="49"/>
  <c r="E49" i="49"/>
  <c r="D49" i="49"/>
  <c r="Q48" i="49"/>
  <c r="P48" i="49"/>
  <c r="O48" i="49"/>
  <c r="N48" i="49"/>
  <c r="M48" i="49"/>
  <c r="L48" i="49"/>
  <c r="K48" i="49"/>
  <c r="J48" i="49"/>
  <c r="I48" i="49"/>
  <c r="H48" i="49"/>
  <c r="G48" i="49"/>
  <c r="F48" i="49"/>
  <c r="E48" i="49"/>
  <c r="D48" i="49"/>
  <c r="Q47" i="49"/>
  <c r="P47" i="49"/>
  <c r="O47" i="49"/>
  <c r="N47" i="49"/>
  <c r="M47" i="49"/>
  <c r="L47" i="49"/>
  <c r="K47" i="49"/>
  <c r="J47" i="49"/>
  <c r="I47" i="49"/>
  <c r="H47" i="49"/>
  <c r="G47" i="49"/>
  <c r="F47" i="49"/>
  <c r="E47" i="49"/>
  <c r="D47" i="49"/>
  <c r="Q46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D46" i="49"/>
  <c r="Q45" i="49"/>
  <c r="P45" i="49"/>
  <c r="O45" i="49"/>
  <c r="N45" i="49"/>
  <c r="M45" i="49"/>
  <c r="L45" i="49"/>
  <c r="K45" i="49"/>
  <c r="J45" i="49"/>
  <c r="I45" i="49"/>
  <c r="H45" i="49"/>
  <c r="G45" i="49"/>
  <c r="F45" i="49"/>
  <c r="E45" i="49"/>
  <c r="D45" i="49"/>
  <c r="Q44" i="49"/>
  <c r="P44" i="49"/>
  <c r="O44" i="49"/>
  <c r="N44" i="49"/>
  <c r="M44" i="49"/>
  <c r="L44" i="49"/>
  <c r="K44" i="49"/>
  <c r="J44" i="49"/>
  <c r="I44" i="49"/>
  <c r="H44" i="49"/>
  <c r="G44" i="49"/>
  <c r="F44" i="49"/>
  <c r="E44" i="49"/>
  <c r="D44" i="49"/>
  <c r="Q43" i="49"/>
  <c r="P43" i="49"/>
  <c r="O43" i="49"/>
  <c r="N43" i="49"/>
  <c r="M43" i="49"/>
  <c r="L43" i="49"/>
  <c r="K43" i="49"/>
  <c r="J43" i="49"/>
  <c r="I43" i="49"/>
  <c r="H43" i="49"/>
  <c r="G43" i="49"/>
  <c r="F43" i="49"/>
  <c r="E43" i="49"/>
  <c r="D43" i="49"/>
  <c r="Q42" i="49"/>
  <c r="P42" i="49"/>
  <c r="O42" i="49"/>
  <c r="N42" i="49"/>
  <c r="M42" i="49"/>
  <c r="L42" i="49"/>
  <c r="K42" i="49"/>
  <c r="J42" i="49"/>
  <c r="I42" i="49"/>
  <c r="H42" i="49"/>
  <c r="G42" i="49"/>
  <c r="F42" i="49"/>
  <c r="E42" i="49"/>
  <c r="D42" i="49"/>
  <c r="Q41" i="49"/>
  <c r="P41" i="49"/>
  <c r="O41" i="49"/>
  <c r="N41" i="49"/>
  <c r="M41" i="49"/>
  <c r="L41" i="49"/>
  <c r="K41" i="49"/>
  <c r="J41" i="49"/>
  <c r="I41" i="49"/>
  <c r="H41" i="49"/>
  <c r="G41" i="49"/>
  <c r="F41" i="49"/>
  <c r="E41" i="49"/>
  <c r="D41" i="49"/>
  <c r="Q40" i="49"/>
  <c r="P40" i="49"/>
  <c r="O40" i="49"/>
  <c r="N40" i="49"/>
  <c r="M40" i="49"/>
  <c r="L40" i="49"/>
  <c r="K40" i="49"/>
  <c r="J40" i="49"/>
  <c r="I40" i="49"/>
  <c r="H40" i="49"/>
  <c r="G40" i="49"/>
  <c r="F40" i="49"/>
  <c r="E40" i="49"/>
  <c r="D40" i="49"/>
  <c r="Q39" i="49"/>
  <c r="P39" i="49"/>
  <c r="O39" i="49"/>
  <c r="N39" i="49"/>
  <c r="M39" i="49"/>
  <c r="L39" i="49"/>
  <c r="K39" i="49"/>
  <c r="J39" i="49"/>
  <c r="I39" i="49"/>
  <c r="H39" i="49"/>
  <c r="G39" i="49"/>
  <c r="F39" i="49"/>
  <c r="E39" i="49"/>
  <c r="D39" i="49"/>
  <c r="Q38" i="49"/>
  <c r="P38" i="49"/>
  <c r="O38" i="49"/>
  <c r="N38" i="49"/>
  <c r="M38" i="49"/>
  <c r="L38" i="49"/>
  <c r="K38" i="49"/>
  <c r="J38" i="49"/>
  <c r="I38" i="49"/>
  <c r="H38" i="49"/>
  <c r="G38" i="49"/>
  <c r="F38" i="49"/>
  <c r="E38" i="49"/>
  <c r="D38" i="49"/>
  <c r="Q37" i="49"/>
  <c r="P37" i="49"/>
  <c r="O37" i="49"/>
  <c r="N37" i="49"/>
  <c r="M37" i="49"/>
  <c r="L37" i="49"/>
  <c r="K37" i="49"/>
  <c r="J37" i="49"/>
  <c r="I37" i="49"/>
  <c r="H37" i="49"/>
  <c r="G37" i="49"/>
  <c r="F37" i="49"/>
  <c r="E37" i="49"/>
  <c r="D37" i="49"/>
  <c r="Q36" i="49"/>
  <c r="P36" i="49"/>
  <c r="O36" i="49"/>
  <c r="N36" i="49"/>
  <c r="M36" i="49"/>
  <c r="L36" i="49"/>
  <c r="K36" i="49"/>
  <c r="J36" i="49"/>
  <c r="I36" i="49"/>
  <c r="H36" i="49"/>
  <c r="G36" i="49"/>
  <c r="F36" i="49"/>
  <c r="E36" i="49"/>
  <c r="D36" i="49"/>
  <c r="Q35" i="49"/>
  <c r="P35" i="49"/>
  <c r="O35" i="49"/>
  <c r="N35" i="49"/>
  <c r="M35" i="49"/>
  <c r="L35" i="49"/>
  <c r="K35" i="49"/>
  <c r="J35" i="49"/>
  <c r="I35" i="49"/>
  <c r="H35" i="49"/>
  <c r="G35" i="49"/>
  <c r="F35" i="49"/>
  <c r="E35" i="49"/>
  <c r="D35" i="49"/>
  <c r="Q34" i="49"/>
  <c r="P34" i="49"/>
  <c r="O34" i="49"/>
  <c r="N34" i="49"/>
  <c r="M34" i="49"/>
  <c r="L34" i="49"/>
  <c r="K34" i="49"/>
  <c r="J34" i="49"/>
  <c r="I34" i="49"/>
  <c r="H34" i="49"/>
  <c r="G34" i="49"/>
  <c r="F34" i="49"/>
  <c r="E34" i="49"/>
  <c r="D34" i="49"/>
  <c r="Q33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D33" i="49"/>
  <c r="Q32" i="49"/>
  <c r="P32" i="49"/>
  <c r="O32" i="49"/>
  <c r="N32" i="49"/>
  <c r="M32" i="49"/>
  <c r="L32" i="49"/>
  <c r="K32" i="49"/>
  <c r="J32" i="49"/>
  <c r="I32" i="49"/>
  <c r="H32" i="49"/>
  <c r="G32" i="49"/>
  <c r="F32" i="49"/>
  <c r="E32" i="49"/>
  <c r="D32" i="49"/>
  <c r="Q31" i="49"/>
  <c r="P31" i="49"/>
  <c r="O31" i="49"/>
  <c r="N31" i="49"/>
  <c r="M31" i="49"/>
  <c r="L31" i="49"/>
  <c r="K31" i="49"/>
  <c r="J31" i="49"/>
  <c r="I31" i="49"/>
  <c r="H31" i="49"/>
  <c r="G31" i="49"/>
  <c r="F31" i="49"/>
  <c r="E31" i="49"/>
  <c r="D31" i="49"/>
  <c r="Q30" i="49"/>
  <c r="P30" i="49"/>
  <c r="O30" i="49"/>
  <c r="N30" i="49"/>
  <c r="M30" i="49"/>
  <c r="L30" i="49"/>
  <c r="K30" i="49"/>
  <c r="J30" i="49"/>
  <c r="I30" i="49"/>
  <c r="H30" i="49"/>
  <c r="G30" i="49"/>
  <c r="F30" i="49"/>
  <c r="E30" i="49"/>
  <c r="D30" i="49"/>
  <c r="Q29" i="49"/>
  <c r="P29" i="49"/>
  <c r="O29" i="49"/>
  <c r="N29" i="49"/>
  <c r="M29" i="49"/>
  <c r="L29" i="49"/>
  <c r="K29" i="49"/>
  <c r="J29" i="49"/>
  <c r="I29" i="49"/>
  <c r="H29" i="49"/>
  <c r="G29" i="49"/>
  <c r="F29" i="49"/>
  <c r="E29" i="49"/>
  <c r="D29" i="49"/>
  <c r="Q28" i="49"/>
  <c r="P28" i="49"/>
  <c r="O28" i="49"/>
  <c r="N28" i="49"/>
  <c r="M28" i="49"/>
  <c r="L28" i="49"/>
  <c r="K28" i="49"/>
  <c r="J28" i="49"/>
  <c r="I28" i="49"/>
  <c r="H28" i="49"/>
  <c r="G28" i="49"/>
  <c r="F28" i="49"/>
  <c r="E28" i="49"/>
  <c r="D28" i="49"/>
  <c r="Q27" i="49"/>
  <c r="P27" i="49"/>
  <c r="O27" i="49"/>
  <c r="N27" i="49"/>
  <c r="M27" i="49"/>
  <c r="L27" i="49"/>
  <c r="K27" i="49"/>
  <c r="J27" i="49"/>
  <c r="I27" i="49"/>
  <c r="H27" i="49"/>
  <c r="G27" i="49"/>
  <c r="F27" i="49"/>
  <c r="E27" i="49"/>
  <c r="D27" i="49"/>
  <c r="Q26" i="49"/>
  <c r="P26" i="49"/>
  <c r="O26" i="49"/>
  <c r="N26" i="49"/>
  <c r="M26" i="49"/>
  <c r="L26" i="49"/>
  <c r="K26" i="49"/>
  <c r="J26" i="49"/>
  <c r="I26" i="49"/>
  <c r="H26" i="49"/>
  <c r="G26" i="49"/>
  <c r="F26" i="49"/>
  <c r="E26" i="49"/>
  <c r="D26" i="49"/>
  <c r="Q25" i="49"/>
  <c r="P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Q23" i="49"/>
  <c r="P23" i="49"/>
  <c r="O23" i="49"/>
  <c r="N23" i="49"/>
  <c r="M23" i="49"/>
  <c r="L23" i="49"/>
  <c r="K23" i="49"/>
  <c r="J23" i="49"/>
  <c r="I23" i="49"/>
  <c r="H23" i="49"/>
  <c r="G23" i="49"/>
  <c r="F23" i="49"/>
  <c r="E23" i="49"/>
  <c r="D23" i="49"/>
  <c r="Q22" i="49"/>
  <c r="P22" i="49"/>
  <c r="O22" i="49"/>
  <c r="N22" i="49"/>
  <c r="M22" i="49"/>
  <c r="L22" i="49"/>
  <c r="K22" i="49"/>
  <c r="J22" i="49"/>
  <c r="I22" i="49"/>
  <c r="H22" i="49"/>
  <c r="G22" i="49"/>
  <c r="F22" i="49"/>
  <c r="E22" i="49"/>
  <c r="D22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D21" i="49"/>
  <c r="Q20" i="49"/>
  <c r="P20" i="49"/>
  <c r="O20" i="49"/>
  <c r="N20" i="49"/>
  <c r="M20" i="49"/>
  <c r="L20" i="49"/>
  <c r="K20" i="49"/>
  <c r="J20" i="49"/>
  <c r="I20" i="49"/>
  <c r="H20" i="49"/>
  <c r="G20" i="49"/>
  <c r="F20" i="49"/>
  <c r="E20" i="49"/>
  <c r="D20" i="49"/>
  <c r="Q19" i="49"/>
  <c r="P19" i="49"/>
  <c r="O19" i="49"/>
  <c r="N19" i="49"/>
  <c r="M19" i="49"/>
  <c r="L19" i="49"/>
  <c r="K19" i="49"/>
  <c r="J19" i="49"/>
  <c r="I19" i="49"/>
  <c r="H19" i="49"/>
  <c r="G19" i="49"/>
  <c r="F19" i="49"/>
  <c r="E19" i="49"/>
  <c r="D19" i="49"/>
  <c r="Q18" i="49"/>
  <c r="P18" i="49"/>
  <c r="O18" i="49"/>
  <c r="N18" i="49"/>
  <c r="M18" i="49"/>
  <c r="L18" i="49"/>
  <c r="K18" i="49"/>
  <c r="J18" i="49"/>
  <c r="I18" i="49"/>
  <c r="H18" i="49"/>
  <c r="G18" i="49"/>
  <c r="F18" i="49"/>
  <c r="E18" i="49"/>
  <c r="D18" i="49"/>
  <c r="Q16" i="49"/>
  <c r="P16" i="49"/>
  <c r="O16" i="49"/>
  <c r="N16" i="49"/>
  <c r="M16" i="49"/>
  <c r="L16" i="49"/>
  <c r="K16" i="49"/>
  <c r="J16" i="49"/>
  <c r="I16" i="49"/>
  <c r="H16" i="49"/>
  <c r="G16" i="49"/>
  <c r="F16" i="49"/>
  <c r="E16" i="49"/>
  <c r="D16" i="49"/>
  <c r="Q15" i="49"/>
  <c r="P15" i="49"/>
  <c r="O15" i="49"/>
  <c r="N15" i="49"/>
  <c r="M15" i="49"/>
  <c r="L15" i="49"/>
  <c r="K15" i="49"/>
  <c r="J15" i="49"/>
  <c r="I15" i="49"/>
  <c r="H15" i="49"/>
  <c r="G15" i="49"/>
  <c r="F15" i="49"/>
  <c r="E15" i="49"/>
  <c r="D15" i="49"/>
  <c r="Q14" i="49"/>
  <c r="P14" i="49"/>
  <c r="O14" i="49"/>
  <c r="N14" i="49"/>
  <c r="M14" i="49"/>
  <c r="L14" i="49"/>
  <c r="K14" i="49"/>
  <c r="J14" i="49"/>
  <c r="I14" i="49"/>
  <c r="H14" i="49"/>
  <c r="G14" i="49"/>
  <c r="F14" i="49"/>
  <c r="E14" i="49"/>
  <c r="D14" i="49"/>
  <c r="Q13" i="49"/>
  <c r="P13" i="49"/>
  <c r="O13" i="49"/>
  <c r="N13" i="49"/>
  <c r="M13" i="49"/>
  <c r="L13" i="49"/>
  <c r="K13" i="49"/>
  <c r="J13" i="49"/>
  <c r="I13" i="49"/>
  <c r="H13" i="49"/>
  <c r="G13" i="49"/>
  <c r="F13" i="49"/>
  <c r="E13" i="49"/>
  <c r="D13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D12" i="49"/>
  <c r="Q11" i="49"/>
  <c r="P11" i="49"/>
  <c r="O11" i="49"/>
  <c r="N11" i="49"/>
  <c r="M11" i="49"/>
  <c r="L11" i="49"/>
  <c r="K11" i="49"/>
  <c r="J11" i="49"/>
  <c r="I11" i="49"/>
  <c r="H11" i="49"/>
  <c r="G11" i="49"/>
  <c r="F11" i="49"/>
  <c r="E11" i="49"/>
  <c r="D11" i="49"/>
  <c r="Q10" i="49"/>
  <c r="P10" i="49"/>
  <c r="O10" i="49"/>
  <c r="N10" i="49"/>
  <c r="M10" i="49"/>
  <c r="L10" i="49"/>
  <c r="K10" i="49"/>
  <c r="J10" i="49"/>
  <c r="I10" i="49"/>
  <c r="H10" i="49"/>
  <c r="G10" i="49"/>
  <c r="F10" i="49"/>
  <c r="E10" i="49"/>
  <c r="D10" i="49"/>
  <c r="Q9" i="49"/>
  <c r="P9" i="49"/>
  <c r="O9" i="49"/>
  <c r="N9" i="49"/>
  <c r="M9" i="49"/>
  <c r="L9" i="49"/>
  <c r="K9" i="49"/>
  <c r="J9" i="49"/>
  <c r="I9" i="49"/>
  <c r="H9" i="49"/>
  <c r="G9" i="49"/>
  <c r="F9" i="49"/>
  <c r="E9" i="49"/>
  <c r="D9" i="49"/>
  <c r="A3" i="49"/>
  <c r="P32" i="47"/>
  <c r="O32" i="47"/>
  <c r="N32" i="47"/>
  <c r="M32" i="47"/>
  <c r="L32" i="47"/>
  <c r="K32" i="47"/>
  <c r="J32" i="47"/>
  <c r="I32" i="47"/>
  <c r="H32" i="47"/>
  <c r="G32" i="47"/>
  <c r="F32" i="47"/>
  <c r="E32" i="47"/>
  <c r="D32" i="47"/>
  <c r="C32" i="47"/>
  <c r="B32" i="47"/>
  <c r="P30" i="47"/>
  <c r="O30" i="47"/>
  <c r="N30" i="47"/>
  <c r="M30" i="47"/>
  <c r="L30" i="47"/>
  <c r="K30" i="47"/>
  <c r="J30" i="47"/>
  <c r="I30" i="47"/>
  <c r="H30" i="47"/>
  <c r="G30" i="47"/>
  <c r="F30" i="47"/>
  <c r="E30" i="47"/>
  <c r="D30" i="47"/>
  <c r="C30" i="47"/>
  <c r="B30" i="47"/>
  <c r="P29" i="47"/>
  <c r="O29" i="47"/>
  <c r="N29" i="47"/>
  <c r="M29" i="47"/>
  <c r="L29" i="47"/>
  <c r="K29" i="47"/>
  <c r="J29" i="47"/>
  <c r="I29" i="47"/>
  <c r="H29" i="47"/>
  <c r="G29" i="47"/>
  <c r="F29" i="47"/>
  <c r="E29" i="47"/>
  <c r="D29" i="47"/>
  <c r="C29" i="47"/>
  <c r="B29" i="47"/>
  <c r="P28" i="47"/>
  <c r="O28" i="47"/>
  <c r="N28" i="47"/>
  <c r="M28" i="47"/>
  <c r="L28" i="47"/>
  <c r="K28" i="47"/>
  <c r="J28" i="47"/>
  <c r="I28" i="47"/>
  <c r="H28" i="47"/>
  <c r="G28" i="47"/>
  <c r="F28" i="47"/>
  <c r="E28" i="47"/>
  <c r="D28" i="47"/>
  <c r="C28" i="47"/>
  <c r="B28" i="47"/>
  <c r="P27" i="47"/>
  <c r="O27" i="47"/>
  <c r="N27" i="47"/>
  <c r="M27" i="47"/>
  <c r="L27" i="47"/>
  <c r="K27" i="47"/>
  <c r="J27" i="47"/>
  <c r="I27" i="47"/>
  <c r="H27" i="47"/>
  <c r="G27" i="47"/>
  <c r="F27" i="47"/>
  <c r="E27" i="47"/>
  <c r="D27" i="47"/>
  <c r="C27" i="47"/>
  <c r="B27" i="47"/>
  <c r="P26" i="47"/>
  <c r="O26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P25" i="47"/>
  <c r="O25" i="47"/>
  <c r="N25" i="47"/>
  <c r="M25" i="47"/>
  <c r="L25" i="47"/>
  <c r="K25" i="47"/>
  <c r="J25" i="47"/>
  <c r="I25" i="47"/>
  <c r="H25" i="47"/>
  <c r="G25" i="47"/>
  <c r="F25" i="47"/>
  <c r="E25" i="47"/>
  <c r="D25" i="47"/>
  <c r="C25" i="47"/>
  <c r="B25" i="47"/>
  <c r="P24" i="47"/>
  <c r="O24" i="47"/>
  <c r="N24" i="47"/>
  <c r="M24" i="47"/>
  <c r="L24" i="47"/>
  <c r="K24" i="47"/>
  <c r="J24" i="47"/>
  <c r="I24" i="47"/>
  <c r="H24" i="47"/>
  <c r="G24" i="47"/>
  <c r="F24" i="47"/>
  <c r="E24" i="47"/>
  <c r="D24" i="47"/>
  <c r="C24" i="47"/>
  <c r="B24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D21" i="47"/>
  <c r="C21" i="47"/>
  <c r="B21" i="47"/>
  <c r="P20" i="47"/>
  <c r="O20" i="47"/>
  <c r="N20" i="47"/>
  <c r="M20" i="47"/>
  <c r="L20" i="47"/>
  <c r="K20" i="47"/>
  <c r="J20" i="47"/>
  <c r="I20" i="47"/>
  <c r="H20" i="47"/>
  <c r="G20" i="47"/>
  <c r="F20" i="47"/>
  <c r="E20" i="47"/>
  <c r="D20" i="47"/>
  <c r="C20" i="47"/>
  <c r="B20" i="47"/>
  <c r="P19" i="47"/>
  <c r="O19" i="47"/>
  <c r="N19" i="47"/>
  <c r="M19" i="47"/>
  <c r="L19" i="47"/>
  <c r="K19" i="47"/>
  <c r="J19" i="47"/>
  <c r="I19" i="47"/>
  <c r="H19" i="47"/>
  <c r="G19" i="47"/>
  <c r="F19" i="47"/>
  <c r="E19" i="47"/>
  <c r="D19" i="47"/>
  <c r="C19" i="47"/>
  <c r="B19" i="47"/>
  <c r="P17" i="47"/>
  <c r="O17" i="47"/>
  <c r="N17" i="47"/>
  <c r="M17" i="47"/>
  <c r="L17" i="47"/>
  <c r="K17" i="47"/>
  <c r="J17" i="47"/>
  <c r="I17" i="47"/>
  <c r="H17" i="47"/>
  <c r="G17" i="47"/>
  <c r="F17" i="47"/>
  <c r="E17" i="47"/>
  <c r="D17" i="47"/>
  <c r="C17" i="47"/>
  <c r="B17" i="47"/>
  <c r="P16" i="47"/>
  <c r="O16" i="47"/>
  <c r="N16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P15" i="47"/>
  <c r="O15" i="47"/>
  <c r="N15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P14" i="47"/>
  <c r="O14" i="47"/>
  <c r="N14" i="47"/>
  <c r="M14" i="47"/>
  <c r="L14" i="47"/>
  <c r="K14" i="47"/>
  <c r="J14" i="47"/>
  <c r="I14" i="47"/>
  <c r="H14" i="47"/>
  <c r="G14" i="47"/>
  <c r="F14" i="47"/>
  <c r="E14" i="47"/>
  <c r="D14" i="47"/>
  <c r="C14" i="47"/>
  <c r="B14" i="47"/>
  <c r="P13" i="47"/>
  <c r="O13" i="47"/>
  <c r="N13" i="47"/>
  <c r="M13" i="47"/>
  <c r="L13" i="47"/>
  <c r="K13" i="47"/>
  <c r="J13" i="47"/>
  <c r="I13" i="47"/>
  <c r="H13" i="47"/>
  <c r="G13" i="47"/>
  <c r="F13" i="47"/>
  <c r="E13" i="47"/>
  <c r="D13" i="47"/>
  <c r="C13" i="47"/>
  <c r="B13" i="47"/>
  <c r="P12" i="47"/>
  <c r="O12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P11" i="47"/>
  <c r="O11" i="47"/>
  <c r="N11" i="47"/>
  <c r="M11" i="47"/>
  <c r="L11" i="47"/>
  <c r="K11" i="47"/>
  <c r="J11" i="47"/>
  <c r="I11" i="47"/>
  <c r="H11" i="47"/>
  <c r="G11" i="47"/>
  <c r="F11" i="47"/>
  <c r="E11" i="47"/>
  <c r="D11" i="47"/>
  <c r="C11" i="47"/>
  <c r="B11" i="47"/>
  <c r="P10" i="47"/>
  <c r="O10" i="47"/>
  <c r="N10" i="47"/>
  <c r="M10" i="47"/>
  <c r="L10" i="47"/>
  <c r="K10" i="47"/>
  <c r="J10" i="47"/>
  <c r="I10" i="47"/>
  <c r="H10" i="47"/>
  <c r="G10" i="47"/>
  <c r="F10" i="47"/>
  <c r="D10" i="47"/>
  <c r="B10" i="47"/>
  <c r="P9" i="47"/>
  <c r="O9" i="47"/>
  <c r="N9" i="47"/>
  <c r="M9" i="47"/>
  <c r="L9" i="47"/>
  <c r="K9" i="47"/>
  <c r="J9" i="47"/>
  <c r="I9" i="47"/>
  <c r="H9" i="47"/>
  <c r="G9" i="47"/>
  <c r="F9" i="47"/>
  <c r="E9" i="47"/>
  <c r="D9" i="47"/>
  <c r="C9" i="47"/>
  <c r="B9" i="47"/>
  <c r="P8" i="47"/>
  <c r="O8" i="47"/>
  <c r="N8" i="47"/>
  <c r="M8" i="47"/>
  <c r="L8" i="47"/>
  <c r="K8" i="47"/>
  <c r="J8" i="47"/>
  <c r="I8" i="47"/>
  <c r="H8" i="47"/>
  <c r="G8" i="47"/>
  <c r="F8" i="47"/>
  <c r="E8" i="47"/>
  <c r="D8" i="47"/>
  <c r="C8" i="47"/>
  <c r="B8" i="47"/>
  <c r="A3" i="47"/>
  <c r="H49" i="45"/>
  <c r="G49" i="45"/>
  <c r="F49" i="45"/>
  <c r="E49" i="45"/>
  <c r="D49" i="45"/>
  <c r="H48" i="45"/>
  <c r="G48" i="45"/>
  <c r="F48" i="45"/>
  <c r="E48" i="45"/>
  <c r="D48" i="45"/>
  <c r="H47" i="45"/>
  <c r="G47" i="45"/>
  <c r="F47" i="45"/>
  <c r="E47" i="45"/>
  <c r="D47" i="45"/>
  <c r="H46" i="45"/>
  <c r="G46" i="45"/>
  <c r="F46" i="45"/>
  <c r="E46" i="45"/>
  <c r="D46" i="45"/>
  <c r="H45" i="45"/>
  <c r="G45" i="45"/>
  <c r="F45" i="45"/>
  <c r="E45" i="45"/>
  <c r="D45" i="45"/>
  <c r="H44" i="45"/>
  <c r="G44" i="45"/>
  <c r="F44" i="45"/>
  <c r="E44" i="45"/>
  <c r="D44" i="45"/>
  <c r="H43" i="45"/>
  <c r="G43" i="45"/>
  <c r="F43" i="45"/>
  <c r="E43" i="45"/>
  <c r="D43" i="45"/>
  <c r="H42" i="45"/>
  <c r="G42" i="45"/>
  <c r="F42" i="45"/>
  <c r="E42" i="45"/>
  <c r="D42" i="45"/>
  <c r="H41" i="45"/>
  <c r="G41" i="45"/>
  <c r="F41" i="45"/>
  <c r="E41" i="45"/>
  <c r="D41" i="45"/>
  <c r="H40" i="45"/>
  <c r="G40" i="45"/>
  <c r="F40" i="45"/>
  <c r="E40" i="45"/>
  <c r="D40" i="45"/>
  <c r="H39" i="45"/>
  <c r="G39" i="45"/>
  <c r="F39" i="45"/>
  <c r="E39" i="45"/>
  <c r="D39" i="45"/>
  <c r="H38" i="45"/>
  <c r="G38" i="45"/>
  <c r="F38" i="45"/>
  <c r="E38" i="45"/>
  <c r="D38" i="45"/>
  <c r="H37" i="45"/>
  <c r="G37" i="45"/>
  <c r="F37" i="45"/>
  <c r="E37" i="45"/>
  <c r="D37" i="45"/>
  <c r="H36" i="45"/>
  <c r="G36" i="45"/>
  <c r="F36" i="45"/>
  <c r="E36" i="45"/>
  <c r="D36" i="45"/>
  <c r="H35" i="45"/>
  <c r="G35" i="45"/>
  <c r="F35" i="45"/>
  <c r="E35" i="45"/>
  <c r="D35" i="45"/>
  <c r="H34" i="45"/>
  <c r="G34" i="45"/>
  <c r="F34" i="45"/>
  <c r="E34" i="45"/>
  <c r="D34" i="45"/>
  <c r="H33" i="45"/>
  <c r="G33" i="45"/>
  <c r="F33" i="45"/>
  <c r="E33" i="45"/>
  <c r="D33" i="45"/>
  <c r="H32" i="45"/>
  <c r="G32" i="45"/>
  <c r="F32" i="45"/>
  <c r="E32" i="45"/>
  <c r="D32" i="45"/>
  <c r="H31" i="45"/>
  <c r="G31" i="45"/>
  <c r="F31" i="45"/>
  <c r="E31" i="45"/>
  <c r="D31" i="45"/>
  <c r="H30" i="45"/>
  <c r="G30" i="45"/>
  <c r="F30" i="45"/>
  <c r="E30" i="45"/>
  <c r="D30" i="45"/>
  <c r="H29" i="45"/>
  <c r="G29" i="45"/>
  <c r="F29" i="45"/>
  <c r="E29" i="45"/>
  <c r="D29" i="45"/>
  <c r="H28" i="45"/>
  <c r="G28" i="45"/>
  <c r="F28" i="45"/>
  <c r="E28" i="45"/>
  <c r="D28" i="45"/>
  <c r="H27" i="45"/>
  <c r="G27" i="45"/>
  <c r="F27" i="45"/>
  <c r="E27" i="45"/>
  <c r="D27" i="45"/>
  <c r="H26" i="45"/>
  <c r="G26" i="45"/>
  <c r="F26" i="45"/>
  <c r="E26" i="45"/>
  <c r="D26" i="45"/>
  <c r="H25" i="45"/>
  <c r="G25" i="45"/>
  <c r="F25" i="45"/>
  <c r="E25" i="45"/>
  <c r="D25" i="45"/>
  <c r="H24" i="45"/>
  <c r="G24" i="45"/>
  <c r="F24" i="45"/>
  <c r="E24" i="45"/>
  <c r="D24" i="45"/>
  <c r="H22" i="45"/>
  <c r="G22" i="45"/>
  <c r="F22" i="45"/>
  <c r="E22" i="45"/>
  <c r="D22" i="45"/>
  <c r="H21" i="45"/>
  <c r="G21" i="45"/>
  <c r="F21" i="45"/>
  <c r="E21" i="45"/>
  <c r="D21" i="45"/>
  <c r="H20" i="45"/>
  <c r="G20" i="45"/>
  <c r="F20" i="45"/>
  <c r="E20" i="45"/>
  <c r="D20" i="45"/>
  <c r="H19" i="45"/>
  <c r="G19" i="45"/>
  <c r="F19" i="45"/>
  <c r="E19" i="45"/>
  <c r="D19" i="45"/>
  <c r="H18" i="45"/>
  <c r="G18" i="45"/>
  <c r="F18" i="45"/>
  <c r="E18" i="45"/>
  <c r="D18" i="45"/>
  <c r="H17" i="45"/>
  <c r="G17" i="45"/>
  <c r="F17" i="45"/>
  <c r="E17" i="45"/>
  <c r="D17" i="45"/>
  <c r="H15" i="45"/>
  <c r="G15" i="45"/>
  <c r="F15" i="45"/>
  <c r="E15" i="45"/>
  <c r="D15" i="45"/>
  <c r="H14" i="45"/>
  <c r="G14" i="45"/>
  <c r="F14" i="45"/>
  <c r="E14" i="45"/>
  <c r="D14" i="45"/>
  <c r="H13" i="45"/>
  <c r="G13" i="45"/>
  <c r="F13" i="45"/>
  <c r="E13" i="45"/>
  <c r="D13" i="45"/>
  <c r="H12" i="45"/>
  <c r="G12" i="45"/>
  <c r="F12" i="45"/>
  <c r="E12" i="45"/>
  <c r="D12" i="45"/>
  <c r="H11" i="45"/>
  <c r="G11" i="45"/>
  <c r="F11" i="45"/>
  <c r="E11" i="45"/>
  <c r="D11" i="45"/>
  <c r="H10" i="45"/>
  <c r="G10" i="45"/>
  <c r="F10" i="45"/>
  <c r="E10" i="45"/>
  <c r="D10" i="45"/>
  <c r="H9" i="45"/>
  <c r="G9" i="45"/>
  <c r="F9" i="45"/>
  <c r="E9" i="45"/>
  <c r="D9" i="45"/>
  <c r="A3" i="45"/>
  <c r="F22" i="47" l="1"/>
  <c r="B22" i="47"/>
  <c r="P22" i="47"/>
  <c r="L22" i="47"/>
  <c r="N22" i="47"/>
  <c r="O22" i="47"/>
  <c r="H22" i="47"/>
  <c r="D22" i="47"/>
  <c r="J22" i="47"/>
</calcChain>
</file>

<file path=xl/sharedStrings.xml><?xml version="1.0" encoding="utf-8"?>
<sst xmlns="http://schemas.openxmlformats.org/spreadsheetml/2006/main" count="1280" uniqueCount="260">
  <si>
    <t>Portafoglio italiano - Lavoro diretto</t>
  </si>
  <si>
    <t>Importi in migliaia di EURO</t>
  </si>
  <si>
    <t>Infortuni</t>
  </si>
  <si>
    <t>Malattia</t>
  </si>
  <si>
    <t>Credito</t>
  </si>
  <si>
    <t>Cauzione</t>
  </si>
  <si>
    <t>Totale rami danni</t>
  </si>
  <si>
    <t>Agenzie con mandato</t>
  </si>
  <si>
    <t>Agenzie in economia e gerenze</t>
  </si>
  <si>
    <t>Sportelli bancari e postali</t>
  </si>
  <si>
    <t>Brokers</t>
  </si>
  <si>
    <t>TOTALE</t>
  </si>
  <si>
    <t>CATEGORIE</t>
  </si>
  <si>
    <t>Assicurazioni di capitali</t>
  </si>
  <si>
    <t>Assicurazioni di rendite</t>
  </si>
  <si>
    <t xml:space="preserve">Premi di tariffa </t>
  </si>
  <si>
    <t>Annui</t>
  </si>
  <si>
    <t>Unici</t>
  </si>
  <si>
    <t>Ricorrenti</t>
  </si>
  <si>
    <t>Totale</t>
  </si>
  <si>
    <t xml:space="preserve"> </t>
  </si>
  <si>
    <t>RAMO I:</t>
  </si>
  <si>
    <t>ASSICURAZIONI INDIVIDUALI</t>
  </si>
  <si>
    <t>rivalutabili</t>
  </si>
  <si>
    <t>ex art. 13, co.1, lett. b), d.lgs. 252/05</t>
  </si>
  <si>
    <t>temporanee di puro rischio</t>
  </si>
  <si>
    <t>altre</t>
  </si>
  <si>
    <t>TOTALE INDIVIDUALI</t>
  </si>
  <si>
    <t>deriv. da trasf. di posiz. previd. a contr. ex art. 13, co. 1, lett. b), d.lgs. 252/05</t>
  </si>
  <si>
    <t>ASSICURAZIONI COLLETTIVE</t>
  </si>
  <si>
    <t>T.F.R. di legge</t>
  </si>
  <si>
    <t>temporanee di gruppo e altre di rischio</t>
  </si>
  <si>
    <t>previdenziali</t>
  </si>
  <si>
    <t>TOTALE COLLETTIVE</t>
  </si>
  <si>
    <t xml:space="preserve">TOTALE RAMO I </t>
  </si>
  <si>
    <t xml:space="preserve">TOTALE RAMO II </t>
  </si>
  <si>
    <t>RAMO III:</t>
  </si>
  <si>
    <t>connesse con fondi interni</t>
  </si>
  <si>
    <t>connesse con fondi esterni</t>
  </si>
  <si>
    <t>connesse con indice azionario</t>
  </si>
  <si>
    <t>connesse con altro valore di riferimento</t>
  </si>
  <si>
    <t>TOTALE RAMO III</t>
  </si>
  <si>
    <t>TOTALE RAMO IV</t>
  </si>
  <si>
    <t>RAMO V:</t>
  </si>
  <si>
    <t>OPER. DI CAPITALIZZ. INDIVIDUALI</t>
  </si>
  <si>
    <t>connessi con fondi interni</t>
  </si>
  <si>
    <t>connessi con fondi esterni</t>
  </si>
  <si>
    <t>connessi con indice azionario</t>
  </si>
  <si>
    <t>connessi con altro valore di riferimento</t>
  </si>
  <si>
    <t>OPER. DI CAPITALIZZ. COLLETTIVE</t>
  </si>
  <si>
    <t>TOTALE RAMO V</t>
  </si>
  <si>
    <t>TOTALE RAMO VI</t>
  </si>
  <si>
    <t>ASSICURAZIONI COMPLEMENTARI</t>
  </si>
  <si>
    <t>ramo III</t>
  </si>
  <si>
    <t>ramo V</t>
  </si>
  <si>
    <t>ramo VI</t>
  </si>
  <si>
    <t>SETTORE INDIVIDUALI</t>
  </si>
  <si>
    <t xml:space="preserve"> RAMO I</t>
  </si>
  <si>
    <t>di cui art. 13, c. 1, lett. b) d.lgs. 252/05</t>
  </si>
  <si>
    <t xml:space="preserve"> RAMO II</t>
  </si>
  <si>
    <t xml:space="preserve"> RAMO III</t>
  </si>
  <si>
    <t xml:space="preserve"> RAMO IV</t>
  </si>
  <si>
    <t xml:space="preserve"> RAMO V</t>
  </si>
  <si>
    <t>di cui art. 41 d.lgs. 209/05</t>
  </si>
  <si>
    <t xml:space="preserve"> RAMO VI</t>
  </si>
  <si>
    <t xml:space="preserve"> TOTALE INDIVIDUALI   </t>
  </si>
  <si>
    <t>di cui:</t>
  </si>
  <si>
    <t>premi annui</t>
  </si>
  <si>
    <t>premi unici</t>
  </si>
  <si>
    <t>premi ricorrenti</t>
  </si>
  <si>
    <t>SETTORE COLLETTIVE</t>
  </si>
  <si>
    <t xml:space="preserve"> TOTALE COLLETTIVE   </t>
  </si>
  <si>
    <t>NOTA:  sono esclusi i premi relativi alle assicurazioni complementari.</t>
  </si>
  <si>
    <t>Premi e rate di premi</t>
  </si>
  <si>
    <t xml:space="preserve">Annui </t>
  </si>
  <si>
    <t>popolari, adeguabili e indicizzate</t>
  </si>
  <si>
    <t>TOTALE RAMO II</t>
  </si>
  <si>
    <t>Lavoro diretto</t>
  </si>
  <si>
    <t>(b) Il concetto di nuova produzione emessa comporta che, per le polizze che prevedono una rateazione del premio, venga indicato l'intero importo di tariffa su base annua, comprensivo di eventuali sovrappremi e garanzie accessorie.</t>
  </si>
  <si>
    <t>ASSICURAZIONI VITA</t>
  </si>
  <si>
    <t>ASSICURAZIONI DANNI</t>
  </si>
  <si>
    <t>art. 13, co. 1, lett. b), d.lgs. 252/05</t>
  </si>
  <si>
    <t>ramo I</t>
  </si>
  <si>
    <t xml:space="preserve">Nuove teste assicurate su convenzioni in corso al 1° gennaio per polizze collettive </t>
  </si>
  <si>
    <t>di cui</t>
  </si>
  <si>
    <t>contratti ex art. 41 d.lgs. 209/05</t>
  </si>
  <si>
    <t>polizze in valuta</t>
  </si>
  <si>
    <t>derivanti da trasformazione</t>
  </si>
  <si>
    <t>ex art. 13, co. 1, lett. b), d. lgs. 252/05</t>
  </si>
  <si>
    <t>contratti art. 41 d.lgs. 209/05</t>
  </si>
  <si>
    <t>RAPPRESENTANZE SEE (B)**</t>
  </si>
  <si>
    <t>Consulenti finanziari</t>
  </si>
  <si>
    <t>ASSICURAZIONI VITA: RAPPRESENTANZE DI IMPRESE SEE (a)</t>
  </si>
  <si>
    <t>(b) I premi di prima annualità sono riferiti ai soli premi annui e ricorrenti (col. 1 e 3).</t>
  </si>
  <si>
    <t>ASSICURAZIONI DANNI: RAPPRESENTANZE DI IMPRESE S.E.E. (a)</t>
  </si>
  <si>
    <t>POSIZ</t>
  </si>
  <si>
    <t>NOME</t>
  </si>
  <si>
    <t>RAMO I - ASSICURAZIONI INDIVIDUALI - popolari, adeguabili e indicizzate</t>
  </si>
  <si>
    <t>RAMO I - ASSICURAZIONI INDIVIDUALI - rivalutabili</t>
  </si>
  <si>
    <t>RAMO I - ASSICURAZIONI INDIVIDUALI - rivalutabili - di cui: polizze in valuta</t>
  </si>
  <si>
    <t>RAMO I - ASSICURAZIONI INDIVIDUALI - rivalutabili - di cui: contratti ex art. 13, comma 1, lett. b) d.lgs. 252/05</t>
  </si>
  <si>
    <t>RAMO I - ASSICURAZIONI INDIVIDUALI - temporanee di puro rischio</t>
  </si>
  <si>
    <t>RAMO I - ASSICURAZIONI INDIVIDUALI - altre</t>
  </si>
  <si>
    <t>RAMO I - ASSICURAZIONI INDIVIDUALI - TOTALE INDIVIDUALI</t>
  </si>
  <si>
    <t>RAMO I - ASSICURAZIONI COLLETTIVE - T.F.R. di legge</t>
  </si>
  <si>
    <t>RAMO I - ASSICURAZIONI COLLETTIVE - tempor. di gruppo e altre di rischio</t>
  </si>
  <si>
    <t>RAMO I - ASSICURAZIONI COLLETTIVE - previdenziali</t>
  </si>
  <si>
    <t>RAMO I - TOTALE COLLETTIVE</t>
  </si>
  <si>
    <t>TOTALE RAMO I</t>
  </si>
  <si>
    <t>RAMO III - ASSICURAZIONI INDIVIDUALI - connesse con fondi interni</t>
  </si>
  <si>
    <t>RAMO III - ASSICURAZIONI INDIVIDUALI - connesse con fondi interni - di cui: contratti ex art. 13, comma 1, lett. b) d.lgs. 252/05</t>
  </si>
  <si>
    <t>RAMO III - ASSICURAZIONI INDIVIDUALI - connesse con quote di OICR</t>
  </si>
  <si>
    <t>RAMO III - ASSICURAZIONI INDIVIDUALI - connesse con quote di OICR - di cui: contratti ex art. 13, comma 1, lett. b) d.lgs. 252/05</t>
  </si>
  <si>
    <t>RAMO III - ASSICURAZIONI INDIVIDUALI - connesse con indice azionario</t>
  </si>
  <si>
    <t>RAMO III - ASSICURAZIONI INDIVIDUALI - connesse con altro valore di riferimento</t>
  </si>
  <si>
    <t>RAMO III - ASSICURAZIONI INDIVIDUALI - TOTALE INDIVIDUALI</t>
  </si>
  <si>
    <t>RAMO III - ASSICURAZIONI COLLETTIVE</t>
  </si>
  <si>
    <t>RAMO V - OPER.DI CAPITALIZZAZIONE INDIVIDUALI</t>
  </si>
  <si>
    <t>RAMO V - OPER.DI CAPITALIZZAZIONE INDIVIDUALI - di cui: contratti ex art. 41 d.lgs. 209/05</t>
  </si>
  <si>
    <t>RAMO V - OPER.DI CAPITALIZZAZIONE INDIVIDUALI - di cui: connessi con fondi interni</t>
  </si>
  <si>
    <t>RAMO V - OPER.DI CAPITALIZZAZIONE COLLETTIVE</t>
  </si>
  <si>
    <t>RAMO V - OPER.DI CAPITALIZZAZIONE COLLETTIVE - di cui: T.F.R. di legge</t>
  </si>
  <si>
    <t>ASSICURAZIONI COMPLEMENTARI - di cui: ramo I</t>
  </si>
  <si>
    <t>ASSICURAZIONI COMPLEMENTARI - di cui: ramo III</t>
  </si>
  <si>
    <t>ASSICURAZIONI COMPLEMENTARI - di cui: ramo V</t>
  </si>
  <si>
    <t>ASSICURAZIONI COMPLEMENTARI - di cui: ramo VI</t>
  </si>
  <si>
    <t>Corpi di Veicoli Terrestri</t>
  </si>
  <si>
    <t>Corpi di veicoli Ferroviari</t>
  </si>
  <si>
    <t>Corpi di Veicoli Aerei</t>
  </si>
  <si>
    <t>Corpi di Veicoli Marittimi,Lacustri e Fluviali</t>
  </si>
  <si>
    <t>Merci Trasportate</t>
  </si>
  <si>
    <t>Incendio Ed Elementi Naturali</t>
  </si>
  <si>
    <t>Altri Danni Ai Beni</t>
  </si>
  <si>
    <t>R.C. Autoveicoli Terrestri</t>
  </si>
  <si>
    <t>R.C. Aeromobili</t>
  </si>
  <si>
    <t>R.C. Veicoli Marittimi, Lacustri E Fluviali</t>
  </si>
  <si>
    <t>R.C. Generale</t>
  </si>
  <si>
    <t>Perdite Pecuniarie Di Vario Genere</t>
  </si>
  <si>
    <t>Tutela Legale</t>
  </si>
  <si>
    <t>ASSISTENZA</t>
  </si>
  <si>
    <t>Altre forme di vendita diretta</t>
  </si>
  <si>
    <t>RAMO I - ASSICURAZIONI INDIVIDUALI - rivalutabili - di cui: Polizze in valuta </t>
  </si>
  <si>
    <t>RAMO I - ASSICURAZIONI INDIVIDUALI - altre</t>
  </si>
  <si>
    <t>RAMO I - ASSICURAZIONI INDIVIDUALI - TOTALE INDIVIDUALI - di cui: deriv. da trasformazione</t>
  </si>
  <si>
    <t>RAMO I - ASSICURAZIONI INDIVIDUALI - TOTALE INDIVIDUALI - di cui: deriv. da trasferimenti di posiz. previd. a contratti ex art. 13, co. 1, lett. b), d.lgs. 252/05</t>
  </si>
  <si>
    <t>RAMO I - ASSICURAZIONI COLLETTIVE - TOTALE COLLETTIVE</t>
  </si>
  <si>
    <t>RAMO III - ASSICURAZIONI INDIVIDUALI - connesse con fondi interni - di cui: art. 13, comma 1, lett. b) d.lgs. 252/05</t>
  </si>
  <si>
    <t>RAMO III - ASSICURAZIONI INDIVIDUALI - connesse con quote di OICR - di cui: art. 13, comma 1, lett. b) d.lgs. 252/05</t>
  </si>
  <si>
    <t>RAMO III - TOTALE INDIVIDUALI</t>
  </si>
  <si>
    <t>RAMO III - TOTALE INDIVIDUALI - ASSICURAZIONI INDIVIDUALI - di cui: deriv. da trasferimenti di posiz. previd. a contratti ex art. 9-ter d.lgs. 124/93</t>
  </si>
  <si>
    <t>RAMO V - OPER.DI CAPITALIZZAZIONE COLLETTIVE - di cui: T.F.R. di legge</t>
  </si>
  <si>
    <t>ASSICURAZIONI ED OPERAZIONI DI CAPITALIZZAZIONE COLLETTIVE - a tutto il trimestre:</t>
  </si>
  <si>
    <t>ASSICURAZIONI ED OPERAZIONI DI CAPITALIZZAZIONE COLLETTIVE - 1° gennaio (valori complessivi):</t>
  </si>
  <si>
    <t>SETTORE INDIVIDUALI - RAMO I</t>
  </si>
  <si>
    <t>SETTORE INDIVIDUALI - RAMO I - di cui contratti ex art. 13, comma 1, lett. b) d.lgs. 252/05</t>
  </si>
  <si>
    <t>SETTORE INDIVIDUALI - RAMO III</t>
  </si>
  <si>
    <t>SETTORE INDIVIDUALI - RAMO III - di cui contratti ex art. 13, comma 1, lett. b) d.lgs. 252/05</t>
  </si>
  <si>
    <t>SETTORE INDIVIDUALI - RAMO IV</t>
  </si>
  <si>
    <t>SETTORE INDIVIDUALI - RAMO V</t>
  </si>
  <si>
    <t>SETTORE INDIVIDUALI - RAMO V - di cui contratti ex art. 41 d.lgs. 209/05</t>
  </si>
  <si>
    <t>SETTORE INDIVIDUALI - RAMO VI</t>
  </si>
  <si>
    <t>TOTALE INDIVIDUALI - di cui : premi annui</t>
  </si>
  <si>
    <t>TOTALE INDIVIDUALI - di cui : premi unici</t>
  </si>
  <si>
    <t>TOTALE INDIVIDUALI - di cui : premi ricorrenti</t>
  </si>
  <si>
    <t>SETTORE COLLETTIVE - RAMO I</t>
  </si>
  <si>
    <t>SETTORE COLLETTIVE - RAMO III</t>
  </si>
  <si>
    <t>SETTORE COLLETTIVE - RAMO IV</t>
  </si>
  <si>
    <t>SETTORE COLLETTIVE - RAMO V</t>
  </si>
  <si>
    <t>SETTORE COLLETTIVE - RAMO VI</t>
  </si>
  <si>
    <t>T O T A L E</t>
  </si>
  <si>
    <t>varAnnua01</t>
  </si>
  <si>
    <t>incidenza01</t>
  </si>
  <si>
    <t>varAnnua02</t>
  </si>
  <si>
    <t>incidenza02</t>
  </si>
  <si>
    <t>varAnnua03</t>
  </si>
  <si>
    <t>varAnnua04</t>
  </si>
  <si>
    <t>varAnnua08</t>
  </si>
  <si>
    <t>incidenza08</t>
  </si>
  <si>
    <t>incidenza04</t>
  </si>
  <si>
    <t>varAnnua05</t>
  </si>
  <si>
    <t>varAnnua06</t>
  </si>
  <si>
    <t>varAnnua07</t>
  </si>
  <si>
    <t>incidenza07</t>
  </si>
  <si>
    <t>ASSICURAZIONI VITA: TOTALE IMPRESE VIGILATE IVASS e RAPPRESENTANZE SEE (a)</t>
  </si>
  <si>
    <t xml:space="preserve">Di cui  di prima annualità (b) </t>
  </si>
  <si>
    <t xml:space="preserve">
variazione - anno precedente</t>
  </si>
  <si>
    <t>incidenza</t>
  </si>
  <si>
    <t xml:space="preserve">-   </t>
  </si>
  <si>
    <t>ASSICURAZIONI VITA:  TOTALE IMPRESE VIGILATE IVASS e RAPPRESENTANZE SEE (a)</t>
  </si>
  <si>
    <t>raccolta</t>
  </si>
  <si>
    <t>variazione - anno prec.</t>
  </si>
  <si>
    <t>variazione - anno precedente</t>
  </si>
  <si>
    <t>TOTALE IMPRESE NAZIONALI E RAPPR. DI IMPRESE EXTRA S.E.E. E S.E.E. (a)</t>
  </si>
  <si>
    <t xml:space="preserve"> Lavoro diretto</t>
  </si>
  <si>
    <t>Numero polizze/teste</t>
  </si>
  <si>
    <t>Somme assicurate</t>
  </si>
  <si>
    <t xml:space="preserve">di cui: </t>
  </si>
  <si>
    <t>ASSICURAZIONI DANNI: TOTALE IMPRESE VIGILATE IVASS e RAPPRESENTANZE SEE (a)</t>
  </si>
  <si>
    <t>variazione - anno precendente</t>
  </si>
  <si>
    <t xml:space="preserve">incidenza </t>
  </si>
  <si>
    <t>R.c.autoveicoli terrestri</t>
  </si>
  <si>
    <t>ASSICURAZIONI VITA: IMPRESE VIGILATE IVASS</t>
  </si>
  <si>
    <t>ASSICURAZIONI DANNI: IMPRESE VIGILATE IVASS</t>
  </si>
  <si>
    <t>(a) I premi di prima annualità sono riferiti ai soli premi annui e ricorrenti (col. 1 e 3).</t>
  </si>
  <si>
    <t xml:space="preserve">Di cui  di prima annualità (a) </t>
  </si>
  <si>
    <t>(a) Il concetto di nuova produzione emessa comporta che, per le polizze che prevedono una rateazione del premio, venga indicato l'intero importo di tariffa su base annua, comprensivo di eventuali sovrappremi e garanzie accessorie.</t>
  </si>
  <si>
    <t>(a) Il dato comprende anche i premi acquisiti attraverso il canale telefonico e il canale internet</t>
  </si>
  <si>
    <t>(b) Il dato comprende anche i premi acquisiti attraverso il canale telefonico e il canale internet</t>
  </si>
  <si>
    <t>ASSICURAZIONI VITA: TOTALE IMPRESE VIGILATE IVASS</t>
  </si>
  <si>
    <t>varAnnuaOmog01</t>
  </si>
  <si>
    <t>variazione a perim. omogeneo - anno precedente</t>
  </si>
  <si>
    <t>varAnnuaOmog04</t>
  </si>
  <si>
    <t>numero</t>
  </si>
  <si>
    <t>importo</t>
  </si>
  <si>
    <t>RAMO V - OPER.DI CAPITALIZZAZIONE INDIVIDUALI - di cui: connessi con quote di OICR</t>
  </si>
  <si>
    <t>RAMO V - OPER.DI CAPITALIZZAZIONE INDIVIDUALI - di cui: connessi con indice azionario</t>
  </si>
  <si>
    <t>RAMO V - OPER.DI CAPITALIZZAZIONE INDIVIDUALI - di cui: connessi con altro valore di riferimento</t>
  </si>
  <si>
    <t>SETTORE INDIVIDUALI - RAMO II</t>
  </si>
  <si>
    <t>SETTORE COLLETTIVE - RAMO II</t>
  </si>
  <si>
    <t>RAMO V - OPER.DI CAPITALIZZAZIONE INDIVIDUALI - di cui: connessi con quote di OICR</t>
  </si>
  <si>
    <t>RAMO V - OPER.DI CAPITALIZZAZIONE INDIVIDUALI - di cui: connessi con indice azionario</t>
  </si>
  <si>
    <t>RAMO V - OPER.DI CAPITALIZZAZIONE INDIVIDUALI - di cui: connessi con altro valore di riferimento</t>
  </si>
  <si>
    <t>Promotori finanziari</t>
  </si>
  <si>
    <t>Assistenza</t>
  </si>
  <si>
    <t xml:space="preserve">(a) Il totale contiene anche i premi raccolti in Italia da rappresentanze di imprese dello Spazio Economico Europeo (il cui controllo è esercitato dalle Autorità di Vigilanza dei Paesi di origine) che hanno partecipato alla rilevazione. </t>
  </si>
  <si>
    <t>(a) Il totale comprende quindi anche i premi raccolti in Italia dalle rappresentanze di imprese dello Spazio Economico Europeo (il cui controllo è esercitato dalle Autorità di vigilanza dei Paesi di origine) che hanno partecipato alla rilevazione.</t>
  </si>
  <si>
    <t>(a) Il totale comprende quindi anche i dati relativi alle rappresentanze di imprese dello Spazio Economico Europeo (il cui controllo è esercitato dalle Autorità di vigilanza dei Paesi di origine) operanti in Italia, che hanno partecipato alla rilevazione.</t>
  </si>
  <si>
    <t>(a) Il totale comprende quindi anche i premi raccolti in Italia da rappresentanze di imprese dello Spazio Economico Europeo (il cui controllo  è esercitato dalle Autorità di Vigilanza dei Paesi di origine) che hanno partecipato alla rilevazione.</t>
  </si>
  <si>
    <t>(a) Premi raccolti in Italia da rappresentanze di imprese dello Spazio Economico Europeo (il cui controllo è esercitato dalle Autorità di Vigilanza dei Paesi di origine) che hanno partecipato alla rilevazione.</t>
  </si>
  <si>
    <t>TOTALE IMPRESE VIGILATE IVASS e RAPPRESENTANZE SEE (TOT)</t>
  </si>
  <si>
    <t>IMPRESE VIGILATE IVASS (A)*</t>
  </si>
  <si>
    <t>PRODUZIONE AL IV° TIMESTRE 2025</t>
  </si>
  <si>
    <t>Premi lordi contabilizzati a tutto il IV° trimestre 2025</t>
  </si>
  <si>
    <t>Ripartizione per canale distributivo dei premi lordi contabilizzati a tutto il IV° trimestre 2025</t>
  </si>
  <si>
    <t>Nuova produzione emessa a tutto il IV° trimestre 2025</t>
  </si>
  <si>
    <t>* Imprese di assicurazione nazionali e dalle Rappresentanze per l’Italia delle imprese di assicurazione extra S.E.E. (partecipanti: tutte le 83 imprese autorizzate)</t>
  </si>
  <si>
    <t>** Rappresentanze per l’Italia delle imprese di assicurazione S.E.E. (partecipanti: 81 delle 83 imprese autorizzate)</t>
  </si>
  <si>
    <t>20251231_01 - Premi lordi contabilizzati - Annui</t>
  </si>
  <si>
    <t>20251231_02 - Premi lordi contabilizzati - Unici</t>
  </si>
  <si>
    <t>20251231_03 - Premi lordi contabilizzati - Ricorrenti</t>
  </si>
  <si>
    <t>20251231_04 - Premi lordi contabilizzati - Totale</t>
  </si>
  <si>
    <t>20251231_05 - Premi lordi contabilizzati - Di cui(**) di prima annualità</t>
  </si>
  <si>
    <t>20251231_01 - Agenzie con mandato</t>
  </si>
  <si>
    <t>20251231_02 - Promotori finanziari</t>
  </si>
  <si>
    <t>20251231_03 - Sportelli bancari e postali</t>
  </si>
  <si>
    <t>20251231_04 - Brokers</t>
  </si>
  <si>
    <t>20251231_05 - Agenzie in economia e gerenze</t>
  </si>
  <si>
    <t>20251231_06 - Altre forme di vendita diretta</t>
  </si>
  <si>
    <t>20251231_07 - Totale</t>
  </si>
  <si>
    <t>20251231_01 - Assicurazioni di capitali - Numero polizze/teste</t>
  </si>
  <si>
    <t>20251231_02 - Assicurazioni di capitali - Somme assicurate</t>
  </si>
  <si>
    <t>20251231_03 - Assicurazioni di rendite - Numero polizze/teste</t>
  </si>
  <si>
    <t>20251231_04 - Assicurazioni di tendite - Somme assicurate</t>
  </si>
  <si>
    <t>20251231_05 - Premi di tariffa - Annui</t>
  </si>
  <si>
    <t>20251231_06 - Premi di tariffa - Unici</t>
  </si>
  <si>
    <t>20251231_07 - Premi di tariffa - Ricorrenti</t>
  </si>
  <si>
    <t>20251231_08 - Premi di tariffa - Totale</t>
  </si>
  <si>
    <t>20251231_01 - PREMI</t>
  </si>
  <si>
    <t>20251231_01 - Totale rami danni</t>
  </si>
  <si>
    <t>20251231_02 - di: R.C. Autoveicoli terrestri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</si>
</sst>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\ "/>
    <numFmt numFmtId="165" formatCode="&quot;L.&quot;\ #,##0;[Red]\-&quot;L.&quot;\ #,##0"/>
    <numFmt numFmtId="166" formatCode="_-\ #,##0_-;\-\ #,##0_-;_-\ &quot;-&quot;??_-;_-@_-"/>
    <numFmt numFmtId="167" formatCode="0.0%"/>
    <numFmt numFmtId="168" formatCode="_-\ #,##0.0_-;\-\ #,##0.0_-;_-\ &quot;-&quot;??_-;_-@_-"/>
  </numFmts>
  <fonts count="3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i/>
      <sz val="8.5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theme="0"/>
      <name val="Arial"/>
      <family val="2"/>
    </font>
    <font>
      <b/>
      <sz val="8.5"/>
      <color theme="0"/>
      <name val="Arial"/>
      <family val="2"/>
    </font>
    <font>
      <b/>
      <sz val="12"/>
      <color rgb="FF365F91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u/>
      <sz val="11"/>
      <color rgb="FF365F91"/>
      <name val="Arial"/>
      <family val="2"/>
    </font>
    <font>
      <sz val="11"/>
      <color rgb="FF365F91"/>
      <name val="Arial"/>
      <family val="2"/>
    </font>
    <font>
      <b/>
      <u/>
      <sz val="11"/>
      <color theme="0"/>
      <name val="Arial"/>
      <family val="2"/>
    </font>
    <font>
      <b/>
      <i/>
      <sz val="8.5"/>
      <name val="Arial"/>
      <family val="2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65F9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5" tint="-0.24994659260841701"/>
      </right>
      <top style="thin">
        <color auto="1"/>
      </top>
      <bottom style="thin">
        <color auto="1"/>
      </bottom>
      <diagonal/>
    </border>
    <border>
      <left style="thin">
        <color theme="5" tint="-0.2499465926084170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</borders>
  <cellStyleXfs count="55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16" applyNumberFormat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4" fillId="30" borderId="16" applyNumberFormat="0" applyAlignment="0" applyProtection="0"/>
    <xf numFmtId="0" fontId="15" fillId="31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9" fillId="32" borderId="19" applyNumberFormat="0" applyFont="0" applyAlignment="0" applyProtection="0"/>
    <xf numFmtId="0" fontId="16" fillId="22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33" borderId="0" applyNumberFormat="0" applyBorder="0" applyAlignment="0" applyProtection="0"/>
    <xf numFmtId="0" fontId="25" fillId="34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7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12">
    <xf numFmtId="0" fontId="0" fillId="0" borderId="0" xfId="0"/>
    <xf numFmtId="0" fontId="30" fillId="0" borderId="0" xfId="0" applyFont="1"/>
    <xf numFmtId="0" fontId="30" fillId="0" borderId="0" xfId="0" applyFont="1" applyBorder="1"/>
    <xf numFmtId="0" fontId="30" fillId="0" borderId="0" xfId="0" applyFont="1" applyAlignment="1">
      <alignment horizontal="right"/>
    </xf>
    <xf numFmtId="0" fontId="28" fillId="0" borderId="0" xfId="0" applyFont="1" applyBorder="1" applyAlignment="1">
      <alignment horizontal="center" vertical="center" wrapText="1"/>
    </xf>
    <xf numFmtId="0" fontId="34" fillId="0" borderId="0" xfId="0" applyFont="1"/>
    <xf numFmtId="0" fontId="28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/>
    </xf>
    <xf numFmtId="0" fontId="28" fillId="0" borderId="9" xfId="0" applyFont="1" applyBorder="1" applyAlignment="1">
      <alignment horizontal="center" vertical="center" wrapText="1"/>
    </xf>
    <xf numFmtId="0" fontId="5" fillId="0" borderId="0" xfId="32" applyFont="1" applyAlignment="1">
      <alignment vertical="center"/>
    </xf>
    <xf numFmtId="0" fontId="5" fillId="0" borderId="0" xfId="32" applyFont="1" applyBorder="1" applyAlignment="1">
      <alignment vertical="center"/>
    </xf>
    <xf numFmtId="0" fontId="6" fillId="0" borderId="0" xfId="32" applyFont="1" applyAlignment="1">
      <alignment horizontal="right" vertical="center"/>
    </xf>
    <xf numFmtId="0" fontId="5" fillId="0" borderId="3" xfId="32" applyFont="1" applyBorder="1" applyAlignment="1">
      <alignment vertical="center"/>
    </xf>
    <xf numFmtId="0" fontId="5" fillId="0" borderId="6" xfId="32" applyFont="1" applyBorder="1" applyAlignment="1">
      <alignment vertical="center"/>
    </xf>
    <xf numFmtId="0" fontId="7" fillId="0" borderId="1" xfId="32" applyFont="1" applyFill="1" applyBorder="1" applyAlignment="1">
      <alignment horizontal="centerContinuous" vertical="center"/>
    </xf>
    <xf numFmtId="166" fontId="5" fillId="0" borderId="5" xfId="32" applyNumberFormat="1" applyFont="1" applyFill="1" applyBorder="1" applyAlignment="1">
      <alignment vertical="center"/>
    </xf>
    <xf numFmtId="166" fontId="6" fillId="0" borderId="5" xfId="32" applyNumberFormat="1" applyFont="1" applyFill="1" applyBorder="1" applyAlignment="1">
      <alignment vertical="center"/>
    </xf>
    <xf numFmtId="166" fontId="6" fillId="0" borderId="8" xfId="32" applyNumberFormat="1" applyFont="1" applyFill="1" applyBorder="1" applyAlignment="1">
      <alignment vertical="center"/>
    </xf>
    <xf numFmtId="166" fontId="5" fillId="0" borderId="29" xfId="32" applyNumberFormat="1" applyFont="1" applyFill="1" applyBorder="1" applyAlignment="1">
      <alignment vertical="center"/>
    </xf>
    <xf numFmtId="166" fontId="5" fillId="0" borderId="0" xfId="32" applyNumberFormat="1" applyFont="1" applyFill="1" applyBorder="1" applyAlignment="1">
      <alignment vertical="center"/>
    </xf>
    <xf numFmtId="166" fontId="6" fillId="0" borderId="0" xfId="32" applyNumberFormat="1" applyFont="1" applyFill="1" applyBorder="1" applyAlignment="1">
      <alignment vertical="center"/>
    </xf>
    <xf numFmtId="166" fontId="5" fillId="0" borderId="1" xfId="32" applyNumberFormat="1" applyFont="1" applyFill="1" applyBorder="1" applyAlignment="1">
      <alignment vertical="center"/>
    </xf>
    <xf numFmtId="166" fontId="6" fillId="0" borderId="1" xfId="32" applyNumberFormat="1" applyFont="1" applyFill="1" applyBorder="1" applyAlignment="1">
      <alignment vertical="center"/>
    </xf>
    <xf numFmtId="0" fontId="3" fillId="0" borderId="0" xfId="32" applyFont="1" applyAlignment="1">
      <alignment vertical="center"/>
    </xf>
    <xf numFmtId="0" fontId="27" fillId="35" borderId="0" xfId="32" applyFont="1" applyFill="1" applyAlignment="1">
      <alignment horizontal="centerContinuous" vertical="center"/>
    </xf>
    <xf numFmtId="0" fontId="27" fillId="35" borderId="0" xfId="32" applyFont="1" applyFill="1" applyBorder="1" applyAlignment="1">
      <alignment horizontal="centerContinuous" vertical="center"/>
    </xf>
    <xf numFmtId="0" fontId="6" fillId="0" borderId="0" xfId="32" applyFont="1" applyAlignment="1">
      <alignment vertical="center"/>
    </xf>
    <xf numFmtId="0" fontId="5" fillId="0" borderId="12" xfId="32" applyFont="1" applyBorder="1" applyAlignment="1">
      <alignment horizontal="centerContinuous" vertical="center"/>
    </xf>
    <xf numFmtId="0" fontId="5" fillId="0" borderId="13" xfId="32" applyFont="1" applyBorder="1" applyAlignment="1">
      <alignment horizontal="centerContinuous" vertical="center"/>
    </xf>
    <xf numFmtId="0" fontId="5" fillId="0" borderId="2" xfId="32" applyFont="1" applyBorder="1" applyAlignment="1">
      <alignment vertical="center"/>
    </xf>
    <xf numFmtId="0" fontId="5" fillId="0" borderId="4" xfId="32" applyFont="1" applyBorder="1" applyAlignment="1">
      <alignment vertical="center"/>
    </xf>
    <xf numFmtId="0" fontId="6" fillId="0" borderId="4" xfId="32" applyFont="1" applyBorder="1" applyAlignment="1">
      <alignment vertical="center"/>
    </xf>
    <xf numFmtId="0" fontId="5" fillId="0" borderId="5" xfId="32" quotePrefix="1" applyFont="1" applyBorder="1" applyAlignment="1">
      <alignment horizontal="center" vertical="center"/>
    </xf>
    <xf numFmtId="0" fontId="5" fillId="0" borderId="0" xfId="32" applyFont="1" applyBorder="1" applyAlignment="1">
      <alignment horizontal="left" vertical="center"/>
    </xf>
    <xf numFmtId="0" fontId="6" fillId="0" borderId="9" xfId="32" applyFont="1" applyBorder="1" applyAlignment="1">
      <alignment vertical="center"/>
    </xf>
    <xf numFmtId="0" fontId="6" fillId="0" borderId="12" xfId="32" applyFont="1" applyBorder="1" applyAlignment="1">
      <alignment vertical="center"/>
    </xf>
    <xf numFmtId="0" fontId="6" fillId="0" borderId="13" xfId="32" applyFont="1" applyBorder="1" applyAlignment="1">
      <alignment horizontal="right" vertical="center"/>
    </xf>
    <xf numFmtId="0" fontId="6" fillId="0" borderId="14" xfId="32" applyFont="1" applyBorder="1" applyAlignment="1">
      <alignment vertical="center"/>
    </xf>
    <xf numFmtId="0" fontId="6" fillId="0" borderId="28" xfId="32" applyFont="1" applyBorder="1" applyAlignment="1">
      <alignment horizontal="right" vertical="center"/>
    </xf>
    <xf numFmtId="0" fontId="6" fillId="0" borderId="13" xfId="32" applyFont="1" applyBorder="1" applyAlignment="1">
      <alignment vertical="center"/>
    </xf>
    <xf numFmtId="0" fontId="5" fillId="0" borderId="28" xfId="32" applyFont="1" applyBorder="1" applyAlignment="1">
      <alignment horizontal="center" vertical="center"/>
    </xf>
    <xf numFmtId="0" fontId="5" fillId="0" borderId="28" xfId="32" applyFont="1" applyBorder="1" applyAlignment="1">
      <alignment vertical="center"/>
    </xf>
    <xf numFmtId="164" fontId="5" fillId="0" borderId="0" xfId="32" applyNumberFormat="1" applyFont="1" applyBorder="1" applyAlignment="1">
      <alignment vertical="center"/>
    </xf>
    <xf numFmtId="164" fontId="6" fillId="0" borderId="0" xfId="32" applyNumberFormat="1" applyFont="1" applyBorder="1" applyAlignment="1">
      <alignment vertical="center"/>
    </xf>
    <xf numFmtId="0" fontId="8" fillId="0" borderId="0" xfId="32" applyFont="1" applyAlignment="1">
      <alignment vertical="center"/>
    </xf>
    <xf numFmtId="166" fontId="7" fillId="0" borderId="5" xfId="32" applyNumberFormat="1" applyFont="1" applyFill="1" applyBorder="1" applyAlignment="1">
      <alignment vertical="center"/>
    </xf>
    <xf numFmtId="166" fontId="36" fillId="0" borderId="5" xfId="32" applyNumberFormat="1" applyFont="1" applyFill="1" applyBorder="1" applyAlignment="1">
      <alignment vertical="center"/>
    </xf>
    <xf numFmtId="0" fontId="7" fillId="0" borderId="0" xfId="32" applyFont="1" applyAlignment="1">
      <alignment vertical="center"/>
    </xf>
    <xf numFmtId="166" fontId="7" fillId="0" borderId="5" xfId="32" applyNumberFormat="1" applyFont="1" applyBorder="1" applyAlignment="1">
      <alignment vertical="center"/>
    </xf>
    <xf numFmtId="166" fontId="36" fillId="0" borderId="5" xfId="32" applyNumberFormat="1" applyFont="1" applyBorder="1" applyAlignment="1">
      <alignment vertical="center"/>
    </xf>
    <xf numFmtId="166" fontId="7" fillId="0" borderId="8" xfId="32" applyNumberFormat="1" applyFont="1" applyFill="1" applyBorder="1" applyAlignment="1">
      <alignment vertical="center"/>
    </xf>
    <xf numFmtId="166" fontId="36" fillId="0" borderId="8" xfId="32" applyNumberFormat="1" applyFont="1" applyFill="1" applyBorder="1" applyAlignment="1">
      <alignment vertical="center"/>
    </xf>
    <xf numFmtId="0" fontId="7" fillId="0" borderId="5" xfId="32" quotePrefix="1" applyFont="1" applyBorder="1" applyAlignment="1">
      <alignment horizontal="center" vertical="center"/>
    </xf>
    <xf numFmtId="0" fontId="7" fillId="0" borderId="0" xfId="32" applyFont="1" applyBorder="1" applyAlignment="1">
      <alignment horizontal="left" vertical="center"/>
    </xf>
    <xf numFmtId="0" fontId="7" fillId="0" borderId="5" xfId="32" applyFont="1" applyBorder="1" applyAlignment="1">
      <alignment horizontal="center" vertical="center"/>
    </xf>
    <xf numFmtId="0" fontId="7" fillId="0" borderId="0" xfId="32" applyFont="1" applyAlignment="1">
      <alignment horizontal="right" vertical="center"/>
    </xf>
    <xf numFmtId="0" fontId="7" fillId="0" borderId="8" xfId="32" applyFont="1" applyBorder="1" applyAlignment="1">
      <alignment horizontal="center" vertical="center"/>
    </xf>
    <xf numFmtId="0" fontId="5" fillId="0" borderId="25" xfId="32" applyFont="1" applyBorder="1" applyAlignment="1">
      <alignment horizontal="centerContinuous" vertical="center"/>
    </xf>
    <xf numFmtId="0" fontId="5" fillId="0" borderId="26" xfId="32" applyFont="1" applyBorder="1" applyAlignment="1">
      <alignment horizontal="centerContinuous" vertical="center"/>
    </xf>
    <xf numFmtId="166" fontId="5" fillId="0" borderId="7" xfId="32" applyNumberFormat="1" applyFont="1" applyBorder="1" applyAlignment="1">
      <alignment vertical="center"/>
    </xf>
    <xf numFmtId="166" fontId="6" fillId="0" borderId="7" xfId="32" applyNumberFormat="1" applyFont="1" applyBorder="1" applyAlignment="1">
      <alignment vertical="center"/>
    </xf>
    <xf numFmtId="166" fontId="5" fillId="0" borderId="7" xfId="32" applyNumberFormat="1" applyFont="1" applyFill="1" applyBorder="1" applyAlignment="1">
      <alignment vertical="center"/>
    </xf>
    <xf numFmtId="166" fontId="5" fillId="2" borderId="7" xfId="32" applyNumberFormat="1" applyFont="1" applyFill="1" applyBorder="1" applyAlignment="1">
      <alignment vertical="center"/>
    </xf>
    <xf numFmtId="0" fontId="6" fillId="0" borderId="0" xfId="32" applyFont="1" applyBorder="1" applyAlignment="1">
      <alignment vertical="center"/>
    </xf>
    <xf numFmtId="166" fontId="6" fillId="0" borderId="11" xfId="32" applyNumberFormat="1" applyFont="1" applyBorder="1" applyAlignment="1">
      <alignment vertical="center"/>
    </xf>
    <xf numFmtId="166" fontId="6" fillId="0" borderId="11" xfId="32" applyNumberFormat="1" applyFont="1" applyFill="1" applyBorder="1" applyAlignment="1">
      <alignment vertical="center"/>
    </xf>
    <xf numFmtId="0" fontId="5" fillId="0" borderId="13" xfId="32" applyFont="1" applyBorder="1" applyAlignment="1">
      <alignment horizontal="right" vertical="center"/>
    </xf>
    <xf numFmtId="0" fontId="6" fillId="0" borderId="14" xfId="32" applyFont="1" applyBorder="1" applyAlignment="1">
      <alignment horizontal="left" vertical="center"/>
    </xf>
    <xf numFmtId="166" fontId="5" fillId="0" borderId="15" xfId="32" applyNumberFormat="1" applyFont="1" applyBorder="1" applyAlignment="1">
      <alignment vertical="center"/>
    </xf>
    <xf numFmtId="166" fontId="5" fillId="0" borderId="15" xfId="32" applyNumberFormat="1" applyFont="1" applyFill="1" applyBorder="1" applyAlignment="1">
      <alignment vertical="center"/>
    </xf>
    <xf numFmtId="166" fontId="6" fillId="0" borderId="15" xfId="32" applyNumberFormat="1" applyFont="1" applyBorder="1" applyAlignment="1">
      <alignment vertical="center"/>
    </xf>
    <xf numFmtId="0" fontId="5" fillId="0" borderId="0" xfId="32" applyFont="1" applyBorder="1" applyAlignment="1">
      <alignment horizontal="centerContinuous" vertical="center"/>
    </xf>
    <xf numFmtId="166" fontId="5" fillId="0" borderId="4" xfId="32" applyNumberFormat="1" applyFont="1" applyBorder="1" applyAlignment="1">
      <alignment vertical="center"/>
    </xf>
    <xf numFmtId="166" fontId="5" fillId="0" borderId="4" xfId="32" applyNumberFormat="1" applyFont="1" applyFill="1" applyBorder="1" applyAlignment="1">
      <alignment vertical="center"/>
    </xf>
    <xf numFmtId="166" fontId="6" fillId="0" borderId="4" xfId="32" applyNumberFormat="1" applyFont="1" applyBorder="1" applyAlignment="1">
      <alignment vertical="center"/>
    </xf>
    <xf numFmtId="166" fontId="6" fillId="0" borderId="15" xfId="32" applyNumberFormat="1" applyFont="1" applyFill="1" applyBorder="1" applyAlignment="1">
      <alignment vertical="center"/>
    </xf>
    <xf numFmtId="166" fontId="7" fillId="0" borderId="7" xfId="32" applyNumberFormat="1" applyFont="1" applyBorder="1" applyAlignment="1">
      <alignment vertical="center"/>
    </xf>
    <xf numFmtId="166" fontId="36" fillId="0" borderId="7" xfId="32" applyNumberFormat="1" applyFont="1" applyBorder="1" applyAlignment="1">
      <alignment vertical="center"/>
    </xf>
    <xf numFmtId="166" fontId="5" fillId="3" borderId="7" xfId="32" applyNumberFormat="1" applyFont="1" applyFill="1" applyBorder="1" applyAlignment="1">
      <alignment vertical="center"/>
    </xf>
    <xf numFmtId="166" fontId="7" fillId="3" borderId="7" xfId="32" applyNumberFormat="1" applyFont="1" applyFill="1" applyBorder="1" applyAlignment="1">
      <alignment vertical="center"/>
    </xf>
    <xf numFmtId="0" fontId="5" fillId="0" borderId="13" xfId="32" applyFont="1" applyBorder="1" applyAlignment="1">
      <alignment vertical="center"/>
    </xf>
    <xf numFmtId="0" fontId="7" fillId="0" borderId="0" xfId="32" applyFont="1" applyBorder="1" applyAlignment="1">
      <alignment vertical="center"/>
    </xf>
    <xf numFmtId="0" fontId="7" fillId="0" borderId="0" xfId="32" applyFont="1" applyBorder="1" applyAlignment="1">
      <alignment horizontal="right" vertical="center"/>
    </xf>
    <xf numFmtId="166" fontId="5" fillId="0" borderId="11" xfId="32" applyNumberFormat="1" applyFont="1" applyBorder="1" applyAlignment="1">
      <alignment vertical="center"/>
    </xf>
    <xf numFmtId="166" fontId="5" fillId="3" borderId="11" xfId="32" applyNumberFormat="1" applyFont="1" applyFill="1" applyBorder="1" applyAlignment="1">
      <alignment vertical="center"/>
    </xf>
    <xf numFmtId="164" fontId="5" fillId="0" borderId="0" xfId="32" applyNumberFormat="1" applyFont="1" applyAlignment="1">
      <alignment vertical="center"/>
    </xf>
    <xf numFmtId="0" fontId="6" fillId="0" borderId="15" xfId="32" applyFont="1" applyBorder="1" applyAlignment="1">
      <alignment horizontal="left" vertical="center"/>
    </xf>
    <xf numFmtId="0" fontId="5" fillId="0" borderId="14" xfId="32" applyFont="1" applyBorder="1" applyAlignment="1">
      <alignment vertical="center"/>
    </xf>
    <xf numFmtId="0" fontId="26" fillId="35" borderId="0" xfId="32" applyFont="1" applyFill="1" applyAlignment="1">
      <alignment horizontal="centerContinuous" vertical="center"/>
    </xf>
    <xf numFmtId="0" fontId="7" fillId="0" borderId="9" xfId="32" applyFont="1" applyBorder="1" applyAlignment="1">
      <alignment horizontal="left" vertical="center"/>
    </xf>
    <xf numFmtId="0" fontId="6" fillId="0" borderId="11" xfId="32" applyFont="1" applyBorder="1" applyAlignment="1">
      <alignment vertical="center"/>
    </xf>
    <xf numFmtId="0" fontId="6" fillId="0" borderId="15" xfId="32" applyFont="1" applyBorder="1" applyAlignment="1">
      <alignment vertical="center"/>
    </xf>
    <xf numFmtId="0" fontId="6" fillId="0" borderId="27" xfId="32" applyFont="1" applyBorder="1" applyAlignment="1">
      <alignment vertical="center"/>
    </xf>
    <xf numFmtId="0" fontId="5" fillId="0" borderId="7" xfId="32" applyFont="1" applyFill="1" applyBorder="1" applyAlignment="1">
      <alignment vertical="center"/>
    </xf>
    <xf numFmtId="0" fontId="7" fillId="0" borderId="7" xfId="32" applyFont="1" applyFill="1" applyBorder="1" applyAlignment="1">
      <alignment horizontal="left" vertical="center" indent="2"/>
    </xf>
    <xf numFmtId="0" fontId="7" fillId="0" borderId="11" xfId="32" applyFont="1" applyFill="1" applyBorder="1" applyAlignment="1">
      <alignment horizontal="left" vertical="center" indent="2"/>
    </xf>
    <xf numFmtId="0" fontId="5" fillId="0" borderId="5" xfId="32" applyFont="1" applyFill="1" applyBorder="1" applyAlignment="1">
      <alignment vertical="center"/>
    </xf>
    <xf numFmtId="0" fontId="5" fillId="0" borderId="4" xfId="32" applyFont="1" applyFill="1" applyBorder="1" applyAlignment="1">
      <alignment vertical="center"/>
    </xf>
    <xf numFmtId="0" fontId="6" fillId="0" borderId="11" xfId="32" applyFont="1" applyFill="1" applyBorder="1" applyAlignment="1">
      <alignment horizontal="left" vertical="center"/>
    </xf>
    <xf numFmtId="0" fontId="6" fillId="0" borderId="5" xfId="32" applyFont="1" applyBorder="1" applyAlignment="1">
      <alignment vertical="center"/>
    </xf>
    <xf numFmtId="166" fontId="6" fillId="0" borderId="0" xfId="32" applyNumberFormat="1" applyFont="1" applyAlignment="1">
      <alignment vertical="center"/>
    </xf>
    <xf numFmtId="0" fontId="34" fillId="0" borderId="0" xfId="0" applyFont="1" applyFill="1"/>
    <xf numFmtId="0" fontId="2" fillId="0" borderId="0" xfId="32" applyFont="1" applyBorder="1"/>
    <xf numFmtId="0" fontId="2" fillId="0" borderId="0" xfId="32" applyFont="1" applyBorder="1" applyAlignment="1"/>
    <xf numFmtId="0" fontId="37" fillId="0" borderId="0" xfId="50"/>
    <xf numFmtId="0" fontId="5" fillId="0" borderId="1" xfId="32" applyFont="1" applyBorder="1" applyAlignment="1">
      <alignment horizontal="center" vertical="center"/>
    </xf>
    <xf numFmtId="0" fontId="5" fillId="0" borderId="2" xfId="32" applyFont="1" applyBorder="1" applyAlignment="1">
      <alignment horizontal="center" vertical="center"/>
    </xf>
    <xf numFmtId="0" fontId="5" fillId="0" borderId="5" xfId="32" applyFont="1" applyBorder="1" applyAlignment="1">
      <alignment horizontal="center" vertical="center"/>
    </xf>
    <xf numFmtId="0" fontId="5" fillId="0" borderId="0" xfId="32" applyFont="1" applyBorder="1" applyAlignment="1">
      <alignment horizontal="center" vertical="center"/>
    </xf>
    <xf numFmtId="0" fontId="5" fillId="0" borderId="9" xfId="32" applyFont="1" applyBorder="1" applyAlignment="1">
      <alignment horizontal="center" vertical="center"/>
    </xf>
    <xf numFmtId="0" fontId="5" fillId="0" borderId="7" xfId="32" applyFont="1" applyBorder="1" applyAlignment="1">
      <alignment horizontal="center" vertical="center"/>
    </xf>
    <xf numFmtId="0" fontId="5" fillId="0" borderId="11" xfId="32" applyFont="1" applyBorder="1" applyAlignment="1">
      <alignment horizontal="center" vertical="center"/>
    </xf>
    <xf numFmtId="0" fontId="5" fillId="0" borderId="0" xfId="32" applyFont="1" applyAlignment="1">
      <alignment horizontal="left" vertical="center" wrapText="1"/>
    </xf>
    <xf numFmtId="0" fontId="5" fillId="0" borderId="1" xfId="32" applyFont="1" applyBorder="1" applyAlignment="1">
      <alignment horizontal="center" vertical="center" wrapText="1"/>
    </xf>
    <xf numFmtId="0" fontId="7" fillId="0" borderId="0" xfId="32" applyFont="1" applyBorder="1" applyAlignment="1">
      <alignment horizontal="left" vertical="center" wrapText="1"/>
    </xf>
    <xf numFmtId="0" fontId="5" fillId="0" borderId="1" xfId="32" applyFont="1" applyBorder="1" applyAlignment="1">
      <alignment horizontal="left" vertical="center"/>
    </xf>
    <xf numFmtId="0" fontId="5" fillId="0" borderId="2" xfId="32" applyFont="1" applyBorder="1" applyAlignment="1">
      <alignment horizontal="left" vertical="center"/>
    </xf>
    <xf numFmtId="0" fontId="5" fillId="0" borderId="8" xfId="32" applyFont="1" applyBorder="1" applyAlignment="1">
      <alignment vertical="center"/>
    </xf>
    <xf numFmtId="0" fontId="5" fillId="0" borderId="10" xfId="32" applyFont="1" applyBorder="1" applyAlignment="1">
      <alignment vertical="center"/>
    </xf>
    <xf numFmtId="0" fontId="5" fillId="0" borderId="1" xfId="32" applyFont="1" applyBorder="1" applyAlignment="1">
      <alignment horizontal="left" vertical="center"/>
    </xf>
    <xf numFmtId="0" fontId="5" fillId="0" borderId="2" xfId="32" applyFont="1" applyBorder="1" applyAlignment="1">
      <alignment horizontal="left" vertical="center"/>
    </xf>
    <xf numFmtId="0" fontId="6" fillId="0" borderId="1" xfId="32" applyFont="1" applyBorder="1" applyAlignment="1">
      <alignment horizontal="center" vertical="center"/>
    </xf>
    <xf numFmtId="166" fontId="5" fillId="0" borderId="7" xfId="52" applyNumberFormat="1" applyFont="1" applyBorder="1" applyAlignment="1">
      <alignment vertical="center"/>
    </xf>
    <xf numFmtId="166" fontId="6" fillId="0" borderId="7" xfId="52" applyNumberFormat="1" applyFont="1" applyBorder="1" applyAlignment="1">
      <alignment vertical="center"/>
    </xf>
    <xf numFmtId="167" fontId="5" fillId="0" borderId="7" xfId="51" applyNumberFormat="1" applyFont="1" applyBorder="1" applyAlignment="1">
      <alignment vertical="center"/>
    </xf>
    <xf numFmtId="166" fontId="7" fillId="0" borderId="7" xfId="52" applyNumberFormat="1" applyFont="1" applyBorder="1" applyAlignment="1">
      <alignment vertical="center"/>
    </xf>
    <xf numFmtId="167" fontId="7" fillId="0" borderId="7" xfId="51" applyNumberFormat="1" applyFont="1" applyBorder="1" applyAlignment="1">
      <alignment vertical="center"/>
    </xf>
    <xf numFmtId="166" fontId="5" fillId="0" borderId="7" xfId="52" applyNumberFormat="1" applyFont="1" applyFill="1" applyBorder="1" applyAlignment="1">
      <alignment vertical="center"/>
    </xf>
    <xf numFmtId="166" fontId="6" fillId="0" borderId="7" xfId="52" applyNumberFormat="1" applyFont="1" applyFill="1" applyBorder="1" applyAlignment="1">
      <alignment vertical="center"/>
    </xf>
    <xf numFmtId="166" fontId="6" fillId="0" borderId="11" xfId="52" applyNumberFormat="1" applyFont="1" applyBorder="1" applyAlignment="1">
      <alignment vertical="center"/>
    </xf>
    <xf numFmtId="167" fontId="6" fillId="0" borderId="11" xfId="51" applyNumberFormat="1" applyFont="1" applyBorder="1" applyAlignment="1">
      <alignment vertical="center"/>
    </xf>
    <xf numFmtId="166" fontId="6" fillId="0" borderId="15" xfId="52" applyNumberFormat="1" applyFont="1" applyBorder="1" applyAlignment="1">
      <alignment vertical="center"/>
    </xf>
    <xf numFmtId="166" fontId="6" fillId="0" borderId="15" xfId="52" applyNumberFormat="1" applyFont="1" applyFill="1" applyBorder="1" applyAlignment="1">
      <alignment vertical="center"/>
    </xf>
    <xf numFmtId="167" fontId="6" fillId="0" borderId="15" xfId="51" quotePrefix="1" applyNumberFormat="1" applyFont="1" applyBorder="1" applyAlignment="1">
      <alignment horizontal="right" vertical="center"/>
    </xf>
    <xf numFmtId="166" fontId="5" fillId="0" borderId="4" xfId="52" applyNumberFormat="1" applyFont="1" applyBorder="1" applyAlignment="1">
      <alignment vertical="center"/>
    </xf>
    <xf numFmtId="166" fontId="6" fillId="0" borderId="4" xfId="52" applyNumberFormat="1" applyFont="1" applyBorder="1" applyAlignment="1">
      <alignment vertical="center"/>
    </xf>
    <xf numFmtId="167" fontId="5" fillId="0" borderId="4" xfId="51" applyNumberFormat="1" applyFont="1" applyBorder="1" applyAlignment="1">
      <alignment horizontal="right" vertical="center"/>
    </xf>
    <xf numFmtId="166" fontId="36" fillId="0" borderId="7" xfId="52" applyNumberFormat="1" applyFont="1" applyBorder="1" applyAlignment="1">
      <alignment vertical="center"/>
    </xf>
    <xf numFmtId="167" fontId="5" fillId="0" borderId="7" xfId="51" applyNumberFormat="1" applyFont="1" applyBorder="1" applyAlignment="1">
      <alignment horizontal="right" vertical="center"/>
    </xf>
    <xf numFmtId="0" fontId="6" fillId="0" borderId="0" xfId="32" applyFont="1" applyBorder="1" applyAlignment="1">
      <alignment horizontal="right" vertical="center"/>
    </xf>
    <xf numFmtId="167" fontId="6" fillId="0" borderId="15" xfId="51" applyNumberFormat="1" applyFont="1" applyBorder="1" applyAlignment="1">
      <alignment vertical="center"/>
    </xf>
    <xf numFmtId="167" fontId="5" fillId="0" borderId="4" xfId="51" applyNumberFormat="1" applyFont="1" applyBorder="1" applyAlignment="1">
      <alignment vertical="center"/>
    </xf>
    <xf numFmtId="166" fontId="7" fillId="0" borderId="7" xfId="52" applyNumberFormat="1" applyFont="1" applyBorder="1" applyAlignment="1">
      <alignment horizontal="right" vertical="center"/>
    </xf>
    <xf numFmtId="167" fontId="7" fillId="0" borderId="7" xfId="51" applyNumberFormat="1" applyFont="1" applyBorder="1" applyAlignment="1">
      <alignment horizontal="right" vertical="center"/>
    </xf>
    <xf numFmtId="0" fontId="7" fillId="0" borderId="0" xfId="32" applyFont="1" applyBorder="1" applyAlignment="1">
      <alignment horizontal="left" vertical="center" indent="4"/>
    </xf>
    <xf numFmtId="166" fontId="7" fillId="0" borderId="7" xfId="52" applyNumberFormat="1" applyFont="1" applyFill="1" applyBorder="1" applyAlignment="1">
      <alignment vertical="center"/>
    </xf>
    <xf numFmtId="0" fontId="7" fillId="0" borderId="0" xfId="32" applyFont="1" applyBorder="1" applyAlignment="1">
      <alignment horizontal="left" vertical="center" indent="5"/>
    </xf>
    <xf numFmtId="0" fontId="7" fillId="0" borderId="9" xfId="32" applyFont="1" applyBorder="1" applyAlignment="1">
      <alignment horizontal="left" vertical="center" indent="5"/>
    </xf>
    <xf numFmtId="166" fontId="7" fillId="0" borderId="11" xfId="52" applyNumberFormat="1" applyFont="1" applyBorder="1" applyAlignment="1">
      <alignment vertical="center"/>
    </xf>
    <xf numFmtId="166" fontId="36" fillId="0" borderId="11" xfId="52" applyNumberFormat="1" applyFont="1" applyBorder="1" applyAlignment="1">
      <alignment vertical="center"/>
    </xf>
    <xf numFmtId="167" fontId="7" fillId="0" borderId="11" xfId="51" applyNumberFormat="1" applyFont="1" applyBorder="1" applyAlignment="1">
      <alignment vertical="center"/>
    </xf>
    <xf numFmtId="167" fontId="5" fillId="0" borderId="1" xfId="53" applyNumberFormat="1" applyFont="1" applyBorder="1" applyAlignment="1">
      <alignment horizontal="center" vertical="center" wrapText="1"/>
    </xf>
    <xf numFmtId="167" fontId="5" fillId="0" borderId="1" xfId="51" applyNumberFormat="1" applyFont="1" applyBorder="1" applyAlignment="1">
      <alignment horizontal="center" vertical="center" wrapText="1"/>
    </xf>
    <xf numFmtId="0" fontId="5" fillId="0" borderId="15" xfId="32" applyFont="1" applyBorder="1" applyAlignment="1">
      <alignment horizontal="center" vertical="center"/>
    </xf>
    <xf numFmtId="167" fontId="7" fillId="0" borderId="1" xfId="53" applyNumberFormat="1" applyFont="1" applyFill="1" applyBorder="1" applyAlignment="1">
      <alignment horizontal="centerContinuous" vertical="center"/>
    </xf>
    <xf numFmtId="167" fontId="5" fillId="0" borderId="4" xfId="53" applyNumberFormat="1" applyFont="1" applyBorder="1" applyAlignment="1">
      <alignment vertical="center"/>
    </xf>
    <xf numFmtId="167" fontId="7" fillId="0" borderId="7" xfId="53" applyNumberFormat="1" applyFont="1" applyFill="1" applyBorder="1" applyAlignment="1">
      <alignment vertical="center"/>
    </xf>
    <xf numFmtId="167" fontId="5" fillId="0" borderId="5" xfId="53" applyNumberFormat="1" applyFont="1" applyFill="1" applyBorder="1" applyAlignment="1">
      <alignment vertical="center"/>
    </xf>
    <xf numFmtId="167" fontId="6" fillId="0" borderId="5" xfId="53" applyNumberFormat="1" applyFont="1" applyFill="1" applyBorder="1" applyAlignment="1">
      <alignment vertical="center"/>
    </xf>
    <xf numFmtId="167" fontId="5" fillId="0" borderId="7" xfId="53" applyNumberFormat="1" applyFont="1" applyBorder="1" applyAlignment="1">
      <alignment vertical="center"/>
    </xf>
    <xf numFmtId="0" fontId="7" fillId="0" borderId="7" xfId="32" applyFont="1" applyBorder="1" applyAlignment="1">
      <alignment horizontal="left" vertical="center" indent="2"/>
    </xf>
    <xf numFmtId="167" fontId="7" fillId="0" borderId="5" xfId="53" applyNumberFormat="1" applyFont="1" applyFill="1" applyBorder="1" applyAlignment="1">
      <alignment vertical="center"/>
    </xf>
    <xf numFmtId="167" fontId="36" fillId="0" borderId="5" xfId="53" applyNumberFormat="1" applyFont="1" applyFill="1" applyBorder="1" applyAlignment="1">
      <alignment vertical="center"/>
    </xf>
    <xf numFmtId="167" fontId="7" fillId="0" borderId="7" xfId="53" applyNumberFormat="1" applyFont="1" applyBorder="1" applyAlignment="1">
      <alignment vertical="center"/>
    </xf>
    <xf numFmtId="167" fontId="6" fillId="0" borderId="5" xfId="53" applyNumberFormat="1" applyFont="1" applyFill="1" applyBorder="1" applyAlignment="1">
      <alignment horizontal="right" vertical="center"/>
    </xf>
    <xf numFmtId="167" fontId="5" fillId="0" borderId="7" xfId="53" applyNumberFormat="1" applyFont="1" applyBorder="1" applyAlignment="1">
      <alignment horizontal="right" vertical="center"/>
    </xf>
    <xf numFmtId="0" fontId="6" fillId="0" borderId="7" xfId="32" applyFont="1" applyFill="1" applyBorder="1" applyAlignment="1">
      <alignment vertical="center"/>
    </xf>
    <xf numFmtId="0" fontId="7" fillId="0" borderId="7" xfId="32" applyFont="1" applyBorder="1" applyAlignment="1">
      <alignment vertical="center"/>
    </xf>
    <xf numFmtId="167" fontId="7" fillId="0" borderId="5" xfId="53" applyNumberFormat="1" applyFont="1" applyBorder="1" applyAlignment="1">
      <alignment vertical="center"/>
    </xf>
    <xf numFmtId="167" fontId="36" fillId="0" borderId="5" xfId="53" applyNumberFormat="1" applyFont="1" applyBorder="1" applyAlignment="1">
      <alignment vertical="center"/>
    </xf>
    <xf numFmtId="167" fontId="7" fillId="0" borderId="8" xfId="53" applyNumberFormat="1" applyFont="1" applyFill="1" applyBorder="1" applyAlignment="1">
      <alignment vertical="center"/>
    </xf>
    <xf numFmtId="167" fontId="36" fillId="0" borderId="8" xfId="53" applyNumberFormat="1" applyFont="1" applyFill="1" applyBorder="1" applyAlignment="1">
      <alignment vertical="center"/>
    </xf>
    <xf numFmtId="167" fontId="5" fillId="0" borderId="0" xfId="53" applyNumberFormat="1" applyFont="1" applyFill="1" applyBorder="1" applyAlignment="1">
      <alignment vertical="center"/>
    </xf>
    <xf numFmtId="167" fontId="5" fillId="0" borderId="29" xfId="53" applyNumberFormat="1" applyFont="1" applyFill="1" applyBorder="1" applyAlignment="1">
      <alignment vertical="center"/>
    </xf>
    <xf numFmtId="167" fontId="6" fillId="0" borderId="0" xfId="53" applyNumberFormat="1" applyFont="1" applyFill="1" applyBorder="1" applyAlignment="1">
      <alignment vertical="center"/>
    </xf>
    <xf numFmtId="167" fontId="5" fillId="0" borderId="1" xfId="53" applyNumberFormat="1" applyFont="1" applyFill="1" applyBorder="1" applyAlignment="1">
      <alignment vertical="center"/>
    </xf>
    <xf numFmtId="167" fontId="6" fillId="0" borderId="1" xfId="53" applyNumberFormat="1" applyFont="1" applyFill="1" applyBorder="1" applyAlignment="1">
      <alignment vertical="center"/>
    </xf>
    <xf numFmtId="167" fontId="6" fillId="0" borderId="5" xfId="53" quotePrefix="1" applyNumberFormat="1" applyFont="1" applyFill="1" applyBorder="1" applyAlignment="1">
      <alignment horizontal="right" vertical="center"/>
    </xf>
    <xf numFmtId="167" fontId="6" fillId="0" borderId="8" xfId="53" applyNumberFormat="1" applyFont="1" applyFill="1" applyBorder="1" applyAlignment="1">
      <alignment vertical="center"/>
    </xf>
    <xf numFmtId="167" fontId="5" fillId="0" borderId="11" xfId="53" applyNumberFormat="1" applyFont="1" applyBorder="1" applyAlignment="1">
      <alignment vertical="center"/>
    </xf>
    <xf numFmtId="0" fontId="5" fillId="0" borderId="0" xfId="32" applyFont="1" applyFill="1" applyBorder="1" applyAlignment="1">
      <alignment vertical="center"/>
    </xf>
    <xf numFmtId="164" fontId="5" fillId="0" borderId="0" xfId="32" applyNumberFormat="1" applyFont="1" applyFill="1" applyBorder="1" applyAlignment="1">
      <alignment vertical="center"/>
    </xf>
    <xf numFmtId="164" fontId="6" fillId="0" borderId="0" xfId="32" applyNumberFormat="1" applyFont="1" applyFill="1" applyBorder="1" applyAlignment="1">
      <alignment vertical="center"/>
    </xf>
    <xf numFmtId="0" fontId="5" fillId="0" borderId="0" xfId="32" applyFont="1" applyAlignment="1">
      <alignment vertical="center" wrapText="1"/>
    </xf>
    <xf numFmtId="167" fontId="5" fillId="0" borderId="0" xfId="53" applyNumberFormat="1" applyFont="1" applyAlignment="1">
      <alignment vertical="center"/>
    </xf>
    <xf numFmtId="167" fontId="5" fillId="0" borderId="13" xfId="53" applyNumberFormat="1" applyFont="1" applyBorder="1" applyAlignment="1">
      <alignment horizontal="centerContinuous" vertical="center"/>
    </xf>
    <xf numFmtId="167" fontId="5" fillId="0" borderId="11" xfId="53" applyNumberFormat="1" applyFont="1" applyBorder="1" applyAlignment="1">
      <alignment horizontal="center" vertical="center" wrapText="1"/>
    </xf>
    <xf numFmtId="167" fontId="6" fillId="0" borderId="4" xfId="53" applyNumberFormat="1" applyFont="1" applyBorder="1" applyAlignment="1">
      <alignment vertical="center"/>
    </xf>
    <xf numFmtId="167" fontId="6" fillId="0" borderId="7" xfId="53" applyNumberFormat="1" applyFont="1" applyBorder="1" applyAlignment="1">
      <alignment vertical="center"/>
    </xf>
    <xf numFmtId="167" fontId="36" fillId="0" borderId="7" xfId="53" applyNumberFormat="1" applyFont="1" applyBorder="1" applyAlignment="1">
      <alignment vertical="center"/>
    </xf>
    <xf numFmtId="0" fontId="7" fillId="0" borderId="0" xfId="32" applyFont="1" applyBorder="1" applyAlignment="1">
      <alignment vertical="center" wrapText="1"/>
    </xf>
    <xf numFmtId="167" fontId="6" fillId="0" borderId="11" xfId="53" applyNumberFormat="1" applyFont="1" applyBorder="1" applyAlignment="1">
      <alignment vertical="center"/>
    </xf>
    <xf numFmtId="167" fontId="5" fillId="0" borderId="15" xfId="53" applyNumberFormat="1" applyFont="1" applyBorder="1" applyAlignment="1">
      <alignment vertical="center"/>
    </xf>
    <xf numFmtId="167" fontId="6" fillId="0" borderId="15" xfId="53" applyNumberFormat="1" applyFont="1" applyBorder="1" applyAlignment="1">
      <alignment vertical="center"/>
    </xf>
    <xf numFmtId="0" fontId="7" fillId="0" borderId="0" xfId="32" applyFont="1" applyBorder="1" applyAlignment="1">
      <alignment horizontal="left" vertical="top"/>
    </xf>
    <xf numFmtId="0" fontId="7" fillId="0" borderId="0" xfId="32" applyFont="1" applyBorder="1" applyAlignment="1">
      <alignment horizontal="left" vertical="top" wrapText="1"/>
    </xf>
    <xf numFmtId="167" fontId="5" fillId="0" borderId="0" xfId="53" applyNumberFormat="1" applyFont="1" applyBorder="1" applyAlignment="1">
      <alignment vertical="center"/>
    </xf>
    <xf numFmtId="0" fontId="5" fillId="0" borderId="11" xfId="32" applyFont="1" applyBorder="1" applyAlignment="1">
      <alignment horizontal="center" vertical="center" wrapText="1"/>
    </xf>
    <xf numFmtId="4" fontId="5" fillId="0" borderId="0" xfId="32" applyNumberFormat="1" applyFont="1" applyBorder="1" applyAlignment="1">
      <alignment vertical="center"/>
    </xf>
    <xf numFmtId="0" fontId="5" fillId="0" borderId="0" xfId="32" applyFont="1" applyAlignment="1">
      <alignment horizontal="left" vertical="center"/>
    </xf>
    <xf numFmtId="0" fontId="5" fillId="0" borderId="1" xfId="32" applyFont="1" applyBorder="1" applyAlignment="1">
      <alignment vertical="center"/>
    </xf>
    <xf numFmtId="0" fontId="5" fillId="0" borderId="2" xfId="32" applyFont="1" applyBorder="1" applyAlignment="1">
      <alignment horizontal="center" vertical="center"/>
    </xf>
    <xf numFmtId="0" fontId="5" fillId="0" borderId="5" xfId="32" applyFont="1" applyBorder="1" applyAlignment="1">
      <alignment horizontal="center" vertical="center"/>
    </xf>
    <xf numFmtId="0" fontId="5" fillId="0" borderId="0" xfId="32" applyFont="1" applyBorder="1" applyAlignment="1">
      <alignment horizontal="center" vertical="center"/>
    </xf>
    <xf numFmtId="0" fontId="5" fillId="0" borderId="9" xfId="32" applyFont="1" applyBorder="1" applyAlignment="1">
      <alignment horizontal="center" vertical="center"/>
    </xf>
    <xf numFmtId="0" fontId="6" fillId="0" borderId="11" xfId="32" applyFont="1" applyBorder="1" applyAlignment="1">
      <alignment horizontal="center" vertical="center"/>
    </xf>
    <xf numFmtId="0" fontId="6" fillId="0" borderId="14" xfId="32" applyFont="1" applyBorder="1" applyAlignment="1">
      <alignment vertical="center" wrapText="1"/>
    </xf>
    <xf numFmtId="0" fontId="5" fillId="0" borderId="11" xfId="32" applyFont="1" applyBorder="1" applyAlignment="1">
      <alignment horizontal="center" vertical="center" wrapText="1"/>
    </xf>
    <xf numFmtId="0" fontId="6" fillId="0" borderId="11" xfId="32" applyFont="1" applyBorder="1" applyAlignment="1">
      <alignment horizontal="center" vertical="center"/>
    </xf>
    <xf numFmtId="0" fontId="5" fillId="0" borderId="1" xfId="32" applyFont="1" applyBorder="1" applyAlignment="1">
      <alignment horizontal="center" vertical="center"/>
    </xf>
    <xf numFmtId="0" fontId="5" fillId="0" borderId="5" xfId="32" applyFont="1" applyBorder="1" applyAlignment="1">
      <alignment horizontal="center" vertical="center"/>
    </xf>
    <xf numFmtId="0" fontId="5" fillId="0" borderId="0" xfId="32" applyFont="1" applyBorder="1" applyAlignment="1">
      <alignment horizontal="center" vertical="center"/>
    </xf>
    <xf numFmtId="0" fontId="5" fillId="0" borderId="7" xfId="32" applyFont="1" applyBorder="1" applyAlignment="1">
      <alignment horizontal="center" vertical="center"/>
    </xf>
    <xf numFmtId="0" fontId="5" fillId="0" borderId="11" xfId="32" applyFont="1" applyBorder="1" applyAlignment="1">
      <alignment horizontal="center" vertical="center"/>
    </xf>
    <xf numFmtId="0" fontId="5" fillId="0" borderId="0" xfId="32" applyFont="1" applyAlignment="1">
      <alignment horizontal="left" vertical="center" wrapText="1"/>
    </xf>
    <xf numFmtId="0" fontId="5" fillId="0" borderId="1" xfId="32" applyFont="1" applyBorder="1" applyAlignment="1">
      <alignment horizontal="center" vertical="center" wrapText="1"/>
    </xf>
    <xf numFmtId="0" fontId="7" fillId="0" borderId="0" xfId="32" applyFont="1" applyBorder="1" applyAlignment="1">
      <alignment horizontal="left" vertical="center" wrapText="1"/>
    </xf>
    <xf numFmtId="0" fontId="5" fillId="0" borderId="14" xfId="32" applyFont="1" applyBorder="1" applyAlignment="1">
      <alignment horizontal="centerContinuous" vertical="center"/>
    </xf>
    <xf numFmtId="167" fontId="5" fillId="0" borderId="10" xfId="53" applyNumberFormat="1" applyFont="1" applyBorder="1" applyAlignment="1">
      <alignment horizontal="center" vertical="center"/>
    </xf>
    <xf numFmtId="0" fontId="6" fillId="0" borderId="7" xfId="32" applyFont="1" applyBorder="1" applyAlignment="1">
      <alignment vertical="center"/>
    </xf>
    <xf numFmtId="0" fontId="5" fillId="0" borderId="5" xfId="32" applyFont="1" applyBorder="1" applyAlignment="1">
      <alignment horizontal="left" vertical="center"/>
    </xf>
    <xf numFmtId="0" fontId="6" fillId="0" borderId="6" xfId="32" applyFont="1" applyBorder="1" applyAlignment="1">
      <alignment vertical="center"/>
    </xf>
    <xf numFmtId="166" fontId="5" fillId="0" borderId="1" xfId="32" applyNumberFormat="1" applyFont="1" applyBorder="1" applyAlignment="1">
      <alignment vertical="center"/>
    </xf>
    <xf numFmtId="166" fontId="5" fillId="0" borderId="3" xfId="32" applyNumberFormat="1" applyFont="1" applyBorder="1" applyAlignment="1">
      <alignment vertical="center"/>
    </xf>
    <xf numFmtId="166" fontId="5" fillId="0" borderId="5" xfId="32" applyNumberFormat="1" applyFont="1" applyBorder="1" applyAlignment="1">
      <alignment vertical="center"/>
    </xf>
    <xf numFmtId="166" fontId="5" fillId="0" borderId="8" xfId="32" applyNumberFormat="1" applyFont="1" applyBorder="1" applyAlignment="1">
      <alignment vertical="center"/>
    </xf>
    <xf numFmtId="166" fontId="5" fillId="0" borderId="12" xfId="32" applyNumberFormat="1" applyFont="1" applyBorder="1" applyAlignment="1">
      <alignment vertical="center"/>
    </xf>
    <xf numFmtId="0" fontId="5" fillId="0" borderId="15" xfId="32" applyFont="1" applyBorder="1" applyAlignment="1">
      <alignment horizontal="center" vertical="center" wrapText="1"/>
    </xf>
    <xf numFmtId="0" fontId="5" fillId="0" borderId="11" xfId="32" applyFont="1" applyBorder="1" applyAlignment="1">
      <alignment horizontal="center" vertical="center" wrapText="1"/>
    </xf>
    <xf numFmtId="0" fontId="5" fillId="0" borderId="1" xfId="32" applyFont="1" applyBorder="1" applyAlignment="1">
      <alignment horizontal="center" vertical="center"/>
    </xf>
    <xf numFmtId="0" fontId="5" fillId="0" borderId="2" xfId="32" applyFont="1" applyBorder="1" applyAlignment="1">
      <alignment horizontal="center" vertical="center"/>
    </xf>
    <xf numFmtId="0" fontId="5" fillId="0" borderId="5" xfId="32" applyFont="1" applyBorder="1" applyAlignment="1">
      <alignment horizontal="center" vertical="center"/>
    </xf>
    <xf numFmtId="0" fontId="5" fillId="0" borderId="0" xfId="32" applyFont="1" applyBorder="1" applyAlignment="1">
      <alignment horizontal="center" vertical="center"/>
    </xf>
    <xf numFmtId="0" fontId="5" fillId="0" borderId="9" xfId="32" applyFont="1" applyBorder="1" applyAlignment="1">
      <alignment horizontal="center" vertical="center"/>
    </xf>
    <xf numFmtId="0" fontId="5" fillId="0" borderId="7" xfId="32" applyFont="1" applyBorder="1" applyAlignment="1">
      <alignment horizontal="center" vertical="center"/>
    </xf>
    <xf numFmtId="0" fontId="5" fillId="0" borderId="11" xfId="32" applyFont="1" applyBorder="1" applyAlignment="1">
      <alignment horizontal="center" vertical="center"/>
    </xf>
    <xf numFmtId="0" fontId="6" fillId="0" borderId="11" xfId="32" applyFont="1" applyBorder="1" applyAlignment="1">
      <alignment horizontal="center" vertical="center"/>
    </xf>
    <xf numFmtId="0" fontId="5" fillId="0" borderId="0" xfId="32" applyFont="1" applyAlignment="1">
      <alignment horizontal="left" vertical="center" wrapText="1"/>
    </xf>
    <xf numFmtId="0" fontId="5" fillId="0" borderId="1" xfId="32" applyFont="1" applyBorder="1" applyAlignment="1">
      <alignment horizontal="center" vertical="center" wrapText="1"/>
    </xf>
    <xf numFmtId="0" fontId="7" fillId="0" borderId="0" xfId="32" applyFont="1" applyBorder="1" applyAlignment="1">
      <alignment horizontal="left" vertical="center" wrapText="1"/>
    </xf>
    <xf numFmtId="167" fontId="6" fillId="0" borderId="4" xfId="51" applyNumberFormat="1" applyFont="1" applyBorder="1" applyAlignment="1">
      <alignment vertical="center"/>
    </xf>
    <xf numFmtId="167" fontId="6" fillId="0" borderId="7" xfId="51" applyNumberFormat="1" applyFont="1" applyBorder="1" applyAlignment="1">
      <alignment horizontal="right" vertical="center"/>
    </xf>
    <xf numFmtId="167" fontId="6" fillId="0" borderId="11" xfId="51" applyNumberFormat="1" applyFont="1" applyBorder="1" applyAlignment="1">
      <alignment horizontal="right" vertical="center"/>
    </xf>
    <xf numFmtId="168" fontId="6" fillId="0" borderId="15" xfId="52" applyNumberFormat="1" applyFont="1" applyBorder="1" applyAlignment="1">
      <alignment horizontal="right" vertical="center"/>
    </xf>
    <xf numFmtId="167" fontId="6" fillId="0" borderId="4" xfId="51" applyNumberFormat="1" applyFont="1" applyBorder="1" applyAlignment="1">
      <alignment horizontal="right" vertical="center"/>
    </xf>
    <xf numFmtId="167" fontId="6" fillId="0" borderId="15" xfId="51" applyNumberFormat="1" applyFont="1" applyBorder="1" applyAlignment="1">
      <alignment horizontal="right" vertical="center"/>
    </xf>
    <xf numFmtId="167" fontId="5" fillId="0" borderId="11" xfId="51" applyNumberFormat="1" applyFont="1" applyBorder="1" applyAlignment="1">
      <alignment horizontal="right" vertical="center"/>
    </xf>
    <xf numFmtId="164" fontId="5" fillId="0" borderId="15" xfId="32" applyNumberFormat="1" applyFont="1" applyBorder="1" applyAlignment="1">
      <alignment vertical="center"/>
    </xf>
    <xf numFmtId="0" fontId="5" fillId="0" borderId="12" xfId="32" applyFont="1" applyBorder="1" applyAlignment="1">
      <alignment vertical="center"/>
    </xf>
    <xf numFmtId="167" fontId="5" fillId="0" borderId="13" xfId="53" applyNumberFormat="1" applyFont="1" applyBorder="1" applyAlignment="1">
      <alignment vertical="center"/>
    </xf>
    <xf numFmtId="164" fontId="5" fillId="0" borderId="13" xfId="32" applyNumberFormat="1" applyFont="1" applyBorder="1" applyAlignment="1">
      <alignment vertical="center"/>
    </xf>
    <xf numFmtId="167" fontId="5" fillId="0" borderId="14" xfId="53" applyNumberFormat="1" applyFont="1" applyBorder="1" applyAlignment="1">
      <alignment vertical="center"/>
    </xf>
    <xf numFmtId="0" fontId="4" fillId="0" borderId="0" xfId="32" applyFont="1" applyAlignment="1">
      <alignment vertical="center"/>
    </xf>
    <xf numFmtId="0" fontId="5" fillId="0" borderId="11" xfId="32" applyFont="1" applyBorder="1" applyAlignment="1">
      <alignment horizontal="center" vertical="center"/>
    </xf>
    <xf numFmtId="3" fontId="5" fillId="0" borderId="0" xfId="32" applyNumberFormat="1" applyFont="1" applyAlignment="1">
      <alignment vertical="center"/>
    </xf>
    <xf numFmtId="167" fontId="5" fillId="0" borderId="0" xfId="54" applyNumberFormat="1" applyFont="1" applyAlignment="1">
      <alignment vertical="center"/>
    </xf>
    <xf numFmtId="0" fontId="5" fillId="35" borderId="0" xfId="32" applyFont="1" applyFill="1" applyAlignment="1">
      <alignment vertical="center"/>
    </xf>
    <xf numFmtId="166" fontId="5" fillId="0" borderId="0" xfId="32" applyNumberFormat="1" applyFont="1" applyAlignment="1">
      <alignment vertical="center"/>
    </xf>
    <xf numFmtId="166" fontId="5" fillId="0" borderId="0" xfId="32" applyNumberFormat="1" applyFont="1" applyBorder="1" applyAlignment="1">
      <alignment vertical="center"/>
    </xf>
    <xf numFmtId="166" fontId="6" fillId="0" borderId="12" xfId="32" applyNumberFormat="1" applyFont="1" applyBorder="1" applyAlignment="1">
      <alignment vertical="center"/>
    </xf>
    <xf numFmtId="0" fontId="32" fillId="0" borderId="0" xfId="49" applyFont="1" applyAlignment="1">
      <alignment wrapText="1"/>
    </xf>
    <xf numFmtId="0" fontId="32" fillId="0" borderId="0" xfId="49" applyFont="1" applyAlignment="1">
      <alignment horizontal="left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167" fontId="6" fillId="0" borderId="0" xfId="54" applyNumberFormat="1" applyFont="1" applyAlignment="1">
      <alignment vertical="center"/>
    </xf>
    <xf numFmtId="167" fontId="3" fillId="0" borderId="0" xfId="54" applyNumberFormat="1" applyFont="1" applyAlignment="1">
      <alignment vertical="center"/>
    </xf>
    <xf numFmtId="0" fontId="35" fillId="37" borderId="0" xfId="0" applyFont="1" applyFill="1" applyBorder="1" applyAlignment="1">
      <alignment horizontal="center" vertical="center" wrapText="1"/>
    </xf>
    <xf numFmtId="0" fontId="35" fillId="38" borderId="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5" fillId="36" borderId="0" xfId="0" applyFont="1" applyFill="1" applyBorder="1" applyAlignment="1">
      <alignment horizontal="center" vertical="center" wrapText="1"/>
    </xf>
    <xf numFmtId="0" fontId="5" fillId="0" borderId="7" xfId="32" applyFont="1" applyBorder="1" applyAlignment="1">
      <alignment horizontal="center" vertical="center"/>
    </xf>
    <xf numFmtId="0" fontId="5" fillId="0" borderId="11" xfId="32" applyFont="1" applyBorder="1" applyAlignment="1">
      <alignment horizontal="center" vertical="center"/>
    </xf>
    <xf numFmtId="0" fontId="6" fillId="0" borderId="12" xfId="32" applyFont="1" applyBorder="1" applyAlignment="1">
      <alignment horizontal="left" vertical="center" wrapText="1"/>
    </xf>
    <xf numFmtId="0" fontId="6" fillId="0" borderId="13" xfId="32" applyFont="1" applyBorder="1" applyAlignment="1">
      <alignment horizontal="left" vertical="center" wrapText="1"/>
    </xf>
    <xf numFmtId="0" fontId="6" fillId="0" borderId="14" xfId="32" applyFont="1" applyBorder="1" applyAlignment="1">
      <alignment horizontal="left" vertical="center" wrapText="1"/>
    </xf>
    <xf numFmtId="0" fontId="3" fillId="0" borderId="0" xfId="32" applyFont="1" applyFill="1" applyAlignment="1">
      <alignment horizontal="left" vertical="center" wrapText="1"/>
    </xf>
    <xf numFmtId="0" fontId="27" fillId="35" borderId="0" xfId="32" applyFont="1" applyFill="1" applyAlignment="1">
      <alignment horizontal="center" vertical="center"/>
    </xf>
    <xf numFmtId="0" fontId="5" fillId="0" borderId="4" xfId="32" applyFont="1" applyBorder="1" applyAlignment="1">
      <alignment horizontal="center" vertical="center" wrapText="1"/>
    </xf>
    <xf numFmtId="0" fontId="5" fillId="0" borderId="11" xfId="32" applyFont="1" applyBorder="1" applyAlignment="1">
      <alignment horizontal="center" vertical="center" wrapText="1"/>
    </xf>
    <xf numFmtId="0" fontId="6" fillId="0" borderId="7" xfId="32" applyFont="1" applyBorder="1" applyAlignment="1">
      <alignment horizontal="center" vertical="center"/>
    </xf>
    <xf numFmtId="0" fontId="6" fillId="0" borderId="11" xfId="32" applyFont="1" applyBorder="1" applyAlignment="1">
      <alignment horizontal="center" vertical="center"/>
    </xf>
    <xf numFmtId="0" fontId="5" fillId="0" borderId="1" xfId="32" applyFont="1" applyBorder="1" applyAlignment="1">
      <alignment horizontal="center" vertical="center"/>
    </xf>
    <xf numFmtId="0" fontId="5" fillId="0" borderId="2" xfId="32" applyFont="1" applyBorder="1" applyAlignment="1">
      <alignment horizontal="center" vertical="center"/>
    </xf>
    <xf numFmtId="0" fontId="5" fillId="0" borderId="5" xfId="32" applyFont="1" applyBorder="1" applyAlignment="1">
      <alignment horizontal="center" vertical="center"/>
    </xf>
    <xf numFmtId="0" fontId="5" fillId="0" borderId="0" xfId="32" applyFont="1" applyBorder="1" applyAlignment="1">
      <alignment horizontal="center" vertical="center"/>
    </xf>
    <xf numFmtId="0" fontId="5" fillId="0" borderId="8" xfId="32" applyFont="1" applyBorder="1" applyAlignment="1">
      <alignment horizontal="center" vertical="center"/>
    </xf>
    <xf numFmtId="0" fontId="5" fillId="0" borderId="9" xfId="32" applyFont="1" applyBorder="1" applyAlignment="1">
      <alignment horizontal="center" vertical="center"/>
    </xf>
    <xf numFmtId="0" fontId="5" fillId="0" borderId="12" xfId="32" applyFont="1" applyBorder="1" applyAlignment="1">
      <alignment horizontal="center" vertical="center"/>
    </xf>
    <xf numFmtId="0" fontId="5" fillId="0" borderId="13" xfId="32" applyFont="1" applyBorder="1" applyAlignment="1">
      <alignment horizontal="center" vertical="center"/>
    </xf>
    <xf numFmtId="0" fontId="5" fillId="0" borderId="0" xfId="32" applyFont="1" applyAlignment="1">
      <alignment horizontal="left" vertical="center" wrapText="1"/>
    </xf>
    <xf numFmtId="0" fontId="6" fillId="0" borderId="4" xfId="32" applyFont="1" applyFill="1" applyBorder="1" applyAlignment="1">
      <alignment horizontal="center" vertical="center" wrapText="1"/>
    </xf>
    <xf numFmtId="0" fontId="6" fillId="0" borderId="11" xfId="32" applyFont="1" applyFill="1" applyBorder="1" applyAlignment="1">
      <alignment horizontal="center" vertical="center" wrapText="1"/>
    </xf>
    <xf numFmtId="0" fontId="5" fillId="0" borderId="12" xfId="32" applyFont="1" applyBorder="1" applyAlignment="1">
      <alignment horizontal="center" vertical="center" wrapText="1"/>
    </xf>
    <xf numFmtId="0" fontId="5" fillId="0" borderId="14" xfId="32" applyFont="1" applyBorder="1" applyAlignment="1">
      <alignment horizontal="center" vertical="center" wrapText="1"/>
    </xf>
    <xf numFmtId="0" fontId="5" fillId="0" borderId="13" xfId="32" applyFont="1" applyBorder="1" applyAlignment="1">
      <alignment horizontal="center" vertical="center" wrapText="1"/>
    </xf>
    <xf numFmtId="0" fontId="5" fillId="0" borderId="12" xfId="32" applyFont="1" applyBorder="1" applyAlignment="1">
      <alignment horizontal="left" vertical="center" wrapText="1"/>
    </xf>
    <xf numFmtId="0" fontId="5" fillId="0" borderId="13" xfId="32" applyFont="1" applyBorder="1" applyAlignment="1">
      <alignment horizontal="left" vertical="center" wrapText="1"/>
    </xf>
    <xf numFmtId="0" fontId="5" fillId="0" borderId="14" xfId="32" applyFont="1" applyBorder="1" applyAlignment="1">
      <alignment horizontal="left" vertical="center" wrapText="1"/>
    </xf>
    <xf numFmtId="0" fontId="3" fillId="0" borderId="0" xfId="32" applyFont="1" applyBorder="1" applyAlignment="1">
      <alignment horizontal="left" vertical="center" wrapText="1"/>
    </xf>
    <xf numFmtId="0" fontId="3" fillId="0" borderId="0" xfId="32" applyFont="1" applyBorder="1" applyAlignment="1">
      <alignment horizontal="justify" vertical="center" wrapText="1"/>
    </xf>
    <xf numFmtId="0" fontId="3" fillId="0" borderId="0" xfId="32" applyFont="1" applyAlignment="1">
      <alignment horizontal="justify" vertical="center" wrapText="1"/>
    </xf>
    <xf numFmtId="0" fontId="5" fillId="0" borderId="3" xfId="32" applyFont="1" applyBorder="1" applyAlignment="1">
      <alignment horizontal="center" vertical="center"/>
    </xf>
    <xf numFmtId="0" fontId="5" fillId="0" borderId="6" xfId="32" applyFont="1" applyBorder="1" applyAlignment="1">
      <alignment horizontal="center" vertical="center"/>
    </xf>
    <xf numFmtId="0" fontId="5" fillId="0" borderId="10" xfId="32" applyFont="1" applyBorder="1" applyAlignment="1">
      <alignment horizontal="center" vertical="center"/>
    </xf>
    <xf numFmtId="0" fontId="5" fillId="0" borderId="14" xfId="32" applyFont="1" applyBorder="1" applyAlignment="1">
      <alignment horizontal="center" vertical="center"/>
    </xf>
    <xf numFmtId="0" fontId="6" fillId="0" borderId="12" xfId="32" applyFont="1" applyBorder="1" applyAlignment="1">
      <alignment horizontal="center" vertical="center"/>
    </xf>
    <xf numFmtId="0" fontId="6" fillId="0" borderId="13" xfId="32" applyFont="1" applyBorder="1" applyAlignment="1">
      <alignment horizontal="center" vertical="center"/>
    </xf>
    <xf numFmtId="0" fontId="6" fillId="0" borderId="14" xfId="32" applyFont="1" applyBorder="1" applyAlignment="1">
      <alignment horizontal="center" vertical="center"/>
    </xf>
    <xf numFmtId="0" fontId="5" fillId="0" borderId="15" xfId="32" applyFont="1" applyBorder="1" applyAlignment="1">
      <alignment horizontal="left" vertical="center" wrapText="1"/>
    </xf>
    <xf numFmtId="0" fontId="5" fillId="0" borderId="0" xfId="32" applyFont="1" applyFill="1" applyAlignment="1">
      <alignment horizontal="left" vertical="center" wrapText="1"/>
    </xf>
    <xf numFmtId="0" fontId="27" fillId="35" borderId="0" xfId="32" applyFont="1" applyFill="1" applyAlignment="1">
      <alignment horizontal="center" vertical="center" wrapText="1"/>
    </xf>
    <xf numFmtId="0" fontId="3" fillId="0" borderId="0" xfId="32" applyFont="1" applyFill="1" applyBorder="1" applyAlignment="1">
      <alignment horizontal="left" vertical="center" wrapText="1"/>
    </xf>
  </cellXfs>
  <cellStyles count="5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49" builtinId="8"/>
    <cellStyle name="Collegamento ipertestuale 2" xfId="45" xr:uid="{00000000-0005-0000-0000-000016000000}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 (0)_TABD1" xfId="46" xr:uid="{00000000-0005-0000-0000-00001E000000}"/>
    <cellStyle name="Migliaia 2" xfId="52" xr:uid="{00000000-0005-0000-0000-00001F000000}"/>
    <cellStyle name="Neutrale" xfId="29" builtinId="28" customBuiltin="1"/>
    <cellStyle name="Normale" xfId="0" builtinId="0"/>
    <cellStyle name="Normale 2" xfId="30" xr:uid="{00000000-0005-0000-0000-000022000000}"/>
    <cellStyle name="Normale 2 2" xfId="47" xr:uid="{00000000-0005-0000-0000-000023000000}"/>
    <cellStyle name="Normale 3" xfId="31" xr:uid="{00000000-0005-0000-0000-000024000000}"/>
    <cellStyle name="Normale 4" xfId="50" xr:uid="{00000000-0005-0000-0000-000025000000}"/>
    <cellStyle name="Normale_Tabelle circolare trimestrale 2 2" xfId="32" xr:uid="{00000000-0005-0000-0000-000026000000}"/>
    <cellStyle name="Nota" xfId="33" builtinId="10" customBuiltin="1"/>
    <cellStyle name="Output" xfId="34" builtinId="21" customBuiltin="1"/>
    <cellStyle name="Percentuale" xfId="54" builtinId="5"/>
    <cellStyle name="Percentuale 2" xfId="51" xr:uid="{00000000-0005-0000-0000-00002A000000}"/>
    <cellStyle name="Percentuale 3" xfId="53" xr:uid="{00000000-0005-0000-0000-00002B000000}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  <cellStyle name="Valuta (0)_TABD1" xfId="48" xr:uid="{00000000-0005-0000-0000-000036000000}"/>
  </cellStyles>
  <dxfs count="0"/>
  <tableStyles count="0" defaultTableStyle="TableStyleMedium2" defaultPivotStyle="PivotStyleLight16"/>
  <colors>
    <mruColors>
      <color rgb="FF0070C0"/>
      <color rgb="FF365F91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5109882</xdr:colOff>
      <xdr:row>0</xdr:row>
      <xdr:rowOff>56296</xdr:rowOff>
    </xdr:from>
    <xdr:to>
      <xdr:col>2</xdr:col>
      <xdr:colOff>1005188</xdr:colOff>
      <xdr:row>2</xdr:row>
      <xdr:rowOff>128673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9882" y="56296"/>
          <a:ext cx="2237835" cy="74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showGridLines="0" tabSelected="1" zoomScale="85" zoomScaleNormal="85" zoomScaleSheetLayoutView="100" workbookViewId="0"/>
  </sheetViews>
  <sheetFormatPr defaultColWidth="8.7265625" defaultRowHeight="14" x14ac:dyDescent="0.3"/>
  <cols>
    <col min="1" max="1" width="88.7265625" style="1" customWidth="1"/>
    <col min="2" max="2" width="6.453125" style="1" customWidth="1"/>
    <col min="3" max="3" width="88.7265625" style="3" customWidth="1"/>
    <col min="4" max="16384" width="8.7265625" style="1"/>
  </cols>
  <sheetData>
    <row r="1" spans="1:4" ht="26.25" customHeight="1" x14ac:dyDescent="0.3">
      <c r="A1" s="2"/>
    </row>
    <row r="2" spans="1:4" ht="26.25" customHeight="1" x14ac:dyDescent="0.3">
      <c r="A2" s="2"/>
    </row>
    <row r="3" spans="1:4" ht="36" customHeight="1" x14ac:dyDescent="0.3">
      <c r="A3" s="268" t="s">
        <v>231</v>
      </c>
      <c r="B3" s="268"/>
      <c r="C3" s="268"/>
      <c r="D3" s="6"/>
    </row>
    <row r="4" spans="1:4" ht="16" customHeight="1" x14ac:dyDescent="0.3">
      <c r="A4" s="268" t="s">
        <v>0</v>
      </c>
      <c r="B4" s="268"/>
      <c r="C4" s="268"/>
      <c r="D4" s="6"/>
    </row>
    <row r="5" spans="1:4" x14ac:dyDescent="0.3">
      <c r="A5" s="2"/>
    </row>
    <row r="6" spans="1:4" ht="5.5" customHeight="1" x14ac:dyDescent="0.3">
      <c r="A6" s="2"/>
    </row>
    <row r="7" spans="1:4" ht="16" customHeight="1" x14ac:dyDescent="0.3">
      <c r="A7" s="8" t="s">
        <v>79</v>
      </c>
      <c r="C7" s="8" t="s">
        <v>80</v>
      </c>
    </row>
    <row r="8" spans="1:4" ht="16" customHeight="1" x14ac:dyDescent="0.3">
      <c r="A8" s="4"/>
      <c r="C8" s="4"/>
    </row>
    <row r="9" spans="1:4" ht="15" customHeight="1" x14ac:dyDescent="0.3">
      <c r="A9" s="269" t="s">
        <v>229</v>
      </c>
      <c r="B9" s="269"/>
      <c r="C9" s="269"/>
      <c r="D9" s="7"/>
    </row>
    <row r="10" spans="1:4" ht="16.5" customHeight="1" x14ac:dyDescent="0.3">
      <c r="A10" s="261" t="s">
        <v>232</v>
      </c>
      <c r="B10" s="262"/>
      <c r="C10" s="261" t="s">
        <v>232</v>
      </c>
    </row>
    <row r="11" spans="1:4" ht="16.5" customHeight="1" x14ac:dyDescent="0.3">
      <c r="A11" s="260" t="s">
        <v>233</v>
      </c>
      <c r="B11" s="262"/>
      <c r="C11" s="260" t="s">
        <v>233</v>
      </c>
    </row>
    <row r="12" spans="1:4" ht="16.5" customHeight="1" x14ac:dyDescent="0.3">
      <c r="A12" s="260" t="s">
        <v>234</v>
      </c>
      <c r="B12" s="262"/>
      <c r="C12" s="263"/>
    </row>
    <row r="13" spans="1:4" x14ac:dyDescent="0.3">
      <c r="A13" s="262"/>
      <c r="B13" s="262"/>
      <c r="C13" s="263"/>
    </row>
    <row r="14" spans="1:4" x14ac:dyDescent="0.3">
      <c r="A14" s="266" t="s">
        <v>230</v>
      </c>
      <c r="B14" s="266"/>
      <c r="C14" s="266"/>
    </row>
    <row r="15" spans="1:4" x14ac:dyDescent="0.3">
      <c r="A15" s="260" t="s">
        <v>232</v>
      </c>
      <c r="B15" s="262"/>
      <c r="C15" s="261" t="s">
        <v>232</v>
      </c>
    </row>
    <row r="16" spans="1:4" x14ac:dyDescent="0.3">
      <c r="A16" s="260" t="s">
        <v>233</v>
      </c>
      <c r="B16" s="262"/>
      <c r="C16" s="261" t="s">
        <v>233</v>
      </c>
    </row>
    <row r="17" spans="1:3" x14ac:dyDescent="0.3">
      <c r="A17" s="260" t="s">
        <v>234</v>
      </c>
      <c r="B17" s="262"/>
      <c r="C17" s="263"/>
    </row>
    <row r="18" spans="1:3" x14ac:dyDescent="0.3">
      <c r="A18" s="262"/>
      <c r="B18" s="262"/>
      <c r="C18" s="263"/>
    </row>
    <row r="19" spans="1:3" s="5" customFormat="1" x14ac:dyDescent="0.3">
      <c r="A19" s="267" t="s">
        <v>90</v>
      </c>
      <c r="B19" s="267"/>
      <c r="C19" s="267"/>
    </row>
    <row r="20" spans="1:3" ht="16.5" customHeight="1" x14ac:dyDescent="0.3">
      <c r="A20" s="260" t="s">
        <v>232</v>
      </c>
      <c r="B20" s="262"/>
      <c r="C20" s="261" t="s">
        <v>232</v>
      </c>
    </row>
    <row r="21" spans="1:3" ht="16.5" customHeight="1" x14ac:dyDescent="0.3">
      <c r="A21" s="260" t="s">
        <v>233</v>
      </c>
      <c r="B21" s="262"/>
      <c r="C21" s="261" t="s">
        <v>233</v>
      </c>
    </row>
    <row r="22" spans="1:3" ht="16.5" customHeight="1" x14ac:dyDescent="0.3">
      <c r="A22" s="260" t="s">
        <v>234</v>
      </c>
      <c r="B22" s="262"/>
      <c r="C22" s="263"/>
    </row>
    <row r="24" spans="1:3" x14ac:dyDescent="0.3">
      <c r="A24" s="101" t="s">
        <v>235</v>
      </c>
      <c r="B24" s="101"/>
      <c r="C24" s="5"/>
    </row>
    <row r="25" spans="1:3" x14ac:dyDescent="0.3">
      <c r="A25" s="101" t="s">
        <v>236</v>
      </c>
      <c r="B25" s="101"/>
      <c r="C25" s="5"/>
    </row>
    <row r="26" spans="1:3" x14ac:dyDescent="0.3">
      <c r="A26" s="5"/>
      <c r="B26" s="5"/>
      <c r="C26" s="5"/>
    </row>
    <row r="27" spans="1:3" x14ac:dyDescent="0.3">
      <c r="C27" s="1"/>
    </row>
  </sheetData>
  <mergeCells count="5">
    <mergeCell ref="A14:C14"/>
    <mergeCell ref="A19:C19"/>
    <mergeCell ref="A3:C3"/>
    <mergeCell ref="A4:C4"/>
    <mergeCell ref="A9:C9"/>
  </mergeCells>
  <hyperlinks>
    <hyperlink ref="A10" location="'TOT - Tavola 1'!A1" display="Premi lordi contabilizzati a tutto il I trimestre 2018" xr:uid="{00000000-0004-0000-0000-000000000000}"/>
    <hyperlink ref="A11" location="'TOT - Tavola 2'!A1" display="Ripartizione per canale distributivo dei premi lordi contabilizzati a tutto il I trimestre 2016" xr:uid="{00000000-0004-0000-0000-000001000000}"/>
    <hyperlink ref="A12" location="'TOT - Tavola 3'!A1" display="Nuova produzione emessa a tutto il I trimestre 2016 (b)" xr:uid="{00000000-0004-0000-0000-000002000000}"/>
    <hyperlink ref="A15" location="'A - Tavola 1'!A1" display="Premi lordi contabilizzati a tutto il I trimestre 2016" xr:uid="{00000000-0004-0000-0000-000003000000}"/>
    <hyperlink ref="A16" location="'A - Tavola 2'!A1" display="Ripartizione per canale distributivo dei premi lordi contabilizzati a tutto il I trimestre 2016" xr:uid="{00000000-0004-0000-0000-000004000000}"/>
    <hyperlink ref="A17" location="'A - Tavola 3'!A1" display="Nuova produzione emessa a tutto il I trimestre 2016" xr:uid="{00000000-0004-0000-0000-000005000000}"/>
    <hyperlink ref="A20" location="'B - Tavola 1'!A1" display="Premi lordi contabilizzati a tutto il I trimestre 2016" xr:uid="{00000000-0004-0000-0000-000006000000}"/>
    <hyperlink ref="A21" location="'B - Tavola 2'!A1" display="Ripartizione per canale distributivo dei premi lordi contabilizzati a tutto il I trimestre 2016" xr:uid="{00000000-0004-0000-0000-000007000000}"/>
    <hyperlink ref="A22" location="'B - Tavola 3'!A1" display="Nuova produzione emessa a tutto il IV trimestre 2022" xr:uid="{00000000-0004-0000-0000-000008000000}"/>
    <hyperlink ref="C10" location="'TOT - Tavola 4'!A1" display="Premi lordi contabilizzati a tutto il I trimestre 2016" xr:uid="{00000000-0004-0000-0000-000009000000}"/>
    <hyperlink ref="C16" location="'A - Tavola 4'!A29" display="Ripartizione per canale distributivo dei premi lordi contabilizzati a tutto il I trimestre 2016" xr:uid="{00000000-0004-0000-0000-00000A000000}"/>
    <hyperlink ref="C20" location="'B - Tavola 4'!A1" display="Premi lordi contabilizzati a tutto il I trimestre 2016" xr:uid="{00000000-0004-0000-0000-00000B000000}"/>
    <hyperlink ref="C21" location="'B - Tavola 4'!A30" display="Ripartizione per canale distributivo dei premi lordi contabilizzati a tutto il I trimestre 2016" xr:uid="{00000000-0004-0000-0000-00000C000000}"/>
    <hyperlink ref="C15" location="'A - Tavola 4'!A1" display="Premi lordi contabilizzati a tutto il I trimestre 2016" xr:uid="{00000000-0004-0000-0000-00000D000000}"/>
    <hyperlink ref="C11" location="'TOT - Tavola 4'!A31" display="Ripartizione per canale distributivo dei premi lordi contabilizzati a tutto il I trimestre 2016" xr:uid="{00000000-0004-0000-0000-00000E000000}"/>
  </hyperlinks>
  <printOptions horizontalCentered="1"/>
  <pageMargins left="0.78740157480314965" right="0.78740157480314965" top="0.74803149606299213" bottom="0.74803149606299213" header="0.31496062992125984" footer="0.31496062992125984"/>
  <pageSetup paperSize="9" scale="75" orientation="landscape" verticalDpi="597" r:id="rId1"/>
  <colBreaks count="1" manualBreakCount="1">
    <brk id="3" max="2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Q41"/>
  <sheetViews>
    <sheetView showGridLines="0" topLeftCell="A3" zoomScale="85" zoomScaleNormal="85" workbookViewId="0"/>
  </sheetViews>
  <sheetFormatPr defaultColWidth="9" defaultRowHeight="11" x14ac:dyDescent="0.35"/>
  <cols>
    <col min="1" max="1" width="9.453125" style="9" customWidth="1"/>
    <col min="2" max="2" width="42.81640625" style="10" customWidth="1"/>
    <col min="3" max="3" width="14.7265625" style="9" bestFit="1" customWidth="1"/>
    <col min="4" max="4" width="12.7265625" style="9" customWidth="1"/>
    <col min="5" max="5" width="12.453125" style="9" customWidth="1"/>
    <col min="6" max="6" width="13.7265625" style="9" bestFit="1" customWidth="1"/>
    <col min="7" max="7" width="13.453125" style="9" customWidth="1"/>
    <col min="8" max="8" width="11.1796875" style="9" bestFit="1" customWidth="1"/>
    <col min="9" max="16384" width="9" style="9"/>
  </cols>
  <sheetData>
    <row r="1" spans="1:5" ht="13.15" customHeight="1" x14ac:dyDescent="0.35">
      <c r="A1" s="24" t="s">
        <v>197</v>
      </c>
      <c r="B1" s="25"/>
      <c r="C1" s="24"/>
      <c r="D1" s="24"/>
      <c r="E1" s="24"/>
    </row>
    <row r="2" spans="1:5" ht="13.15" customHeight="1" x14ac:dyDescent="0.35">
      <c r="A2" s="24" t="s">
        <v>77</v>
      </c>
      <c r="B2" s="25"/>
      <c r="C2" s="24"/>
      <c r="D2" s="24"/>
      <c r="E2" s="24"/>
    </row>
    <row r="3" spans="1:5" ht="13.15" customHeight="1" x14ac:dyDescent="0.35">
      <c r="A3" s="24" t="str">
        <f>"Premi lordi contabilizzati "&amp;IF(MID(TOT_Tav4_1!C1,5,4)="0331","1°",
IF(MID(TOT_Tav4_1!C1,5,4)="0630","2°",
IF(MID(TOT_Tav4_1!C1,5,4)="0930","3°","4°")))&amp;" trimestre "&amp;MID(TOT_Tav4_1!C1,1,4)</f>
        <v>Premi lordi contabilizzati 4° trimestre 2025</v>
      </c>
      <c r="B3" s="25"/>
      <c r="C3" s="24"/>
      <c r="D3" s="24"/>
      <c r="E3" s="24"/>
    </row>
    <row r="4" spans="1:5" ht="13.15" customHeight="1" x14ac:dyDescent="0.35">
      <c r="E4" s="11" t="s">
        <v>1</v>
      </c>
    </row>
    <row r="5" spans="1:5" ht="37.75" customHeight="1" x14ac:dyDescent="0.35">
      <c r="A5" s="281"/>
      <c r="B5" s="301"/>
      <c r="C5" s="227" t="s">
        <v>189</v>
      </c>
      <c r="D5" s="227" t="s">
        <v>198</v>
      </c>
      <c r="E5" s="227" t="s">
        <v>199</v>
      </c>
    </row>
    <row r="6" spans="1:5" s="10" customFormat="1" ht="13.15" customHeight="1" x14ac:dyDescent="0.35">
      <c r="A6" s="222" t="str">
        <f>+TOT_Tav4_1!B2</f>
        <v>Infortuni</v>
      </c>
      <c r="B6" s="223"/>
      <c r="C6" s="59">
        <f>+TOT_Tav4_1!C2</f>
        <v>4268852</v>
      </c>
      <c r="D6" s="124">
        <f>+TOT_Tav4_1!D2</f>
        <v>2.43439496223186E-2</v>
      </c>
      <c r="E6" s="124">
        <f>+TOT_Tav4_1!E2</f>
        <v>8.3157543541905202E-2</v>
      </c>
    </row>
    <row r="7" spans="1:5" s="10" customFormat="1" ht="13.15" customHeight="1" x14ac:dyDescent="0.35">
      <c r="A7" s="224" t="str">
        <f>+TOT_Tav4_1!B3</f>
        <v>Malattia</v>
      </c>
      <c r="B7" s="13"/>
      <c r="C7" s="59">
        <f>+TOT_Tav4_1!C3</f>
        <v>5248433</v>
      </c>
      <c r="D7" s="124">
        <f>+TOT_Tav4_1!D3</f>
        <v>0.116725650931595</v>
      </c>
      <c r="E7" s="124">
        <f>+TOT_Tav4_1!E3</f>
        <v>0.10223985177379601</v>
      </c>
    </row>
    <row r="8" spans="1:5" s="10" customFormat="1" ht="13.15" customHeight="1" x14ac:dyDescent="0.35">
      <c r="A8" s="224" t="str">
        <f>+TOT_Tav4_1!B4</f>
        <v>Corpi di Veicoli Terrestri</v>
      </c>
      <c r="B8" s="13"/>
      <c r="C8" s="59">
        <f>+TOT_Tav4_1!C4</f>
        <v>5515906</v>
      </c>
      <c r="D8" s="124">
        <f>+TOT_Tav4_1!D4</f>
        <v>8.1681694637387295E-2</v>
      </c>
      <c r="E8" s="124">
        <f>+TOT_Tav4_1!E4</f>
        <v>0.107450245023265</v>
      </c>
    </row>
    <row r="9" spans="1:5" s="10" customFormat="1" ht="13.15" customHeight="1" x14ac:dyDescent="0.35">
      <c r="A9" s="224" t="str">
        <f>+TOT_Tav4_1!B5</f>
        <v>Corpi di veicoli Ferroviari</v>
      </c>
      <c r="B9" s="13"/>
      <c r="C9" s="59">
        <f>+TOT_Tav4_1!C5</f>
        <v>21801</v>
      </c>
      <c r="D9" s="124">
        <f>+TOT_Tav4_1!D5</f>
        <v>0.44072164948453602</v>
      </c>
      <c r="E9" s="124">
        <f>+TOT_Tav4_1!E5</f>
        <v>4.2468504571183899E-4</v>
      </c>
    </row>
    <row r="10" spans="1:5" s="10" customFormat="1" ht="13.15" customHeight="1" x14ac:dyDescent="0.35">
      <c r="A10" s="224" t="str">
        <f>+TOT_Tav4_1!B6</f>
        <v>Corpi di Veicoli Aerei</v>
      </c>
      <c r="B10" s="13"/>
      <c r="C10" s="59">
        <f>+TOT_Tav4_1!C6</f>
        <v>33674</v>
      </c>
      <c r="D10" s="124">
        <f>+TOT_Tav4_1!D6</f>
        <v>6.8235891254005102E-2</v>
      </c>
      <c r="E10" s="124">
        <f>+TOT_Tav4_1!E6</f>
        <v>6.5597193841110402E-4</v>
      </c>
    </row>
    <row r="11" spans="1:5" s="10" customFormat="1" ht="13.15" customHeight="1" x14ac:dyDescent="0.35">
      <c r="A11" s="224" t="str">
        <f>+TOT_Tav4_1!B7</f>
        <v>Corpi di Veicoli Marittimi,Lacustri e Fluviali</v>
      </c>
      <c r="B11" s="13"/>
      <c r="C11" s="59">
        <f>+TOT_Tav4_1!C7</f>
        <v>414132</v>
      </c>
      <c r="D11" s="124">
        <f>+TOT_Tav4_1!D7</f>
        <v>6.7043614812798396E-3</v>
      </c>
      <c r="E11" s="124">
        <f>+TOT_Tav4_1!E7</f>
        <v>8.0673211022767501E-3</v>
      </c>
    </row>
    <row r="12" spans="1:5" s="10" customFormat="1" ht="13.15" customHeight="1" x14ac:dyDescent="0.35">
      <c r="A12" s="224" t="str">
        <f>+TOT_Tav4_1!B8</f>
        <v>Merci Trasportate</v>
      </c>
      <c r="B12" s="13"/>
      <c r="C12" s="59">
        <f>+TOT_Tav4_1!C8</f>
        <v>402732</v>
      </c>
      <c r="D12" s="124">
        <f>+TOT_Tav4_1!D8</f>
        <v>-1.28512776518169E-2</v>
      </c>
      <c r="E12" s="124">
        <f>+TOT_Tav4_1!E8</f>
        <v>7.8452482835475595E-3</v>
      </c>
    </row>
    <row r="13" spans="1:5" s="10" customFormat="1" ht="13.15" customHeight="1" x14ac:dyDescent="0.35">
      <c r="A13" s="224" t="str">
        <f>+TOT_Tav4_1!B9</f>
        <v>Incendio Ed Elementi Naturali</v>
      </c>
      <c r="B13" s="13"/>
      <c r="C13" s="59">
        <f>+TOT_Tav4_1!C9</f>
        <v>4645974</v>
      </c>
      <c r="D13" s="124">
        <f>+TOT_Tav4_1!D9</f>
        <v>0.17873276131745799</v>
      </c>
      <c r="E13" s="124">
        <f>+TOT_Tav4_1!E9</f>
        <v>9.0503907186184895E-2</v>
      </c>
    </row>
    <row r="14" spans="1:5" s="10" customFormat="1" ht="13.15" customHeight="1" x14ac:dyDescent="0.35">
      <c r="A14" s="224" t="str">
        <f>+TOT_Tav4_1!B10</f>
        <v>Altri Danni Ai Beni</v>
      </c>
      <c r="B14" s="13"/>
      <c r="C14" s="59">
        <f>+TOT_Tav4_1!C10</f>
        <v>4925705</v>
      </c>
      <c r="D14" s="124">
        <f>+TOT_Tav4_1!D10</f>
        <v>4.0597346254470201E-2</v>
      </c>
      <c r="E14" s="124">
        <f>+TOT_Tav4_1!E10</f>
        <v>9.5953087156003605E-2</v>
      </c>
    </row>
    <row r="15" spans="1:5" s="10" customFormat="1" ht="13.15" customHeight="1" x14ac:dyDescent="0.35">
      <c r="A15" s="224" t="str">
        <f>+TOT_Tav4_1!B11</f>
        <v>R.C. Autoveicoli Terrestri</v>
      </c>
      <c r="B15" s="13"/>
      <c r="C15" s="59">
        <f>+TOT_Tav4_1!C11</f>
        <v>14844598</v>
      </c>
      <c r="D15" s="124">
        <f>+TOT_Tav4_1!D11</f>
        <v>2.06108471491941E-2</v>
      </c>
      <c r="E15" s="124">
        <f>+TOT_Tav4_1!E11</f>
        <v>0.28917383515452799</v>
      </c>
    </row>
    <row r="16" spans="1:5" s="10" customFormat="1" ht="13.15" customHeight="1" x14ac:dyDescent="0.35">
      <c r="A16" s="224" t="str">
        <f>+TOT_Tav4_1!B12</f>
        <v>R.C. Aeromobili</v>
      </c>
      <c r="B16" s="13"/>
      <c r="C16" s="59">
        <f>+TOT_Tav4_1!C12</f>
        <v>22896</v>
      </c>
      <c r="D16" s="124">
        <f>+TOT_Tav4_1!D12</f>
        <v>-1.7760617760617801E-2</v>
      </c>
      <c r="E16" s="124">
        <f>+TOT_Tav4_1!E12</f>
        <v>4.4601572435293198E-4</v>
      </c>
    </row>
    <row r="17" spans="1:17" s="10" customFormat="1" ht="13.15" customHeight="1" x14ac:dyDescent="0.35">
      <c r="A17" s="224" t="str">
        <f>+TOT_Tav4_1!B13</f>
        <v>R.C. Veicoli Marittimi, Lacustri E Fluviali</v>
      </c>
      <c r="B17" s="13"/>
      <c r="C17" s="59">
        <f>+TOT_Tav4_1!C13</f>
        <v>48966</v>
      </c>
      <c r="D17" s="124">
        <f>+TOT_Tav4_1!D13</f>
        <v>-6.4355868078113707E-2</v>
      </c>
      <c r="E17" s="124">
        <f>+TOT_Tav4_1!E13</f>
        <v>9.5386119665730499E-4</v>
      </c>
    </row>
    <row r="18" spans="1:17" s="10" customFormat="1" ht="13.15" customHeight="1" x14ac:dyDescent="0.35">
      <c r="A18" s="224" t="str">
        <f>+TOT_Tav4_1!B14</f>
        <v>R.C. Generale</v>
      </c>
      <c r="B18" s="13"/>
      <c r="C18" s="59">
        <f>+TOT_Tav4_1!C14</f>
        <v>5959960</v>
      </c>
      <c r="D18" s="124">
        <f>+TOT_Tav4_1!D14</f>
        <v>2.29132386972049E-2</v>
      </c>
      <c r="E18" s="124">
        <f>+TOT_Tav4_1!E14</f>
        <v>0.116100448834491</v>
      </c>
    </row>
    <row r="19" spans="1:17" s="10" customFormat="1" ht="13.15" customHeight="1" x14ac:dyDescent="0.35">
      <c r="A19" s="224" t="str">
        <f>+TOT_Tav4_1!B15</f>
        <v>Credito</v>
      </c>
      <c r="B19" s="13"/>
      <c r="C19" s="59">
        <f>+TOT_Tav4_1!C15</f>
        <v>845202</v>
      </c>
      <c r="D19" s="124">
        <f>+TOT_Tav4_1!D15</f>
        <v>4.3281515001147901E-2</v>
      </c>
      <c r="E19" s="124">
        <f>+TOT_Tav4_1!E15</f>
        <v>1.6464595661012701E-2</v>
      </c>
    </row>
    <row r="20" spans="1:17" s="10" customFormat="1" ht="13.15" customHeight="1" x14ac:dyDescent="0.35">
      <c r="A20" s="224" t="str">
        <f>+TOT_Tav4_1!B16</f>
        <v>Cauzione</v>
      </c>
      <c r="B20" s="13"/>
      <c r="C20" s="59">
        <f>+TOT_Tav4_1!C16</f>
        <v>932646</v>
      </c>
      <c r="D20" s="124">
        <f>+TOT_Tav4_1!D16</f>
        <v>7.8931903157738903E-2</v>
      </c>
      <c r="E20" s="124">
        <f>+TOT_Tav4_1!E16</f>
        <v>1.8168011061096501E-2</v>
      </c>
    </row>
    <row r="21" spans="1:17" s="10" customFormat="1" ht="13.15" customHeight="1" x14ac:dyDescent="0.35">
      <c r="A21" s="224" t="str">
        <f>+TOT_Tav4_1!B17</f>
        <v>Perdite Pecuniarie Di Vario Genere</v>
      </c>
      <c r="B21" s="13"/>
      <c r="C21" s="59">
        <f>+TOT_Tav4_1!C17</f>
        <v>1128083</v>
      </c>
      <c r="D21" s="124">
        <f>+TOT_Tav4_1!D17</f>
        <v>6.9398678138473197E-2</v>
      </c>
      <c r="E21" s="124">
        <f>+TOT_Tav4_1!E17</f>
        <v>2.19751378570592E-2</v>
      </c>
    </row>
    <row r="22" spans="1:17" s="10" customFormat="1" ht="13.15" customHeight="1" x14ac:dyDescent="0.35">
      <c r="A22" s="224" t="str">
        <f>+TOT_Tav4_1!B18</f>
        <v>Tutela Legale</v>
      </c>
      <c r="B22" s="13"/>
      <c r="C22" s="59">
        <f>+TOT_Tav4_1!C18</f>
        <v>740115</v>
      </c>
      <c r="D22" s="124">
        <f>+TOT_Tav4_1!D18</f>
        <v>4.2393470560481199E-2</v>
      </c>
      <c r="E22" s="124">
        <f>+TOT_Tav4_1!E18</f>
        <v>1.4417493353837799E-2</v>
      </c>
    </row>
    <row r="23" spans="1:17" s="10" customFormat="1" ht="13.15" customHeight="1" x14ac:dyDescent="0.35">
      <c r="A23" s="225" t="s">
        <v>223</v>
      </c>
      <c r="B23" s="118"/>
      <c r="C23" s="59">
        <f>+TOT_Tav4_1!C19</f>
        <v>1334838</v>
      </c>
      <c r="D23" s="124">
        <f>+TOT_Tav4_1!D19</f>
        <v>7.6260930211932101E-2</v>
      </c>
      <c r="E23" s="124">
        <f>+TOT_Tav4_1!E19</f>
        <v>2.60027401058621E-2</v>
      </c>
      <c r="H23" s="258"/>
    </row>
    <row r="24" spans="1:17" s="26" customFormat="1" ht="13.15" customHeight="1" x14ac:dyDescent="0.35">
      <c r="A24" s="259" t="str">
        <f>+TOT_Tav4_1!B20</f>
        <v>TOTALE</v>
      </c>
      <c r="B24" s="206"/>
      <c r="C24" s="70">
        <f>+TOT_Tav4_1!C20</f>
        <v>51334513</v>
      </c>
      <c r="D24" s="140">
        <f>+TOT_Tav4_1!D20</f>
        <v>5.55212096389874E-2</v>
      </c>
      <c r="E24" s="140">
        <f>+TOT_Tav4_1!E20</f>
        <v>1</v>
      </c>
      <c r="F24" s="43"/>
      <c r="G24" s="43"/>
    </row>
    <row r="25" spans="1:17" ht="9.25" customHeight="1" x14ac:dyDescent="0.35">
      <c r="A25" s="10"/>
      <c r="C25" s="42"/>
      <c r="D25" s="198"/>
      <c r="E25" s="42"/>
      <c r="F25" s="10"/>
    </row>
    <row r="26" spans="1:17" ht="45.25" customHeight="1" x14ac:dyDescent="0.35">
      <c r="A26" s="309" t="s">
        <v>227</v>
      </c>
      <c r="B26" s="309"/>
      <c r="C26" s="309"/>
      <c r="D26" s="309"/>
      <c r="E26" s="309"/>
      <c r="K26" s="289"/>
      <c r="L26" s="289"/>
      <c r="M26" s="289"/>
      <c r="N26" s="289"/>
      <c r="O26" s="289"/>
      <c r="P26" s="289"/>
      <c r="Q26" s="289"/>
    </row>
    <row r="27" spans="1:17" s="199" customFormat="1" ht="17.149999999999999" customHeight="1" x14ac:dyDescent="0.35">
      <c r="A27" s="9"/>
      <c r="B27" s="183"/>
      <c r="C27" s="183"/>
      <c r="D27" s="183"/>
      <c r="E27" s="183"/>
      <c r="F27" s="112"/>
    </row>
    <row r="28" spans="1:17" ht="12" customHeight="1" x14ac:dyDescent="0.35">
      <c r="B28" s="9"/>
    </row>
    <row r="29" spans="1:17" ht="25.15" customHeight="1" x14ac:dyDescent="0.35">
      <c r="A29" s="310" t="str">
        <f>"Distribuzione per canale distributivo dei premi lordi "&amp;IF(MID(TOT_Tav4_2!C1,5,4)="0331","1°",
IF(MID(TOT_Tav4_2!C1,5,4)="0630","2°",
IF(MID(TOT_Tav4_2!C1,5,4)="0930","3°","4°")))&amp;" trimestre "&amp;MID(TOT_Tav4_1!C1,1,4) &amp;" (b)"</f>
        <v>Distribuzione per canale distributivo dei premi lordi 4° trimestre 2025 (b)</v>
      </c>
      <c r="B29" s="310"/>
      <c r="C29" s="310"/>
      <c r="D29" s="310"/>
      <c r="E29" s="310"/>
      <c r="F29" s="310"/>
      <c r="G29" s="310"/>
      <c r="H29" s="310"/>
    </row>
    <row r="30" spans="1:17" ht="10.15" customHeight="1" x14ac:dyDescent="0.35">
      <c r="H30" s="11" t="s">
        <v>1</v>
      </c>
    </row>
    <row r="31" spans="1:17" ht="21" customHeight="1" x14ac:dyDescent="0.35">
      <c r="A31" s="200"/>
      <c r="B31" s="12"/>
      <c r="C31" s="287" t="s">
        <v>6</v>
      </c>
      <c r="D31" s="288"/>
      <c r="E31" s="304"/>
      <c r="F31" s="287" t="s">
        <v>200</v>
      </c>
      <c r="G31" s="288"/>
      <c r="H31" s="304"/>
    </row>
    <row r="32" spans="1:17" ht="22" x14ac:dyDescent="0.35">
      <c r="A32" s="117"/>
      <c r="B32" s="118"/>
      <c r="C32" s="111" t="s">
        <v>189</v>
      </c>
      <c r="D32" s="197" t="s">
        <v>191</v>
      </c>
      <c r="E32" s="111" t="s">
        <v>186</v>
      </c>
      <c r="F32" s="111" t="s">
        <v>189</v>
      </c>
      <c r="G32" s="197" t="s">
        <v>191</v>
      </c>
      <c r="H32" s="111" t="s">
        <v>186</v>
      </c>
    </row>
    <row r="33" spans="1:8" s="10" customFormat="1" ht="13.15" customHeight="1" x14ac:dyDescent="0.25">
      <c r="A33" s="102" t="str">
        <f>+TOT_Tav4_2!B2</f>
        <v>Agenzie con mandato</v>
      </c>
      <c r="B33" s="13"/>
      <c r="C33" s="59">
        <f>+TOT_Tav4_2!C2</f>
        <v>35295954</v>
      </c>
      <c r="D33" s="124">
        <f>+TOT_Tav4_2!D2</f>
        <v>4.6750073444014502E-2</v>
      </c>
      <c r="E33" s="124">
        <f>+TOT_Tav4_2!E2</f>
        <v>0.68756771881716305</v>
      </c>
      <c r="F33" s="59">
        <f>+TOT_Tav4_2!F2</f>
        <v>12872603</v>
      </c>
      <c r="G33" s="124">
        <f>+TOT_Tav4_2!G2</f>
        <v>2.2927294509477201E-2</v>
      </c>
      <c r="H33" s="124">
        <f>+TOT_Tav4_2!H2</f>
        <v>0.86703042250531004</v>
      </c>
    </row>
    <row r="34" spans="1:8" s="10" customFormat="1" ht="13.15" customHeight="1" x14ac:dyDescent="0.25">
      <c r="A34" s="103" t="s">
        <v>91</v>
      </c>
      <c r="B34" s="13"/>
      <c r="C34" s="59">
        <f>+TOT_Tav4_2!C3</f>
        <v>300565</v>
      </c>
      <c r="D34" s="124">
        <f>+TOT_Tav4_2!D3</f>
        <v>8.7667683533630705E-2</v>
      </c>
      <c r="E34" s="124">
        <f>+TOT_Tav4_2!E3</f>
        <v>5.8550277860822397E-3</v>
      </c>
      <c r="F34" s="59">
        <f>+TOT_Tav4_2!F3</f>
        <v>889</v>
      </c>
      <c r="G34" s="124">
        <f>+TOT_Tav4_2!G3</f>
        <v>0</v>
      </c>
      <c r="H34" s="124">
        <f>+TOT_Tav4_2!H3</f>
        <v>5.9878335842969799E-5</v>
      </c>
    </row>
    <row r="35" spans="1:8" s="10" customFormat="1" ht="13.15" customHeight="1" x14ac:dyDescent="0.25">
      <c r="A35" s="102" t="str">
        <f>+TOT_Tav4_2!B4</f>
        <v>Sportelli bancari e postali</v>
      </c>
      <c r="B35" s="13"/>
      <c r="C35" s="59">
        <f>+TOT_Tav4_2!C4</f>
        <v>4700261</v>
      </c>
      <c r="D35" s="124">
        <f>+TOT_Tav4_2!D4</f>
        <v>0.107934396954151</v>
      </c>
      <c r="E35" s="124">
        <f>+TOT_Tav4_2!E4</f>
        <v>9.1561421844987598E-2</v>
      </c>
      <c r="F35" s="59">
        <f>+TOT_Tav4_2!F4</f>
        <v>323520</v>
      </c>
      <c r="G35" s="124">
        <f>+TOT_Tav4_2!G4</f>
        <v>5.02088926256197E-2</v>
      </c>
      <c r="H35" s="124">
        <f>+TOT_Tav4_2!H4</f>
        <v>2.1790595288996201E-2</v>
      </c>
    </row>
    <row r="36" spans="1:8" s="10" customFormat="1" ht="13.15" customHeight="1" x14ac:dyDescent="0.25">
      <c r="A36" s="102" t="str">
        <f>+TOT_Tav4_2!B5</f>
        <v>Brokers</v>
      </c>
      <c r="B36" s="13"/>
      <c r="C36" s="59">
        <f>+TOT_Tav4_2!C5</f>
        <v>7380465</v>
      </c>
      <c r="D36" s="124">
        <f>+TOT_Tav4_2!D5</f>
        <v>3.7256816898744202E-2</v>
      </c>
      <c r="E36" s="124">
        <f>+TOT_Tav4_2!E5</f>
        <v>0.14377198825281501</v>
      </c>
      <c r="F36" s="59">
        <f>+TOT_Tav4_2!F5</f>
        <v>847230</v>
      </c>
      <c r="G36" s="124">
        <f>+TOT_Tav4_2!G5</f>
        <v>-2.1203050429594798E-2</v>
      </c>
      <c r="H36" s="124">
        <f>+TOT_Tav4_2!H5</f>
        <v>5.7064929669560498E-2</v>
      </c>
    </row>
    <row r="37" spans="1:8" s="10" customFormat="1" ht="13.15" customHeight="1" x14ac:dyDescent="0.25">
      <c r="A37" s="102" t="str">
        <f>+TOT_Tav4_2!B6</f>
        <v>Agenzie in economia e gerenze</v>
      </c>
      <c r="B37" s="13"/>
      <c r="C37" s="59">
        <f>+TOT_Tav4_2!C6</f>
        <v>2073356</v>
      </c>
      <c r="D37" s="124">
        <f>+TOT_Tav4_2!D6</f>
        <v>0.111908625706689</v>
      </c>
      <c r="E37" s="124">
        <f>+TOT_Tav4_2!E6</f>
        <v>4.0389123785005997E-2</v>
      </c>
      <c r="F37" s="59">
        <f>+TOT_Tav4_2!F6</f>
        <v>85878</v>
      </c>
      <c r="G37" s="124">
        <f>+TOT_Tav4_2!G6</f>
        <v>2.5555900546944101E-2</v>
      </c>
      <c r="H37" s="124">
        <f>+TOT_Tav4_2!H6</f>
        <v>5.7842876552559701E-3</v>
      </c>
    </row>
    <row r="38" spans="1:8" ht="13.15" customHeight="1" x14ac:dyDescent="0.25">
      <c r="A38" s="102" t="str">
        <f>+TOT_Tav4_2!B7 &amp;" (b)"</f>
        <v>Altre forme di vendita diretta (b)</v>
      </c>
      <c r="B38" s="13"/>
      <c r="C38" s="59">
        <f>+TOT_Tav4_2!C7</f>
        <v>1583912</v>
      </c>
      <c r="D38" s="124">
        <f>+TOT_Tav4_2!D7</f>
        <v>0.11861115015011001</v>
      </c>
      <c r="E38" s="124">
        <f>+TOT_Tav4_2!E7</f>
        <v>3.0854719513945701E-2</v>
      </c>
      <c r="F38" s="59">
        <f>+TOT_Tav4_2!F7</f>
        <v>716652</v>
      </c>
      <c r="G38" s="124">
        <f>+TOT_Tav4_2!G7</f>
        <v>1.8899310309528999E-2</v>
      </c>
      <c r="H38" s="124">
        <f>+TOT_Tav4_2!H7</f>
        <v>4.82698865450348E-2</v>
      </c>
    </row>
    <row r="39" spans="1:8" ht="13.15" customHeight="1" x14ac:dyDescent="0.35">
      <c r="A39" s="35" t="str">
        <f>+TOT_Tav4_2!B8</f>
        <v>TOTALE</v>
      </c>
      <c r="B39" s="37"/>
      <c r="C39" s="70">
        <f>+TOT_Tav4_2!C8</f>
        <v>51334513</v>
      </c>
      <c r="D39" s="140">
        <f>+TOT_Tav4_2!D8</f>
        <v>5.55212096389874E-2</v>
      </c>
      <c r="E39" s="140">
        <f>+TOT_Tav4_2!E8</f>
        <v>1</v>
      </c>
      <c r="F39" s="70">
        <f>+TOT_Tav4_2!F8</f>
        <v>14846772</v>
      </c>
      <c r="G39" s="140">
        <f>+TOT_Tav4_2!G8</f>
        <v>2.0760316200609401E-2</v>
      </c>
      <c r="H39" s="140">
        <f>+TOT_Tav4_2!H8</f>
        <v>1</v>
      </c>
    </row>
    <row r="40" spans="1:8" ht="13.15" customHeight="1" x14ac:dyDescent="0.35"/>
    <row r="41" spans="1:8" ht="13.15" customHeight="1" x14ac:dyDescent="0.35">
      <c r="A41" s="9" t="s">
        <v>207</v>
      </c>
    </row>
  </sheetData>
  <mergeCells count="6">
    <mergeCell ref="C31:E31"/>
    <mergeCell ref="F31:H31"/>
    <mergeCell ref="A5:B5"/>
    <mergeCell ref="A26:E26"/>
    <mergeCell ref="K26:Q26"/>
    <mergeCell ref="A29:H29"/>
  </mergeCells>
  <printOptions horizontalCentered="1"/>
  <pageMargins left="0.31496062992125984" right="0.11811023622047245" top="0.19685039370078741" bottom="0" header="0.19685039370078741" footer="0"/>
  <pageSetup paperSize="9" orientation="portrait" r:id="rId1"/>
  <headerFooter alignWithMargins="0">
    <oddHeader>&amp;L&amp;"Arial,Normale"&amp;8IVASS - SERVIZIO STUDI E GESTIONE DATI
DIVISIONE STUDI E ANALISI STATISTICHE&amp;R&amp;A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0"/>
  <sheetViews>
    <sheetView topLeftCell="C1" workbookViewId="0">
      <selection sqref="A1:K1"/>
    </sheetView>
  </sheetViews>
  <sheetFormatPr defaultColWidth="11.453125" defaultRowHeight="14.5" x14ac:dyDescent="0.35"/>
  <sheetData>
    <row r="1" spans="1:10" x14ac:dyDescent="0.35">
      <c r="A1" t="s">
        <v>95</v>
      </c>
      <c r="B1" t="s">
        <v>96</v>
      </c>
      <c r="C1" t="s">
        <v>237</v>
      </c>
      <c r="D1" t="s">
        <v>238</v>
      </c>
      <c r="E1" t="s">
        <v>239</v>
      </c>
      <c r="F1" t="s">
        <v>240</v>
      </c>
      <c r="G1" t="s">
        <v>241</v>
      </c>
      <c r="H1" t="s">
        <v>175</v>
      </c>
      <c r="I1" t="s">
        <v>211</v>
      </c>
      <c r="J1" t="s">
        <v>178</v>
      </c>
    </row>
    <row r="2" spans="1:10" x14ac:dyDescent="0.35">
      <c r="A2">
        <v>1</v>
      </c>
      <c r="B2" t="s">
        <v>97</v>
      </c>
      <c r="C2">
        <v>1</v>
      </c>
      <c r="D2">
        <v>0</v>
      </c>
      <c r="E2">
        <v>0</v>
      </c>
      <c r="F2">
        <v>1</v>
      </c>
      <c r="G2">
        <v>0</v>
      </c>
      <c r="H2">
        <v>-0.99828767123287698</v>
      </c>
      <c r="I2">
        <v>-0.99828767123287698</v>
      </c>
      <c r="J2">
        <v>8.4298686059140994E-9</v>
      </c>
    </row>
    <row r="3" spans="1:10" x14ac:dyDescent="0.35">
      <c r="A3">
        <v>2</v>
      </c>
      <c r="B3" t="s">
        <v>98</v>
      </c>
      <c r="C3">
        <v>1699240</v>
      </c>
      <c r="D3">
        <v>60135213</v>
      </c>
      <c r="E3">
        <v>6455771</v>
      </c>
      <c r="F3">
        <v>68290224</v>
      </c>
      <c r="G3">
        <v>980255</v>
      </c>
      <c r="H3">
        <v>1.0090824456021599E-3</v>
      </c>
      <c r="I3">
        <v>1.0090824456021599E-3</v>
      </c>
      <c r="J3">
        <v>0.57567761538844198</v>
      </c>
    </row>
    <row r="4" spans="1:10" x14ac:dyDescent="0.35">
      <c r="A4">
        <v>3</v>
      </c>
      <c r="B4" t="s">
        <v>99</v>
      </c>
      <c r="C4">
        <v>2003</v>
      </c>
      <c r="D4">
        <v>12827</v>
      </c>
      <c r="E4">
        <v>12063</v>
      </c>
      <c r="F4">
        <v>26893</v>
      </c>
      <c r="G4">
        <v>1047</v>
      </c>
      <c r="H4">
        <v>0.3557672917927</v>
      </c>
      <c r="I4">
        <v>0.3557672917927</v>
      </c>
      <c r="J4">
        <v>2.2670445641884799E-4</v>
      </c>
    </row>
    <row r="5" spans="1:10" x14ac:dyDescent="0.35">
      <c r="A5">
        <v>4</v>
      </c>
      <c r="B5" t="s">
        <v>100</v>
      </c>
      <c r="C5">
        <v>7793</v>
      </c>
      <c r="D5">
        <v>0</v>
      </c>
      <c r="E5">
        <v>3403341</v>
      </c>
      <c r="F5">
        <v>3411134</v>
      </c>
      <c r="G5">
        <v>416860</v>
      </c>
      <c r="H5">
        <v>-3.2833962185864199E-3</v>
      </c>
      <c r="I5">
        <v>-3.2833962185864199E-3</v>
      </c>
      <c r="J5">
        <v>2.8755411417166199E-2</v>
      </c>
    </row>
    <row r="6" spans="1:10" x14ac:dyDescent="0.35">
      <c r="A6">
        <v>5</v>
      </c>
      <c r="B6" t="s">
        <v>101</v>
      </c>
      <c r="C6">
        <v>993282</v>
      </c>
      <c r="D6">
        <v>621516</v>
      </c>
      <c r="E6">
        <v>86</v>
      </c>
      <c r="F6">
        <v>1614884</v>
      </c>
      <c r="G6">
        <v>192507</v>
      </c>
      <c r="H6">
        <v>0.10615084597506801</v>
      </c>
      <c r="I6">
        <v>0.10615084597506801</v>
      </c>
      <c r="J6">
        <v>1.3613259933793E-2</v>
      </c>
    </row>
    <row r="7" spans="1:10" x14ac:dyDescent="0.35">
      <c r="A7">
        <v>6</v>
      </c>
      <c r="B7" t="s">
        <v>102</v>
      </c>
      <c r="C7">
        <v>14046</v>
      </c>
      <c r="D7">
        <v>141343</v>
      </c>
      <c r="E7">
        <v>4074</v>
      </c>
      <c r="F7">
        <v>159463</v>
      </c>
      <c r="G7">
        <v>1486</v>
      </c>
      <c r="H7">
        <v>0.195643697983055</v>
      </c>
      <c r="I7">
        <v>0.195643697983055</v>
      </c>
      <c r="J7">
        <v>1.3442521375048801E-3</v>
      </c>
    </row>
    <row r="8" spans="1:10" x14ac:dyDescent="0.35">
      <c r="A8">
        <v>7</v>
      </c>
      <c r="B8" t="s">
        <v>103</v>
      </c>
      <c r="C8">
        <v>2706569</v>
      </c>
      <c r="D8">
        <v>60898072</v>
      </c>
      <c r="E8">
        <v>6459931</v>
      </c>
      <c r="F8">
        <v>70064572</v>
      </c>
      <c r="G8">
        <v>1174248</v>
      </c>
      <c r="H8">
        <v>3.5711681903309901E-3</v>
      </c>
      <c r="I8">
        <v>3.5711681903309901E-3</v>
      </c>
      <c r="J8">
        <v>0.59063513588960803</v>
      </c>
    </row>
    <row r="9" spans="1:10" x14ac:dyDescent="0.35">
      <c r="A9">
        <v>8</v>
      </c>
      <c r="B9" t="s">
        <v>104</v>
      </c>
      <c r="C9">
        <v>10227</v>
      </c>
      <c r="D9">
        <v>13699</v>
      </c>
      <c r="E9">
        <v>8761</v>
      </c>
      <c r="F9">
        <v>32687</v>
      </c>
      <c r="G9">
        <v>2748</v>
      </c>
      <c r="H9">
        <v>3.6366518706404602E-2</v>
      </c>
      <c r="I9">
        <v>3.6366518706404602E-2</v>
      </c>
      <c r="J9">
        <v>2.75547115121514E-4</v>
      </c>
    </row>
    <row r="10" spans="1:10" x14ac:dyDescent="0.35">
      <c r="A10">
        <v>9</v>
      </c>
      <c r="B10" t="s">
        <v>105</v>
      </c>
      <c r="C10">
        <v>285195</v>
      </c>
      <c r="D10">
        <v>748079</v>
      </c>
      <c r="E10">
        <v>12989</v>
      </c>
      <c r="F10">
        <v>1046263</v>
      </c>
      <c r="G10">
        <v>78302</v>
      </c>
      <c r="H10">
        <v>7.3323635498180106E-2</v>
      </c>
      <c r="I10">
        <v>7.3323635498180106E-2</v>
      </c>
      <c r="J10">
        <v>8.8198596172295099E-3</v>
      </c>
    </row>
    <row r="11" spans="1:10" x14ac:dyDescent="0.35">
      <c r="A11">
        <v>10</v>
      </c>
      <c r="B11" t="s">
        <v>106</v>
      </c>
      <c r="C11">
        <v>1177236</v>
      </c>
      <c r="D11">
        <v>915837</v>
      </c>
      <c r="E11">
        <v>234236</v>
      </c>
      <c r="F11">
        <v>2327309</v>
      </c>
      <c r="G11">
        <v>151295</v>
      </c>
      <c r="H11">
        <v>3.0977034458501002E-2</v>
      </c>
      <c r="I11">
        <v>3.0977034458501002E-2</v>
      </c>
      <c r="J11">
        <v>1.9618909075361301E-2</v>
      </c>
    </row>
    <row r="12" spans="1:10" x14ac:dyDescent="0.35">
      <c r="A12">
        <v>11</v>
      </c>
      <c r="B12" t="s">
        <v>107</v>
      </c>
      <c r="C12">
        <v>1472658</v>
      </c>
      <c r="D12">
        <v>1677615</v>
      </c>
      <c r="E12">
        <v>255986</v>
      </c>
      <c r="F12">
        <v>3406259</v>
      </c>
      <c r="G12">
        <v>232345</v>
      </c>
      <c r="H12">
        <v>4.36769811043261E-2</v>
      </c>
      <c r="I12">
        <v>4.36769811043261E-2</v>
      </c>
      <c r="J12">
        <v>2.8714315807712401E-2</v>
      </c>
    </row>
    <row r="13" spans="1:10" x14ac:dyDescent="0.35">
      <c r="A13">
        <v>12</v>
      </c>
      <c r="B13" t="s">
        <v>108</v>
      </c>
      <c r="C13">
        <v>4179227</v>
      </c>
      <c r="D13">
        <v>62575687</v>
      </c>
      <c r="E13">
        <v>6715917</v>
      </c>
      <c r="F13">
        <v>73470831</v>
      </c>
      <c r="G13">
        <v>1406593</v>
      </c>
      <c r="H13">
        <v>5.3622957962182697E-3</v>
      </c>
      <c r="I13">
        <v>5.3622957962182697E-3</v>
      </c>
      <c r="J13">
        <v>0.61934945169732103</v>
      </c>
    </row>
    <row r="14" spans="1:10" x14ac:dyDescent="0.35">
      <c r="A14">
        <v>13</v>
      </c>
      <c r="B14" t="s">
        <v>76</v>
      </c>
      <c r="C14">
        <v>0</v>
      </c>
      <c r="D14">
        <v>0</v>
      </c>
      <c r="E14">
        <v>0</v>
      </c>
      <c r="F14">
        <v>0</v>
      </c>
      <c r="G14">
        <v>0</v>
      </c>
      <c r="J14">
        <v>0</v>
      </c>
    </row>
    <row r="15" spans="1:10" x14ac:dyDescent="0.35">
      <c r="A15">
        <v>14</v>
      </c>
      <c r="B15" t="s">
        <v>109</v>
      </c>
      <c r="C15">
        <v>71880</v>
      </c>
      <c r="D15">
        <v>13809558</v>
      </c>
      <c r="E15">
        <v>3957375</v>
      </c>
      <c r="F15">
        <v>17838813</v>
      </c>
      <c r="G15">
        <v>885736</v>
      </c>
      <c r="H15">
        <v>0.466992567921794</v>
      </c>
      <c r="I15">
        <v>0.466992567921794</v>
      </c>
      <c r="J15">
        <v>0.15037884967547199</v>
      </c>
    </row>
    <row r="16" spans="1:10" x14ac:dyDescent="0.35">
      <c r="A16">
        <v>15</v>
      </c>
      <c r="B16" t="s">
        <v>110</v>
      </c>
      <c r="C16">
        <v>3062</v>
      </c>
      <c r="D16">
        <v>0</v>
      </c>
      <c r="E16">
        <v>1442759</v>
      </c>
      <c r="F16">
        <v>1445821</v>
      </c>
      <c r="G16">
        <v>345912</v>
      </c>
      <c r="H16">
        <v>9.7156676827625701E-2</v>
      </c>
      <c r="I16">
        <v>9.7156676827625701E-2</v>
      </c>
      <c r="J16">
        <v>1.21880810576713E-2</v>
      </c>
    </row>
    <row r="17" spans="1:10" x14ac:dyDescent="0.35">
      <c r="A17">
        <v>16</v>
      </c>
      <c r="B17" t="s">
        <v>111</v>
      </c>
      <c r="C17">
        <v>3885</v>
      </c>
      <c r="D17">
        <v>17302053</v>
      </c>
      <c r="E17">
        <v>2179069</v>
      </c>
      <c r="F17">
        <v>19485007</v>
      </c>
      <c r="G17">
        <v>605329</v>
      </c>
      <c r="H17">
        <v>1.16095982688684E-2</v>
      </c>
      <c r="I17">
        <v>1.16095982688684E-2</v>
      </c>
      <c r="J17">
        <v>0.16425604879531699</v>
      </c>
    </row>
    <row r="18" spans="1:10" x14ac:dyDescent="0.35">
      <c r="A18">
        <v>17</v>
      </c>
      <c r="B18" t="s">
        <v>112</v>
      </c>
      <c r="C18">
        <v>0</v>
      </c>
      <c r="D18">
        <v>0</v>
      </c>
      <c r="E18">
        <v>931913</v>
      </c>
      <c r="F18">
        <v>931913</v>
      </c>
      <c r="G18">
        <v>341130</v>
      </c>
      <c r="H18">
        <v>0.24396713057267899</v>
      </c>
      <c r="I18">
        <v>0.24396713057267899</v>
      </c>
      <c r="J18">
        <v>7.8559041421432298E-3</v>
      </c>
    </row>
    <row r="19" spans="1:10" x14ac:dyDescent="0.35">
      <c r="A19">
        <v>18</v>
      </c>
      <c r="B19" t="s">
        <v>113</v>
      </c>
      <c r="C19">
        <v>0</v>
      </c>
      <c r="D19">
        <v>0</v>
      </c>
      <c r="E19">
        <v>0</v>
      </c>
      <c r="F19">
        <v>0</v>
      </c>
      <c r="G19">
        <v>0</v>
      </c>
      <c r="J19">
        <v>0</v>
      </c>
    </row>
    <row r="20" spans="1:10" x14ac:dyDescent="0.35">
      <c r="A20">
        <v>19</v>
      </c>
      <c r="B20" t="s">
        <v>114</v>
      </c>
      <c r="C20">
        <v>0</v>
      </c>
      <c r="D20">
        <v>0</v>
      </c>
      <c r="E20">
        <v>0</v>
      </c>
      <c r="F20">
        <v>0</v>
      </c>
      <c r="G20">
        <v>0</v>
      </c>
      <c r="J20">
        <v>0</v>
      </c>
    </row>
    <row r="21" spans="1:10" x14ac:dyDescent="0.35">
      <c r="A21">
        <v>20</v>
      </c>
      <c r="B21" t="s">
        <v>115</v>
      </c>
      <c r="C21">
        <v>75765</v>
      </c>
      <c r="D21">
        <v>31111611</v>
      </c>
      <c r="E21">
        <v>6136444</v>
      </c>
      <c r="F21">
        <v>37323820</v>
      </c>
      <c r="G21">
        <v>1491065</v>
      </c>
      <c r="H21">
        <v>0.18784278861156101</v>
      </c>
      <c r="I21">
        <v>0.18784278861156101</v>
      </c>
      <c r="J21">
        <v>0.31463489847078902</v>
      </c>
    </row>
    <row r="22" spans="1:10" x14ac:dyDescent="0.35">
      <c r="A22">
        <v>21</v>
      </c>
      <c r="B22" t="s">
        <v>116</v>
      </c>
      <c r="C22">
        <v>17102</v>
      </c>
      <c r="D22">
        <v>5651</v>
      </c>
      <c r="E22">
        <v>0</v>
      </c>
      <c r="F22">
        <v>22753</v>
      </c>
      <c r="G22">
        <v>841</v>
      </c>
      <c r="H22">
        <v>5.98565306502701E-2</v>
      </c>
      <c r="I22">
        <v>5.98565306502701E-2</v>
      </c>
      <c r="J22">
        <v>1.9180480039036399E-4</v>
      </c>
    </row>
    <row r="23" spans="1:10" x14ac:dyDescent="0.35">
      <c r="A23">
        <v>22</v>
      </c>
      <c r="B23" t="s">
        <v>41</v>
      </c>
      <c r="C23">
        <v>92867</v>
      </c>
      <c r="D23">
        <v>31117262</v>
      </c>
      <c r="E23">
        <v>6136444</v>
      </c>
      <c r="F23">
        <v>37346573</v>
      </c>
      <c r="G23">
        <v>1491906</v>
      </c>
      <c r="H23">
        <v>0.18775540475914801</v>
      </c>
      <c r="I23">
        <v>0.18775540475914801</v>
      </c>
      <c r="J23">
        <v>0.31482670327117901</v>
      </c>
    </row>
    <row r="24" spans="1:10" x14ac:dyDescent="0.35">
      <c r="A24">
        <v>23</v>
      </c>
      <c r="B24" t="s">
        <v>42</v>
      </c>
      <c r="C24">
        <v>316179</v>
      </c>
      <c r="D24">
        <v>60475</v>
      </c>
      <c r="E24">
        <v>7115</v>
      </c>
      <c r="F24">
        <v>383769</v>
      </c>
      <c r="G24">
        <v>78423</v>
      </c>
      <c r="H24">
        <v>0.18740041027100801</v>
      </c>
      <c r="I24">
        <v>0.18740041027100801</v>
      </c>
      <c r="J24">
        <v>3.23512224502305E-3</v>
      </c>
    </row>
    <row r="25" spans="1:10" x14ac:dyDescent="0.35">
      <c r="A25">
        <v>24</v>
      </c>
      <c r="B25" t="s">
        <v>117</v>
      </c>
      <c r="C25">
        <v>97</v>
      </c>
      <c r="D25">
        <v>574217</v>
      </c>
      <c r="E25">
        <v>91700</v>
      </c>
      <c r="F25">
        <v>666014</v>
      </c>
      <c r="G25">
        <v>10032</v>
      </c>
      <c r="H25">
        <v>-3.7163827612577902E-2</v>
      </c>
      <c r="I25">
        <v>-3.7163827612577902E-2</v>
      </c>
      <c r="J25">
        <v>5.6144105096992804E-3</v>
      </c>
    </row>
    <row r="26" spans="1:10" x14ac:dyDescent="0.35">
      <c r="A26">
        <v>25</v>
      </c>
      <c r="B26" t="s">
        <v>118</v>
      </c>
      <c r="C26">
        <v>0</v>
      </c>
      <c r="D26">
        <v>410</v>
      </c>
      <c r="E26">
        <v>149</v>
      </c>
      <c r="F26">
        <v>559</v>
      </c>
      <c r="G26">
        <v>0</v>
      </c>
      <c r="H26">
        <v>-0.94671115347950396</v>
      </c>
      <c r="I26">
        <v>-0.94671115347950396</v>
      </c>
      <c r="J26">
        <v>4.7122965507059801E-6</v>
      </c>
    </row>
    <row r="27" spans="1:10" x14ac:dyDescent="0.35">
      <c r="A27">
        <v>26</v>
      </c>
      <c r="B27" t="s">
        <v>119</v>
      </c>
      <c r="C27">
        <v>0</v>
      </c>
      <c r="D27">
        <v>410</v>
      </c>
      <c r="E27">
        <v>149</v>
      </c>
      <c r="F27">
        <v>559</v>
      </c>
      <c r="G27">
        <v>0</v>
      </c>
      <c r="H27">
        <v>-0.40405117270788898</v>
      </c>
      <c r="I27">
        <v>-0.40405117270788898</v>
      </c>
      <c r="J27">
        <v>4.7122965507059801E-6</v>
      </c>
    </row>
    <row r="28" spans="1:10" x14ac:dyDescent="0.35">
      <c r="A28">
        <v>27</v>
      </c>
      <c r="B28" t="s">
        <v>214</v>
      </c>
      <c r="C28">
        <v>0</v>
      </c>
      <c r="D28">
        <v>0</v>
      </c>
      <c r="E28">
        <v>0</v>
      </c>
      <c r="F28">
        <v>0</v>
      </c>
      <c r="G28">
        <v>0</v>
      </c>
      <c r="J28">
        <v>0</v>
      </c>
    </row>
    <row r="29" spans="1:10" x14ac:dyDescent="0.35">
      <c r="A29">
        <v>28</v>
      </c>
      <c r="B29" t="s">
        <v>215</v>
      </c>
      <c r="C29">
        <v>0</v>
      </c>
      <c r="D29">
        <v>0</v>
      </c>
      <c r="E29">
        <v>0</v>
      </c>
      <c r="F29">
        <v>0</v>
      </c>
      <c r="G29">
        <v>0</v>
      </c>
      <c r="J29">
        <v>0</v>
      </c>
    </row>
    <row r="30" spans="1:10" x14ac:dyDescent="0.35">
      <c r="A30">
        <v>29</v>
      </c>
      <c r="B30" t="s">
        <v>216</v>
      </c>
      <c r="C30">
        <v>0</v>
      </c>
      <c r="D30">
        <v>0</v>
      </c>
      <c r="E30">
        <v>0</v>
      </c>
      <c r="F30">
        <v>0</v>
      </c>
      <c r="G30">
        <v>0</v>
      </c>
      <c r="H30">
        <v>-1</v>
      </c>
      <c r="I30">
        <v>-1</v>
      </c>
      <c r="J30">
        <v>0</v>
      </c>
    </row>
    <row r="31" spans="1:10" x14ac:dyDescent="0.35">
      <c r="A31">
        <v>30</v>
      </c>
      <c r="B31" t="s">
        <v>120</v>
      </c>
      <c r="C31">
        <v>783</v>
      </c>
      <c r="D31">
        <v>677613</v>
      </c>
      <c r="E31">
        <v>38130</v>
      </c>
      <c r="F31">
        <v>716526</v>
      </c>
      <c r="G31">
        <v>435</v>
      </c>
      <c r="H31">
        <v>-4.8918208606546498E-2</v>
      </c>
      <c r="I31">
        <v>-4.8918208606546498E-2</v>
      </c>
      <c r="J31">
        <v>6.0402200327212101E-3</v>
      </c>
    </row>
    <row r="32" spans="1:10" x14ac:dyDescent="0.35">
      <c r="A32">
        <v>31</v>
      </c>
      <c r="B32" t="s">
        <v>121</v>
      </c>
      <c r="C32">
        <v>95</v>
      </c>
      <c r="D32">
        <v>73222</v>
      </c>
      <c r="E32">
        <v>4738</v>
      </c>
      <c r="F32">
        <v>78055</v>
      </c>
      <c r="G32">
        <v>426</v>
      </c>
      <c r="H32">
        <v>-5.5801154243053704E-3</v>
      </c>
      <c r="I32">
        <v>-5.5801154243053704E-3</v>
      </c>
      <c r="J32">
        <v>6.5799339403462497E-4</v>
      </c>
    </row>
    <row r="33" spans="1:10" x14ac:dyDescent="0.35">
      <c r="A33">
        <v>32</v>
      </c>
      <c r="B33" t="s">
        <v>50</v>
      </c>
      <c r="C33">
        <v>880</v>
      </c>
      <c r="D33">
        <v>1251830</v>
      </c>
      <c r="E33">
        <v>129830</v>
      </c>
      <c r="F33">
        <v>1382540</v>
      </c>
      <c r="G33">
        <v>10467</v>
      </c>
      <c r="H33">
        <v>-4.3291783757675097E-2</v>
      </c>
      <c r="I33">
        <v>-4.3291783757675097E-2</v>
      </c>
      <c r="J33">
        <v>1.16546305424205E-2</v>
      </c>
    </row>
    <row r="34" spans="1:10" x14ac:dyDescent="0.35">
      <c r="A34">
        <v>33</v>
      </c>
      <c r="B34" t="s">
        <v>51</v>
      </c>
      <c r="C34">
        <v>2149</v>
      </c>
      <c r="D34">
        <v>4836742</v>
      </c>
      <c r="E34">
        <v>825909</v>
      </c>
      <c r="F34">
        <v>5664800</v>
      </c>
      <c r="G34">
        <v>32710</v>
      </c>
      <c r="H34">
        <v>0.48130831468231</v>
      </c>
      <c r="I34">
        <v>0.48130831468231</v>
      </c>
      <c r="J34">
        <v>4.7753519678782198E-2</v>
      </c>
    </row>
    <row r="35" spans="1:10" x14ac:dyDescent="0.35">
      <c r="A35">
        <v>34</v>
      </c>
      <c r="B35" t="s">
        <v>52</v>
      </c>
      <c r="C35">
        <v>75696</v>
      </c>
      <c r="D35">
        <v>87789</v>
      </c>
      <c r="E35">
        <v>213813</v>
      </c>
      <c r="F35">
        <v>377298</v>
      </c>
      <c r="G35">
        <v>63994</v>
      </c>
      <c r="H35">
        <v>-6.6447607712920603E-2</v>
      </c>
      <c r="I35">
        <v>-6.6447607712920603E-2</v>
      </c>
      <c r="J35">
        <v>3.1805725652741799E-3</v>
      </c>
    </row>
    <row r="36" spans="1:10" x14ac:dyDescent="0.35">
      <c r="A36">
        <v>35</v>
      </c>
      <c r="B36" t="s">
        <v>122</v>
      </c>
      <c r="C36">
        <v>75696</v>
      </c>
      <c r="D36">
        <v>58386</v>
      </c>
      <c r="E36">
        <v>198275</v>
      </c>
      <c r="F36">
        <v>332357</v>
      </c>
      <c r="G36">
        <v>54988</v>
      </c>
      <c r="H36">
        <v>-8.4917634685117496E-2</v>
      </c>
      <c r="I36">
        <v>-8.4917634685117496E-2</v>
      </c>
      <c r="J36">
        <v>2.80172584025579E-3</v>
      </c>
    </row>
    <row r="37" spans="1:10" x14ac:dyDescent="0.35">
      <c r="A37">
        <v>36</v>
      </c>
      <c r="B37" t="s">
        <v>123</v>
      </c>
      <c r="C37">
        <v>0</v>
      </c>
      <c r="D37">
        <v>29403</v>
      </c>
      <c r="E37">
        <v>15529</v>
      </c>
      <c r="F37">
        <v>44932</v>
      </c>
      <c r="G37">
        <v>9006</v>
      </c>
      <c r="H37">
        <v>9.7320927052042996E-2</v>
      </c>
      <c r="I37">
        <v>9.7320927052042996E-2</v>
      </c>
      <c r="J37">
        <v>3.7877085620093302E-4</v>
      </c>
    </row>
    <row r="38" spans="1:10" x14ac:dyDescent="0.35">
      <c r="A38">
        <v>37</v>
      </c>
      <c r="B38" t="s">
        <v>124</v>
      </c>
      <c r="C38">
        <v>0</v>
      </c>
      <c r="D38">
        <v>0</v>
      </c>
      <c r="E38">
        <v>0</v>
      </c>
      <c r="F38">
        <v>0</v>
      </c>
      <c r="G38">
        <v>0</v>
      </c>
      <c r="J38">
        <v>0</v>
      </c>
    </row>
    <row r="39" spans="1:10" x14ac:dyDescent="0.35">
      <c r="A39">
        <v>38</v>
      </c>
      <c r="B39" t="s">
        <v>125</v>
      </c>
      <c r="C39">
        <v>0</v>
      </c>
      <c r="D39">
        <v>0</v>
      </c>
      <c r="E39">
        <v>9</v>
      </c>
      <c r="F39">
        <v>9</v>
      </c>
      <c r="G39">
        <v>0</v>
      </c>
      <c r="H39">
        <v>0.28571428571428598</v>
      </c>
      <c r="I39">
        <v>0.28571428571428598</v>
      </c>
      <c r="J39">
        <v>7.5868817453226896E-8</v>
      </c>
    </row>
    <row r="40" spans="1:10" x14ac:dyDescent="0.35">
      <c r="A40">
        <v>39</v>
      </c>
      <c r="B40" t="s">
        <v>11</v>
      </c>
      <c r="C40">
        <v>4666998</v>
      </c>
      <c r="D40">
        <v>99929785</v>
      </c>
      <c r="E40">
        <v>14029028</v>
      </c>
      <c r="F40">
        <v>118625811</v>
      </c>
      <c r="G40">
        <v>3084093</v>
      </c>
      <c r="H40">
        <v>7.3356223299456902E-2</v>
      </c>
      <c r="I40">
        <v>7.3356223299456902E-2</v>
      </c>
      <c r="J40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2"/>
  <sheetViews>
    <sheetView workbookViewId="0">
      <selection sqref="A1:K1"/>
    </sheetView>
  </sheetViews>
  <sheetFormatPr defaultColWidth="11.453125" defaultRowHeight="14.5" x14ac:dyDescent="0.35"/>
  <sheetData>
    <row r="1" spans="1:17" x14ac:dyDescent="0.35">
      <c r="A1" t="s">
        <v>95</v>
      </c>
      <c r="B1" t="s">
        <v>96</v>
      </c>
      <c r="C1" t="s">
        <v>242</v>
      </c>
      <c r="D1" t="s">
        <v>170</v>
      </c>
      <c r="E1" t="s">
        <v>243</v>
      </c>
      <c r="F1" t="s">
        <v>172</v>
      </c>
      <c r="G1" t="s">
        <v>244</v>
      </c>
      <c r="H1" t="s">
        <v>174</v>
      </c>
      <c r="I1" t="s">
        <v>245</v>
      </c>
      <c r="J1" t="s">
        <v>175</v>
      </c>
      <c r="K1" t="s">
        <v>246</v>
      </c>
      <c r="L1" t="s">
        <v>179</v>
      </c>
      <c r="M1" t="s">
        <v>247</v>
      </c>
      <c r="N1" t="s">
        <v>180</v>
      </c>
      <c r="O1" t="s">
        <v>248</v>
      </c>
      <c r="P1" t="s">
        <v>181</v>
      </c>
      <c r="Q1" t="s">
        <v>182</v>
      </c>
    </row>
    <row r="2" spans="1:17" x14ac:dyDescent="0.35">
      <c r="A2">
        <v>1</v>
      </c>
      <c r="B2" t="s">
        <v>153</v>
      </c>
      <c r="C2">
        <v>10164274</v>
      </c>
      <c r="D2">
        <v>1.9181432065728001E-2</v>
      </c>
      <c r="E2">
        <v>6946568</v>
      </c>
      <c r="F2">
        <v>7.5433385161634003E-3</v>
      </c>
      <c r="G2">
        <v>46060773</v>
      </c>
      <c r="H2">
        <v>1.36473462988376E-2</v>
      </c>
      <c r="I2">
        <v>805552</v>
      </c>
      <c r="J2">
        <v>1.45618962455447E-2</v>
      </c>
      <c r="K2">
        <v>5812328</v>
      </c>
      <c r="L2">
        <v>-0.104159197894739</v>
      </c>
      <c r="M2">
        <v>275075</v>
      </c>
      <c r="N2">
        <v>0.222740325204698</v>
      </c>
      <c r="O2">
        <v>70064570</v>
      </c>
      <c r="P2">
        <v>3.57115391796436E-3</v>
      </c>
      <c r="Q2">
        <v>0.59251967083932799</v>
      </c>
    </row>
    <row r="3" spans="1:17" x14ac:dyDescent="0.35">
      <c r="A3">
        <v>2</v>
      </c>
      <c r="B3" t="s">
        <v>154</v>
      </c>
      <c r="C3">
        <v>1351266</v>
      </c>
      <c r="D3">
        <v>-8.5158400788921708E-3</v>
      </c>
      <c r="E3">
        <v>58021</v>
      </c>
      <c r="F3">
        <v>-0.43707735444499402</v>
      </c>
      <c r="G3">
        <v>1141798</v>
      </c>
      <c r="H3">
        <v>-3.2063688252413201E-2</v>
      </c>
      <c r="I3">
        <v>10937</v>
      </c>
      <c r="J3">
        <v>-4.0976142779093304E-3</v>
      </c>
      <c r="K3">
        <v>758578</v>
      </c>
      <c r="L3">
        <v>3.53709686445201E-2</v>
      </c>
      <c r="M3">
        <v>90534</v>
      </c>
      <c r="N3">
        <v>1.7300524696942301</v>
      </c>
      <c r="O3">
        <v>3411134</v>
      </c>
      <c r="P3">
        <v>-3.2833962185864199E-3</v>
      </c>
      <c r="Q3">
        <v>2.88471619089197E-2</v>
      </c>
    </row>
    <row r="4" spans="1:17" x14ac:dyDescent="0.35">
      <c r="A4">
        <v>3</v>
      </c>
      <c r="B4" t="s">
        <v>217</v>
      </c>
      <c r="C4">
        <v>0</v>
      </c>
      <c r="E4">
        <v>0</v>
      </c>
      <c r="G4">
        <v>0</v>
      </c>
      <c r="I4">
        <v>0</v>
      </c>
      <c r="K4">
        <v>0</v>
      </c>
      <c r="M4">
        <v>0</v>
      </c>
      <c r="O4">
        <v>0</v>
      </c>
      <c r="Q4">
        <v>0</v>
      </c>
    </row>
    <row r="5" spans="1:17" x14ac:dyDescent="0.35">
      <c r="A5">
        <v>4</v>
      </c>
      <c r="B5" t="s">
        <v>155</v>
      </c>
      <c r="C5">
        <v>3574080</v>
      </c>
      <c r="D5">
        <v>4.4453139908292402E-2</v>
      </c>
      <c r="E5">
        <v>12539041</v>
      </c>
      <c r="F5">
        <v>0.116579156022437</v>
      </c>
      <c r="G5">
        <v>19427666</v>
      </c>
      <c r="H5">
        <v>0.29267408217098501</v>
      </c>
      <c r="I5">
        <v>79135</v>
      </c>
      <c r="J5">
        <v>-0.37118087836817698</v>
      </c>
      <c r="K5">
        <v>1684891</v>
      </c>
      <c r="L5">
        <v>5.0269067045162E-2</v>
      </c>
      <c r="M5">
        <v>19007</v>
      </c>
      <c r="N5">
        <v>0.80434782608695699</v>
      </c>
      <c r="O5">
        <v>37323820</v>
      </c>
      <c r="P5">
        <v>0.18784278861156101</v>
      </c>
      <c r="Q5">
        <v>0.31563881061235799</v>
      </c>
    </row>
    <row r="6" spans="1:17" x14ac:dyDescent="0.35">
      <c r="A6">
        <v>5</v>
      </c>
      <c r="B6" t="s">
        <v>156</v>
      </c>
      <c r="C6">
        <v>628775</v>
      </c>
      <c r="D6">
        <v>0.138004864947043</v>
      </c>
      <c r="E6">
        <v>1250257</v>
      </c>
      <c r="F6">
        <v>0.169245804439415</v>
      </c>
      <c r="G6">
        <v>131472</v>
      </c>
      <c r="H6">
        <v>-6.8842427332993394E-2</v>
      </c>
      <c r="I6">
        <v>15835</v>
      </c>
      <c r="J6">
        <v>0.13798059647861999</v>
      </c>
      <c r="K6">
        <v>340845</v>
      </c>
      <c r="L6">
        <v>0.19382780046654</v>
      </c>
      <c r="M6">
        <v>10550</v>
      </c>
      <c r="N6">
        <v>1.33769111455794</v>
      </c>
      <c r="O6">
        <v>2377734</v>
      </c>
      <c r="P6">
        <v>0.150367089434356</v>
      </c>
      <c r="Q6">
        <v>2.01079399620019E-2</v>
      </c>
    </row>
    <row r="7" spans="1:17" x14ac:dyDescent="0.35">
      <c r="A7">
        <v>6</v>
      </c>
      <c r="B7" t="s">
        <v>157</v>
      </c>
      <c r="C7">
        <v>251241</v>
      </c>
      <c r="D7">
        <v>0.16749846651424699</v>
      </c>
      <c r="E7">
        <v>1012</v>
      </c>
      <c r="F7">
        <v>0.123196448390677</v>
      </c>
      <c r="G7">
        <v>28795</v>
      </c>
      <c r="H7">
        <v>0.22126558656374601</v>
      </c>
      <c r="I7">
        <v>106</v>
      </c>
      <c r="J7">
        <v>0.859649122807018</v>
      </c>
      <c r="K7">
        <v>42312</v>
      </c>
      <c r="L7">
        <v>0.22183078255847499</v>
      </c>
      <c r="M7">
        <v>2</v>
      </c>
      <c r="N7">
        <v>0</v>
      </c>
      <c r="O7">
        <v>323468</v>
      </c>
      <c r="P7">
        <v>0.17897391786094399</v>
      </c>
      <c r="Q7">
        <v>2.7354931727555801E-3</v>
      </c>
    </row>
    <row r="8" spans="1:17" x14ac:dyDescent="0.35">
      <c r="A8">
        <v>7</v>
      </c>
      <c r="B8" t="s">
        <v>158</v>
      </c>
      <c r="C8">
        <v>208802</v>
      </c>
      <c r="D8">
        <v>1.37075640938302</v>
      </c>
      <c r="E8">
        <v>988</v>
      </c>
      <c r="F8">
        <v>-0.49307337095946602</v>
      </c>
      <c r="G8">
        <v>124574</v>
      </c>
      <c r="H8">
        <v>-0.19370623034005999</v>
      </c>
      <c r="I8">
        <v>4569</v>
      </c>
      <c r="J8">
        <v>-0.54695091720376798</v>
      </c>
      <c r="K8">
        <v>277029</v>
      </c>
      <c r="L8">
        <v>0.19712978207604601</v>
      </c>
      <c r="M8">
        <v>50050</v>
      </c>
      <c r="N8">
        <v>-0.75668567483872196</v>
      </c>
      <c r="O8">
        <v>666012</v>
      </c>
      <c r="P8">
        <v>-3.7168110888478302E-2</v>
      </c>
      <c r="Q8">
        <v>5.6323076130352697E-3</v>
      </c>
    </row>
    <row r="9" spans="1:17" x14ac:dyDescent="0.35">
      <c r="A9">
        <v>8</v>
      </c>
      <c r="B9" t="s">
        <v>159</v>
      </c>
      <c r="C9">
        <v>559</v>
      </c>
      <c r="D9">
        <v>-0.40405117270788898</v>
      </c>
      <c r="E9">
        <v>0</v>
      </c>
      <c r="G9">
        <v>0</v>
      </c>
      <c r="I9">
        <v>0</v>
      </c>
      <c r="K9">
        <v>0</v>
      </c>
      <c r="L9">
        <v>-1</v>
      </c>
      <c r="M9">
        <v>0</v>
      </c>
      <c r="O9">
        <v>559</v>
      </c>
      <c r="P9">
        <v>-0.94671115347950396</v>
      </c>
      <c r="Q9">
        <v>4.7273321737246699E-6</v>
      </c>
    </row>
    <row r="10" spans="1:17" x14ac:dyDescent="0.35">
      <c r="A10">
        <v>9</v>
      </c>
      <c r="B10" t="s">
        <v>160</v>
      </c>
      <c r="C10">
        <v>425714</v>
      </c>
      <c r="D10">
        <v>0.16570098576122699</v>
      </c>
      <c r="E10">
        <v>448325</v>
      </c>
      <c r="F10">
        <v>0.194549024936785</v>
      </c>
      <c r="G10">
        <v>926578</v>
      </c>
      <c r="H10">
        <v>0.108439701888914</v>
      </c>
      <c r="I10">
        <v>9374</v>
      </c>
      <c r="J10">
        <v>0.24406104844061</v>
      </c>
      <c r="K10">
        <v>44875</v>
      </c>
      <c r="L10">
        <v>1.5501244625480999E-2</v>
      </c>
      <c r="M10">
        <v>2629</v>
      </c>
      <c r="N10">
        <v>-0.94009888582560597</v>
      </c>
      <c r="O10">
        <v>1857495</v>
      </c>
      <c r="P10">
        <v>0.11090677149588</v>
      </c>
      <c r="Q10">
        <v>1.5708400493797299E-2</v>
      </c>
    </row>
    <row r="11" spans="1:17" x14ac:dyDescent="0.35">
      <c r="A11">
        <v>10</v>
      </c>
      <c r="B11" t="s">
        <v>27</v>
      </c>
      <c r="C11">
        <v>14624111</v>
      </c>
      <c r="D11">
        <v>3.9869417170556899E-2</v>
      </c>
      <c r="E11">
        <v>19935934</v>
      </c>
      <c r="F11">
        <v>7.7467150411528699E-2</v>
      </c>
      <c r="G11">
        <v>66568386</v>
      </c>
      <c r="H11">
        <v>8.2699898416963999E-2</v>
      </c>
      <c r="I11">
        <v>898736</v>
      </c>
      <c r="J11">
        <v>-4.1362582318770699E-2</v>
      </c>
      <c r="K11">
        <v>7861435</v>
      </c>
      <c r="L11">
        <v>-6.4404915428598095E-2</v>
      </c>
      <c r="M11">
        <v>346763</v>
      </c>
      <c r="N11">
        <v>-0.28516034071887397</v>
      </c>
      <c r="O11">
        <v>110235365</v>
      </c>
      <c r="P11">
        <v>6.12319416558205E-2</v>
      </c>
      <c r="Q11">
        <v>0.93223468273127497</v>
      </c>
    </row>
    <row r="12" spans="1:17" x14ac:dyDescent="0.35">
      <c r="A12">
        <v>11</v>
      </c>
      <c r="B12" t="s">
        <v>161</v>
      </c>
      <c r="C12">
        <v>1423263</v>
      </c>
      <c r="D12">
        <v>-4.6513286813053599E-3</v>
      </c>
      <c r="E12">
        <v>77240</v>
      </c>
      <c r="F12">
        <v>-0.182956757214183</v>
      </c>
      <c r="G12">
        <v>478713</v>
      </c>
      <c r="H12">
        <v>5.5712868011908799E-2</v>
      </c>
      <c r="I12">
        <v>20394</v>
      </c>
      <c r="J12">
        <v>0.122523117569353</v>
      </c>
      <c r="K12">
        <v>1015447</v>
      </c>
      <c r="L12">
        <v>-0.117166124882956</v>
      </c>
      <c r="M12">
        <v>15975</v>
      </c>
      <c r="N12">
        <v>5.6617501157483902E-2</v>
      </c>
      <c r="O12">
        <v>3031032</v>
      </c>
      <c r="P12">
        <v>-4.12374264566331E-2</v>
      </c>
      <c r="Q12">
        <v>2.5632728252574299E-2</v>
      </c>
    </row>
    <row r="13" spans="1:17" x14ac:dyDescent="0.35">
      <c r="A13">
        <v>12</v>
      </c>
      <c r="B13" t="s">
        <v>162</v>
      </c>
      <c r="C13">
        <v>9497132</v>
      </c>
      <c r="D13">
        <v>4.7076094152849898E-2</v>
      </c>
      <c r="E13">
        <v>17801065</v>
      </c>
      <c r="F13">
        <v>7.3267530293876795E-2</v>
      </c>
      <c r="G13">
        <v>61750848</v>
      </c>
      <c r="H13">
        <v>9.06103938034966E-2</v>
      </c>
      <c r="I13">
        <v>843967</v>
      </c>
      <c r="J13">
        <v>-4.6655822517424103E-2</v>
      </c>
      <c r="K13">
        <v>4529643</v>
      </c>
      <c r="L13">
        <v>-9.1806729260082903E-2</v>
      </c>
      <c r="M13">
        <v>169201</v>
      </c>
      <c r="N13">
        <v>-0.54806459539733798</v>
      </c>
      <c r="O13">
        <v>94591856</v>
      </c>
      <c r="P13">
        <v>6.8549029261627994E-2</v>
      </c>
      <c r="Q13">
        <v>0.79994118826678196</v>
      </c>
    </row>
    <row r="14" spans="1:17" x14ac:dyDescent="0.35">
      <c r="A14">
        <v>13</v>
      </c>
      <c r="B14" t="s">
        <v>163</v>
      </c>
      <c r="C14">
        <v>3703716</v>
      </c>
      <c r="D14">
        <v>3.9391000383908199E-2</v>
      </c>
      <c r="E14">
        <v>2057629</v>
      </c>
      <c r="F14">
        <v>0.129203515540324</v>
      </c>
      <c r="G14">
        <v>4338825</v>
      </c>
      <c r="H14">
        <v>-1.60934955238272E-2</v>
      </c>
      <c r="I14">
        <v>34375</v>
      </c>
      <c r="J14">
        <v>8.7745040497710907E-3</v>
      </c>
      <c r="K14">
        <v>2316345</v>
      </c>
      <c r="L14">
        <v>2.2732540966126299E-2</v>
      </c>
      <c r="M14">
        <v>161587</v>
      </c>
      <c r="N14">
        <v>0.69057657902721203</v>
      </c>
      <c r="O14">
        <v>12612477</v>
      </c>
      <c r="P14">
        <v>3.4669807857466997E-2</v>
      </c>
      <c r="Q14">
        <v>0.106660766211918</v>
      </c>
    </row>
    <row r="15" spans="1:17" x14ac:dyDescent="0.35">
      <c r="A15">
        <v>14</v>
      </c>
      <c r="B15" t="s">
        <v>164</v>
      </c>
      <c r="C15">
        <v>564669</v>
      </c>
      <c r="D15">
        <v>6.4922941136533296E-2</v>
      </c>
      <c r="E15">
        <v>6124</v>
      </c>
      <c r="F15">
        <v>5.6590752242926097E-2</v>
      </c>
      <c r="G15">
        <v>573871</v>
      </c>
      <c r="H15">
        <v>4.85051788432058E-2</v>
      </c>
      <c r="I15">
        <v>288081</v>
      </c>
      <c r="J15">
        <v>-6.5933673998754896E-2</v>
      </c>
      <c r="K15">
        <v>1906068</v>
      </c>
      <c r="L15">
        <v>0.129550560399465</v>
      </c>
      <c r="M15">
        <v>67448</v>
      </c>
      <c r="N15">
        <v>-0.63437864209242401</v>
      </c>
      <c r="O15">
        <v>3406261</v>
      </c>
      <c r="P15">
        <v>4.3677274121391302E-2</v>
      </c>
      <c r="Q15">
        <v>2.8805952088378502E-2</v>
      </c>
    </row>
    <row r="16" spans="1:17" x14ac:dyDescent="0.35">
      <c r="A16">
        <v>15</v>
      </c>
      <c r="B16" t="s">
        <v>218</v>
      </c>
      <c r="C16">
        <v>0</v>
      </c>
      <c r="E16">
        <v>0</v>
      </c>
      <c r="G16">
        <v>0</v>
      </c>
      <c r="I16">
        <v>0</v>
      </c>
      <c r="K16">
        <v>0</v>
      </c>
      <c r="M16">
        <v>0</v>
      </c>
      <c r="O16">
        <v>0</v>
      </c>
      <c r="Q16">
        <v>0</v>
      </c>
    </row>
    <row r="17" spans="1:17" x14ac:dyDescent="0.35">
      <c r="A17">
        <v>16</v>
      </c>
      <c r="B17" t="s">
        <v>165</v>
      </c>
      <c r="C17">
        <v>0</v>
      </c>
      <c r="E17">
        <v>0</v>
      </c>
      <c r="G17">
        <v>0</v>
      </c>
      <c r="I17">
        <v>0</v>
      </c>
      <c r="K17">
        <v>20654</v>
      </c>
      <c r="L17">
        <v>0.28277746723806002</v>
      </c>
      <c r="M17">
        <v>2099</v>
      </c>
      <c r="N17">
        <v>-0.60890627911309902</v>
      </c>
      <c r="O17">
        <v>22753</v>
      </c>
      <c r="P17">
        <v>5.98565306502701E-2</v>
      </c>
      <c r="Q17">
        <v>1.92416795972732E-4</v>
      </c>
    </row>
    <row r="18" spans="1:17" x14ac:dyDescent="0.35">
      <c r="A18">
        <v>17</v>
      </c>
      <c r="B18" t="s">
        <v>166</v>
      </c>
      <c r="C18">
        <v>18433</v>
      </c>
      <c r="D18">
        <v>0.13889403768921799</v>
      </c>
      <c r="E18">
        <v>5</v>
      </c>
      <c r="F18">
        <v>0</v>
      </c>
      <c r="G18">
        <v>206</v>
      </c>
      <c r="H18">
        <v>-7.6233183856502199E-2</v>
      </c>
      <c r="I18">
        <v>26820</v>
      </c>
      <c r="J18">
        <v>0.19636006780265899</v>
      </c>
      <c r="K18">
        <v>14835</v>
      </c>
      <c r="L18">
        <v>0.48290683726509398</v>
      </c>
      <c r="M18">
        <v>2</v>
      </c>
      <c r="N18">
        <v>0</v>
      </c>
      <c r="O18">
        <v>60301</v>
      </c>
      <c r="P18">
        <v>0.234740053647849</v>
      </c>
      <c r="Q18">
        <v>5.0995144437883996E-4</v>
      </c>
    </row>
    <row r="19" spans="1:17" x14ac:dyDescent="0.35">
      <c r="A19">
        <v>18</v>
      </c>
      <c r="B19" t="s">
        <v>167</v>
      </c>
      <c r="C19">
        <v>254000</v>
      </c>
      <c r="D19">
        <v>-0.18758735834754001</v>
      </c>
      <c r="E19">
        <v>9769</v>
      </c>
      <c r="F19">
        <v>5.0317170196753101E-2</v>
      </c>
      <c r="G19">
        <v>5536</v>
      </c>
      <c r="H19">
        <v>-0.95992239307329197</v>
      </c>
      <c r="I19">
        <v>103329</v>
      </c>
      <c r="J19">
        <v>1.57909844249201</v>
      </c>
      <c r="K19">
        <v>313850</v>
      </c>
      <c r="L19">
        <v>0.241367580865892</v>
      </c>
      <c r="M19">
        <v>30044</v>
      </c>
      <c r="N19">
        <v>72.818181818181799</v>
      </c>
      <c r="O19">
        <v>716528</v>
      </c>
      <c r="P19">
        <v>-4.8914291478790901E-2</v>
      </c>
      <c r="Q19">
        <v>6.0595096024590204E-3</v>
      </c>
    </row>
    <row r="20" spans="1:17" x14ac:dyDescent="0.35">
      <c r="A20">
        <v>19</v>
      </c>
      <c r="B20" t="s">
        <v>168</v>
      </c>
      <c r="C20">
        <v>233581</v>
      </c>
      <c r="D20">
        <v>0.24860883184639099</v>
      </c>
      <c r="E20">
        <v>92535</v>
      </c>
      <c r="F20">
        <v>0.25593800048861298</v>
      </c>
      <c r="G20">
        <v>106428</v>
      </c>
      <c r="H20">
        <v>3.6491658632074001E-2</v>
      </c>
      <c r="I20">
        <v>31113</v>
      </c>
      <c r="J20">
        <v>3.2419697371913997E-2</v>
      </c>
      <c r="K20">
        <v>2248784</v>
      </c>
      <c r="L20">
        <v>0.278760080656626</v>
      </c>
      <c r="M20">
        <v>1094864</v>
      </c>
      <c r="O20">
        <v>3807305</v>
      </c>
      <c r="P20">
        <v>0.76908361654060597</v>
      </c>
      <c r="Q20">
        <v>3.2197487337536301E-2</v>
      </c>
    </row>
    <row r="21" spans="1:17" x14ac:dyDescent="0.35">
      <c r="A21">
        <v>20</v>
      </c>
      <c r="B21" t="s">
        <v>33</v>
      </c>
      <c r="C21">
        <v>1070683</v>
      </c>
      <c r="D21">
        <v>2.3449769679520401E-2</v>
      </c>
      <c r="E21">
        <v>108433</v>
      </c>
      <c r="F21">
        <v>0.221367425095742</v>
      </c>
      <c r="G21">
        <v>686041</v>
      </c>
      <c r="H21">
        <v>-0.129786049249137</v>
      </c>
      <c r="I21">
        <v>449343</v>
      </c>
      <c r="J21">
        <v>0.120461108035728</v>
      </c>
      <c r="K21">
        <v>4504191</v>
      </c>
      <c r="L21">
        <v>0.20919372427149399</v>
      </c>
      <c r="M21">
        <v>1194457</v>
      </c>
      <c r="N21">
        <v>5.27832179594325</v>
      </c>
      <c r="O21">
        <v>8013148</v>
      </c>
      <c r="P21">
        <v>0.28425526990899502</v>
      </c>
      <c r="Q21">
        <v>6.7765317268725395E-2</v>
      </c>
    </row>
    <row r="22" spans="1:17" x14ac:dyDescent="0.35">
      <c r="A22">
        <v>21</v>
      </c>
      <c r="B22" t="s">
        <v>169</v>
      </c>
      <c r="C22">
        <v>15694794</v>
      </c>
      <c r="D22">
        <v>3.8732558892176999E-2</v>
      </c>
      <c r="E22">
        <v>20044367</v>
      </c>
      <c r="F22">
        <v>7.81543222390646E-2</v>
      </c>
      <c r="G22">
        <v>67254427</v>
      </c>
      <c r="H22">
        <v>8.0009843902681996E-2</v>
      </c>
      <c r="I22">
        <v>1348079</v>
      </c>
      <c r="J22">
        <v>7.1204021073580899E-3</v>
      </c>
      <c r="K22">
        <v>12365626</v>
      </c>
      <c r="L22">
        <v>1.9630332833700002E-2</v>
      </c>
      <c r="M22">
        <v>1541220</v>
      </c>
      <c r="N22">
        <v>1.2821292291472599</v>
      </c>
      <c r="O22">
        <v>118248513</v>
      </c>
      <c r="P22">
        <v>7.3869345300713998E-2</v>
      </c>
      <c r="Q22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4"/>
  <sheetViews>
    <sheetView workbookViewId="0">
      <selection sqref="A1:K1"/>
    </sheetView>
  </sheetViews>
  <sheetFormatPr defaultColWidth="11.453125" defaultRowHeight="14.5" x14ac:dyDescent="0.35"/>
  <sheetData>
    <row r="1" spans="1:16" x14ac:dyDescent="0.35">
      <c r="A1" t="s">
        <v>95</v>
      </c>
      <c r="B1" t="s">
        <v>96</v>
      </c>
      <c r="C1" t="s">
        <v>249</v>
      </c>
      <c r="D1" t="s">
        <v>170</v>
      </c>
      <c r="E1" t="s">
        <v>250</v>
      </c>
      <c r="F1" t="s">
        <v>172</v>
      </c>
      <c r="G1" t="s">
        <v>251</v>
      </c>
      <c r="H1" t="s">
        <v>174</v>
      </c>
      <c r="I1" t="s">
        <v>252</v>
      </c>
      <c r="J1" t="s">
        <v>175</v>
      </c>
      <c r="K1" t="s">
        <v>253</v>
      </c>
      <c r="L1" t="s">
        <v>254</v>
      </c>
      <c r="M1" t="s">
        <v>255</v>
      </c>
      <c r="N1" t="s">
        <v>256</v>
      </c>
      <c r="O1" t="s">
        <v>176</v>
      </c>
      <c r="P1" t="s">
        <v>177</v>
      </c>
    </row>
    <row r="2" spans="1:16" x14ac:dyDescent="0.35">
      <c r="A2">
        <v>1</v>
      </c>
      <c r="B2" t="s">
        <v>98</v>
      </c>
      <c r="C2">
        <v>1169871</v>
      </c>
      <c r="D2">
        <v>-3.8825068234513101E-2</v>
      </c>
      <c r="E2">
        <v>52855026</v>
      </c>
      <c r="F2">
        <v>1.6508255185353E-2</v>
      </c>
      <c r="G2">
        <v>142891</v>
      </c>
      <c r="H2">
        <v>-0.248472130181872</v>
      </c>
      <c r="I2">
        <v>173700</v>
      </c>
      <c r="J2">
        <v>0.66032613890535097</v>
      </c>
      <c r="K2">
        <v>30481</v>
      </c>
      <c r="L2">
        <v>51732476</v>
      </c>
      <c r="M2">
        <v>1485248</v>
      </c>
      <c r="N2">
        <v>53248205</v>
      </c>
      <c r="O2">
        <v>1.8266967466813E-2</v>
      </c>
      <c r="P2">
        <v>0.63171805115873902</v>
      </c>
    </row>
    <row r="3" spans="1:16" x14ac:dyDescent="0.35">
      <c r="A3">
        <v>2</v>
      </c>
      <c r="B3" t="s">
        <v>141</v>
      </c>
      <c r="C3">
        <v>742</v>
      </c>
      <c r="D3">
        <v>3.4867503486750301E-2</v>
      </c>
      <c r="E3">
        <v>14340</v>
      </c>
      <c r="F3">
        <v>1.0061555679910501</v>
      </c>
      <c r="G3">
        <v>0</v>
      </c>
      <c r="I3">
        <v>0</v>
      </c>
      <c r="K3">
        <v>0</v>
      </c>
      <c r="L3">
        <v>13592</v>
      </c>
      <c r="M3">
        <v>809</v>
      </c>
      <c r="N3">
        <v>14401</v>
      </c>
      <c r="O3">
        <v>0.99018794914317299</v>
      </c>
      <c r="P3">
        <v>1.70848419298585E-4</v>
      </c>
    </row>
    <row r="4" spans="1:16" x14ac:dyDescent="0.35">
      <c r="A4">
        <v>3</v>
      </c>
      <c r="B4" t="s">
        <v>100</v>
      </c>
      <c r="C4">
        <v>0</v>
      </c>
      <c r="E4">
        <v>0</v>
      </c>
      <c r="G4">
        <v>142475</v>
      </c>
      <c r="H4">
        <v>-0.24905258608421599</v>
      </c>
      <c r="I4">
        <v>156333</v>
      </c>
      <c r="J4">
        <v>0.53824128464740095</v>
      </c>
      <c r="K4">
        <v>0</v>
      </c>
      <c r="L4">
        <v>0</v>
      </c>
      <c r="M4">
        <v>463219</v>
      </c>
      <c r="N4">
        <v>463219</v>
      </c>
      <c r="O4">
        <v>0.15055451372933801</v>
      </c>
      <c r="P4">
        <v>5.4954679493834499E-3</v>
      </c>
    </row>
    <row r="5" spans="1:16" x14ac:dyDescent="0.35">
      <c r="A5">
        <v>4</v>
      </c>
      <c r="B5" t="s">
        <v>101</v>
      </c>
      <c r="C5">
        <v>749976</v>
      </c>
      <c r="D5">
        <v>7.9634985323692203E-2</v>
      </c>
      <c r="E5">
        <v>65074670</v>
      </c>
      <c r="F5">
        <v>0.115997439238069</v>
      </c>
      <c r="G5">
        <v>5</v>
      </c>
      <c r="H5">
        <v>-0.64285714285714302</v>
      </c>
      <c r="I5">
        <v>8</v>
      </c>
      <c r="J5">
        <v>-0.6</v>
      </c>
      <c r="K5">
        <v>175729</v>
      </c>
      <c r="L5">
        <v>628822</v>
      </c>
      <c r="M5">
        <v>0</v>
      </c>
      <c r="N5">
        <v>804551</v>
      </c>
      <c r="O5">
        <v>0.114887832349236</v>
      </c>
      <c r="P5">
        <v>9.5449112280463592E-3</v>
      </c>
    </row>
    <row r="6" spans="1:16" x14ac:dyDescent="0.35">
      <c r="A6">
        <v>5</v>
      </c>
      <c r="B6" t="s">
        <v>142</v>
      </c>
      <c r="C6">
        <v>4289</v>
      </c>
      <c r="D6">
        <v>-4.1564245810055897E-2</v>
      </c>
      <c r="E6">
        <v>373117</v>
      </c>
      <c r="F6">
        <v>0.12162003733553001</v>
      </c>
      <c r="G6">
        <v>3</v>
      </c>
      <c r="H6">
        <v>2</v>
      </c>
      <c r="I6">
        <v>83</v>
      </c>
      <c r="J6">
        <v>-0.25225225225225201</v>
      </c>
      <c r="K6">
        <v>1624</v>
      </c>
      <c r="L6">
        <v>167924</v>
      </c>
      <c r="M6">
        <v>301</v>
      </c>
      <c r="N6">
        <v>169849</v>
      </c>
      <c r="O6">
        <v>3.8107985869180003E-2</v>
      </c>
      <c r="P6">
        <v>2.0150290375283201E-3</v>
      </c>
    </row>
    <row r="7" spans="1:16" x14ac:dyDescent="0.35">
      <c r="A7">
        <v>6</v>
      </c>
      <c r="B7" t="s">
        <v>103</v>
      </c>
      <c r="C7">
        <v>1924136</v>
      </c>
      <c r="D7">
        <v>4.1111374355644603E-3</v>
      </c>
      <c r="E7">
        <v>118302813</v>
      </c>
      <c r="F7">
        <v>6.9258192245900602E-2</v>
      </c>
      <c r="G7">
        <v>142899</v>
      </c>
      <c r="H7">
        <v>-0.24848934256819699</v>
      </c>
      <c r="I7">
        <v>173791</v>
      </c>
      <c r="J7">
        <v>0.65911846413808295</v>
      </c>
      <c r="K7">
        <v>207834</v>
      </c>
      <c r="L7">
        <v>52529222</v>
      </c>
      <c r="M7">
        <v>1485549</v>
      </c>
      <c r="N7">
        <v>54222605</v>
      </c>
      <c r="O7">
        <v>1.9639183915643101E-2</v>
      </c>
      <c r="P7">
        <v>0.64327799142431297</v>
      </c>
    </row>
    <row r="8" spans="1:16" x14ac:dyDescent="0.35">
      <c r="A8">
        <v>7</v>
      </c>
      <c r="B8" t="s">
        <v>143</v>
      </c>
      <c r="C8">
        <v>26732</v>
      </c>
      <c r="D8">
        <v>1.0987673706524299</v>
      </c>
      <c r="E8">
        <v>1694008</v>
      </c>
      <c r="F8">
        <v>1.16813597501664</v>
      </c>
      <c r="G8">
        <v>0</v>
      </c>
      <c r="I8">
        <v>0</v>
      </c>
      <c r="K8">
        <v>4179</v>
      </c>
      <c r="L8">
        <v>1038581</v>
      </c>
      <c r="M8">
        <v>13</v>
      </c>
      <c r="N8">
        <v>1042773</v>
      </c>
      <c r="O8">
        <v>1.28744504988286</v>
      </c>
      <c r="P8">
        <v>1.2371093586365E-2</v>
      </c>
    </row>
    <row r="9" spans="1:16" x14ac:dyDescent="0.35">
      <c r="A9">
        <v>8</v>
      </c>
      <c r="B9" t="s">
        <v>144</v>
      </c>
      <c r="C9">
        <v>0</v>
      </c>
      <c r="E9">
        <v>0</v>
      </c>
      <c r="G9">
        <v>1216</v>
      </c>
      <c r="H9">
        <v>5.8311575282854702E-2</v>
      </c>
      <c r="I9">
        <v>17454</v>
      </c>
      <c r="J9">
        <v>3.5738993710691802</v>
      </c>
      <c r="K9">
        <v>0</v>
      </c>
      <c r="L9">
        <v>78815</v>
      </c>
      <c r="M9">
        <v>0</v>
      </c>
      <c r="N9">
        <v>78815</v>
      </c>
      <c r="O9">
        <v>6.9882036732865402E-2</v>
      </c>
      <c r="P9">
        <v>9.3503355093521004E-4</v>
      </c>
    </row>
    <row r="10" spans="1:16" x14ac:dyDescent="0.35">
      <c r="A10">
        <v>9</v>
      </c>
      <c r="B10" t="s">
        <v>104</v>
      </c>
      <c r="C10">
        <v>1849</v>
      </c>
      <c r="D10">
        <v>-0.55456516502047704</v>
      </c>
      <c r="E10">
        <v>3924</v>
      </c>
      <c r="F10">
        <v>-0.53435386258454998</v>
      </c>
      <c r="G10">
        <v>0</v>
      </c>
      <c r="I10">
        <v>0</v>
      </c>
      <c r="K10">
        <v>0</v>
      </c>
      <c r="L10">
        <v>4632</v>
      </c>
      <c r="M10">
        <v>0</v>
      </c>
      <c r="N10">
        <v>4632</v>
      </c>
      <c r="O10">
        <v>-0.48744052229722301</v>
      </c>
      <c r="P10">
        <v>5.4952425400391899E-5</v>
      </c>
    </row>
    <row r="11" spans="1:16" x14ac:dyDescent="0.35">
      <c r="A11">
        <v>10</v>
      </c>
      <c r="B11" t="s">
        <v>105</v>
      </c>
      <c r="C11">
        <v>1476312</v>
      </c>
      <c r="D11">
        <v>0.33202204409540897</v>
      </c>
      <c r="E11">
        <v>82660033</v>
      </c>
      <c r="F11">
        <v>0.38921403961399598</v>
      </c>
      <c r="G11">
        <v>94521</v>
      </c>
      <c r="H11">
        <v>-0.58866535242894602</v>
      </c>
      <c r="I11">
        <v>436180</v>
      </c>
      <c r="J11">
        <v>-0.15825429142101799</v>
      </c>
      <c r="K11">
        <v>97770</v>
      </c>
      <c r="L11">
        <v>626062</v>
      </c>
      <c r="M11">
        <v>0</v>
      </c>
      <c r="N11">
        <v>723832</v>
      </c>
      <c r="O11">
        <v>6.7707480554805702E-2</v>
      </c>
      <c r="P11">
        <v>8.5872892880864606E-3</v>
      </c>
    </row>
    <row r="12" spans="1:16" x14ac:dyDescent="0.35">
      <c r="A12">
        <v>11</v>
      </c>
      <c r="B12" t="s">
        <v>106</v>
      </c>
      <c r="C12">
        <v>48455</v>
      </c>
      <c r="D12">
        <v>-0.44380674709305701</v>
      </c>
      <c r="E12">
        <v>443164</v>
      </c>
      <c r="F12">
        <v>-0.45692949068298599</v>
      </c>
      <c r="G12">
        <v>41013</v>
      </c>
      <c r="H12">
        <v>-0.104167576776899</v>
      </c>
      <c r="I12">
        <v>1202</v>
      </c>
      <c r="J12">
        <v>-0.157082748948107</v>
      </c>
      <c r="K12">
        <v>145625</v>
      </c>
      <c r="L12">
        <v>169640</v>
      </c>
      <c r="M12">
        <v>0</v>
      </c>
      <c r="N12">
        <v>315265</v>
      </c>
      <c r="O12">
        <v>-0.535096515417398</v>
      </c>
      <c r="P12">
        <v>3.74019352198933E-3</v>
      </c>
    </row>
    <row r="13" spans="1:16" x14ac:dyDescent="0.35">
      <c r="A13">
        <v>12</v>
      </c>
      <c r="B13" t="s">
        <v>145</v>
      </c>
      <c r="C13">
        <v>1526616</v>
      </c>
      <c r="D13">
        <v>0.27261056657502403</v>
      </c>
      <c r="E13">
        <v>83107121</v>
      </c>
      <c r="F13">
        <v>0.37763913605391303</v>
      </c>
      <c r="G13">
        <v>135534</v>
      </c>
      <c r="H13">
        <v>-0.50817387770209699</v>
      </c>
      <c r="I13">
        <v>437382</v>
      </c>
      <c r="J13">
        <v>-0.15825107628591401</v>
      </c>
      <c r="K13">
        <v>243395</v>
      </c>
      <c r="L13">
        <v>800334</v>
      </c>
      <c r="M13">
        <v>0</v>
      </c>
      <c r="N13">
        <v>1043729</v>
      </c>
      <c r="O13">
        <v>-0.23541826301115401</v>
      </c>
      <c r="P13">
        <v>1.23824352354762E-2</v>
      </c>
    </row>
    <row r="14" spans="1:16" x14ac:dyDescent="0.35">
      <c r="A14">
        <v>13</v>
      </c>
      <c r="B14" t="s">
        <v>108</v>
      </c>
      <c r="C14">
        <v>3450752</v>
      </c>
      <c r="D14">
        <v>0.107482640382149</v>
      </c>
      <c r="E14">
        <v>201409934</v>
      </c>
      <c r="F14">
        <v>0.178071237577547</v>
      </c>
      <c r="G14">
        <v>278433</v>
      </c>
      <c r="H14">
        <v>-0.40214763313736501</v>
      </c>
      <c r="I14">
        <v>611173</v>
      </c>
      <c r="J14">
        <v>-2.1120827727593099E-2</v>
      </c>
      <c r="K14">
        <v>451229</v>
      </c>
      <c r="L14">
        <v>53329556</v>
      </c>
      <c r="M14">
        <v>1485549</v>
      </c>
      <c r="N14">
        <v>55266334</v>
      </c>
      <c r="O14">
        <v>1.32556639468595E-2</v>
      </c>
      <c r="P14">
        <v>0.65566042665978996</v>
      </c>
    </row>
    <row r="15" spans="1:16" x14ac:dyDescent="0.35">
      <c r="A15">
        <v>14</v>
      </c>
      <c r="B15" t="s">
        <v>76</v>
      </c>
      <c r="C15">
        <v>0</v>
      </c>
      <c r="E15">
        <v>0</v>
      </c>
      <c r="G15">
        <v>0</v>
      </c>
      <c r="I15">
        <v>0</v>
      </c>
      <c r="K15">
        <v>0</v>
      </c>
      <c r="L15">
        <v>0</v>
      </c>
      <c r="M15">
        <v>0</v>
      </c>
      <c r="N15">
        <v>0</v>
      </c>
      <c r="P15">
        <v>0</v>
      </c>
    </row>
    <row r="16" spans="1:16" x14ac:dyDescent="0.35">
      <c r="A16">
        <v>15</v>
      </c>
      <c r="B16" t="s">
        <v>109</v>
      </c>
      <c r="C16">
        <v>348663</v>
      </c>
      <c r="D16">
        <v>0.38538653485488999</v>
      </c>
      <c r="E16">
        <v>11606386</v>
      </c>
      <c r="F16">
        <v>0.42817277977953799</v>
      </c>
      <c r="G16">
        <v>139733</v>
      </c>
      <c r="H16">
        <v>0.144536273313293</v>
      </c>
      <c r="I16">
        <v>133786</v>
      </c>
      <c r="J16">
        <v>0.30390628045690199</v>
      </c>
      <c r="K16">
        <v>21785</v>
      </c>
      <c r="L16">
        <v>10524419</v>
      </c>
      <c r="M16">
        <v>985185</v>
      </c>
      <c r="N16">
        <v>11531389</v>
      </c>
      <c r="O16">
        <v>0.33996359177610103</v>
      </c>
      <c r="P16">
        <v>0.13680435962551801</v>
      </c>
    </row>
    <row r="17" spans="1:16" x14ac:dyDescent="0.35">
      <c r="A17">
        <v>16</v>
      </c>
      <c r="B17" t="s">
        <v>146</v>
      </c>
      <c r="C17">
        <v>0</v>
      </c>
      <c r="E17">
        <v>0</v>
      </c>
      <c r="G17">
        <v>137294</v>
      </c>
      <c r="H17">
        <v>0.14549125617407599</v>
      </c>
      <c r="I17">
        <v>124008</v>
      </c>
      <c r="J17">
        <v>0.23516404709257199</v>
      </c>
      <c r="K17">
        <v>0</v>
      </c>
      <c r="L17">
        <v>0</v>
      </c>
      <c r="M17">
        <v>355652</v>
      </c>
      <c r="N17">
        <v>355652</v>
      </c>
      <c r="O17">
        <v>0.16300256699530699</v>
      </c>
      <c r="P17">
        <v>4.2193307423359699E-3</v>
      </c>
    </row>
    <row r="18" spans="1:16" x14ac:dyDescent="0.35">
      <c r="A18">
        <v>17</v>
      </c>
      <c r="B18" t="s">
        <v>111</v>
      </c>
      <c r="C18">
        <v>159018</v>
      </c>
      <c r="D18">
        <v>0.13591588030659099</v>
      </c>
      <c r="E18">
        <v>14632102</v>
      </c>
      <c r="F18">
        <v>0.12008751809259401</v>
      </c>
      <c r="G18">
        <v>44438</v>
      </c>
      <c r="H18">
        <v>0.572692525481314</v>
      </c>
      <c r="I18">
        <v>151941</v>
      </c>
      <c r="J18">
        <v>0.40322312523088299</v>
      </c>
      <c r="K18">
        <v>1553</v>
      </c>
      <c r="L18">
        <v>14638437</v>
      </c>
      <c r="M18">
        <v>330733</v>
      </c>
      <c r="N18">
        <v>14970723</v>
      </c>
      <c r="O18">
        <v>0.114667210099633</v>
      </c>
      <c r="P18">
        <v>0.17760741339538699</v>
      </c>
    </row>
    <row r="19" spans="1:16" x14ac:dyDescent="0.35">
      <c r="A19">
        <v>18</v>
      </c>
      <c r="B19" t="s">
        <v>147</v>
      </c>
      <c r="C19">
        <v>0</v>
      </c>
      <c r="E19">
        <v>0</v>
      </c>
      <c r="G19">
        <v>44438</v>
      </c>
      <c r="H19">
        <v>0.572692525481314</v>
      </c>
      <c r="I19">
        <v>151941</v>
      </c>
      <c r="J19">
        <v>0.40322312523088299</v>
      </c>
      <c r="K19">
        <v>0</v>
      </c>
      <c r="L19">
        <v>0</v>
      </c>
      <c r="M19">
        <v>152562</v>
      </c>
      <c r="N19">
        <v>152562</v>
      </c>
      <c r="O19">
        <v>0.402868965517241</v>
      </c>
      <c r="P19">
        <v>1.8099421252017701E-3</v>
      </c>
    </row>
    <row r="20" spans="1:16" x14ac:dyDescent="0.35">
      <c r="A20">
        <v>19</v>
      </c>
      <c r="B20" t="s">
        <v>113</v>
      </c>
      <c r="C20">
        <v>0</v>
      </c>
      <c r="E20">
        <v>0</v>
      </c>
      <c r="G20">
        <v>0</v>
      </c>
      <c r="I20">
        <v>0</v>
      </c>
      <c r="K20">
        <v>0</v>
      </c>
      <c r="L20">
        <v>0</v>
      </c>
      <c r="M20">
        <v>0</v>
      </c>
      <c r="N20">
        <v>0</v>
      </c>
      <c r="P20">
        <v>0</v>
      </c>
    </row>
    <row r="21" spans="1:16" x14ac:dyDescent="0.35">
      <c r="A21">
        <v>20</v>
      </c>
      <c r="B21" t="s">
        <v>114</v>
      </c>
      <c r="C21">
        <v>0</v>
      </c>
      <c r="E21">
        <v>0</v>
      </c>
      <c r="G21">
        <v>0</v>
      </c>
      <c r="I21">
        <v>0</v>
      </c>
      <c r="K21">
        <v>0</v>
      </c>
      <c r="L21">
        <v>0</v>
      </c>
      <c r="M21">
        <v>0</v>
      </c>
      <c r="N21">
        <v>0</v>
      </c>
      <c r="P21">
        <v>0</v>
      </c>
    </row>
    <row r="22" spans="1:16" x14ac:dyDescent="0.35">
      <c r="A22">
        <v>21</v>
      </c>
      <c r="B22" t="s">
        <v>148</v>
      </c>
      <c r="C22">
        <v>507681</v>
      </c>
      <c r="D22">
        <v>0.29621894332627802</v>
      </c>
      <c r="E22">
        <v>26238488</v>
      </c>
      <c r="F22">
        <v>0.23824311491964101</v>
      </c>
      <c r="G22">
        <v>184171</v>
      </c>
      <c r="H22">
        <v>0.225005487452026</v>
      </c>
      <c r="I22">
        <v>285727</v>
      </c>
      <c r="J22">
        <v>0.35490127273761901</v>
      </c>
      <c r="K22">
        <v>23338</v>
      </c>
      <c r="L22">
        <v>25162856</v>
      </c>
      <c r="M22">
        <v>1315918</v>
      </c>
      <c r="N22">
        <v>26502112</v>
      </c>
      <c r="O22">
        <v>0.20265084872702099</v>
      </c>
      <c r="P22">
        <v>0.31441177302090501</v>
      </c>
    </row>
    <row r="23" spans="1:16" x14ac:dyDescent="0.35">
      <c r="A23">
        <v>22</v>
      </c>
      <c r="B23" t="s">
        <v>149</v>
      </c>
      <c r="C23">
        <v>0</v>
      </c>
      <c r="E23">
        <v>0</v>
      </c>
      <c r="G23">
        <v>8726</v>
      </c>
      <c r="H23">
        <v>0.32634138926888601</v>
      </c>
      <c r="I23">
        <v>111809</v>
      </c>
      <c r="J23">
        <v>0.350366550320656</v>
      </c>
      <c r="K23">
        <v>0</v>
      </c>
      <c r="L23">
        <v>182920</v>
      </c>
      <c r="M23">
        <v>0</v>
      </c>
      <c r="N23">
        <v>182920</v>
      </c>
      <c r="O23">
        <v>0.141338258417151</v>
      </c>
      <c r="P23">
        <v>2.1700988027287798E-3</v>
      </c>
    </row>
    <row r="24" spans="1:16" x14ac:dyDescent="0.35">
      <c r="A24">
        <v>23</v>
      </c>
      <c r="B24" t="s">
        <v>116</v>
      </c>
      <c r="C24">
        <v>334</v>
      </c>
      <c r="D24">
        <v>-0.40463458110516898</v>
      </c>
      <c r="E24">
        <v>1733</v>
      </c>
      <c r="F24">
        <v>-0.66336441336441299</v>
      </c>
      <c r="G24">
        <v>507</v>
      </c>
      <c r="H24">
        <v>-7.1428571428571397E-2</v>
      </c>
      <c r="I24">
        <v>33</v>
      </c>
      <c r="J24">
        <v>0.375</v>
      </c>
      <c r="K24">
        <v>196</v>
      </c>
      <c r="L24">
        <v>2099</v>
      </c>
      <c r="M24">
        <v>0</v>
      </c>
      <c r="N24">
        <v>2295</v>
      </c>
      <c r="O24">
        <v>-0.58566528254197503</v>
      </c>
      <c r="P24">
        <v>2.7227076056541299E-5</v>
      </c>
    </row>
    <row r="25" spans="1:16" x14ac:dyDescent="0.35">
      <c r="A25">
        <v>24</v>
      </c>
      <c r="B25" t="s">
        <v>41</v>
      </c>
      <c r="C25">
        <v>508015</v>
      </c>
      <c r="D25">
        <v>0.29521650893367002</v>
      </c>
      <c r="E25">
        <v>26240221</v>
      </c>
      <c r="F25">
        <v>0.23802412824538599</v>
      </c>
      <c r="G25">
        <v>184678</v>
      </c>
      <c r="H25">
        <v>0.22393282479173399</v>
      </c>
      <c r="I25">
        <v>285760</v>
      </c>
      <c r="J25">
        <v>0.35490355984599897</v>
      </c>
      <c r="K25">
        <v>23534</v>
      </c>
      <c r="L25">
        <v>25164955</v>
      </c>
      <c r="M25">
        <v>1315918</v>
      </c>
      <c r="N25">
        <v>26504407</v>
      </c>
      <c r="O25">
        <v>0.202452749989985</v>
      </c>
      <c r="P25">
        <v>0.31443900009696202</v>
      </c>
    </row>
    <row r="26" spans="1:16" x14ac:dyDescent="0.35">
      <c r="A26">
        <v>25</v>
      </c>
      <c r="B26" t="s">
        <v>42</v>
      </c>
      <c r="C26">
        <v>45341</v>
      </c>
      <c r="D26">
        <v>22.335563561502799</v>
      </c>
      <c r="E26">
        <v>391833</v>
      </c>
      <c r="F26">
        <v>2.1207827582911198</v>
      </c>
      <c r="G26">
        <v>1310374</v>
      </c>
      <c r="H26">
        <v>5.2096848785375703E-2</v>
      </c>
      <c r="I26">
        <v>18832896</v>
      </c>
      <c r="J26">
        <v>8.8067702877823006E-2</v>
      </c>
      <c r="K26">
        <v>87464</v>
      </c>
      <c r="L26">
        <v>35022</v>
      </c>
      <c r="M26">
        <v>1266</v>
      </c>
      <c r="N26">
        <v>123752</v>
      </c>
      <c r="O26">
        <v>0.31303249901855701</v>
      </c>
      <c r="P26">
        <v>1.46815037740702E-3</v>
      </c>
    </row>
    <row r="27" spans="1:16" x14ac:dyDescent="0.35">
      <c r="A27">
        <v>26</v>
      </c>
      <c r="B27" t="s">
        <v>117</v>
      </c>
      <c r="C27">
        <v>539</v>
      </c>
      <c r="D27">
        <v>-0.10016694490818</v>
      </c>
      <c r="E27">
        <v>275612</v>
      </c>
      <c r="F27">
        <v>-0.42573894345566798</v>
      </c>
      <c r="G27">
        <v>0</v>
      </c>
      <c r="I27">
        <v>0</v>
      </c>
      <c r="K27">
        <v>0</v>
      </c>
      <c r="L27">
        <v>275704</v>
      </c>
      <c r="M27">
        <v>4139</v>
      </c>
      <c r="N27">
        <v>279843</v>
      </c>
      <c r="O27">
        <v>-0.416783549070811</v>
      </c>
      <c r="P27">
        <v>3.3199593223924599E-3</v>
      </c>
    </row>
    <row r="28" spans="1:16" x14ac:dyDescent="0.35">
      <c r="A28">
        <v>27</v>
      </c>
      <c r="B28" t="s">
        <v>118</v>
      </c>
      <c r="C28">
        <v>0</v>
      </c>
      <c r="E28">
        <v>0</v>
      </c>
      <c r="F28">
        <v>-1</v>
      </c>
      <c r="G28">
        <v>0</v>
      </c>
      <c r="I28">
        <v>0</v>
      </c>
      <c r="K28">
        <v>0</v>
      </c>
      <c r="L28">
        <v>0</v>
      </c>
      <c r="M28">
        <v>0</v>
      </c>
      <c r="N28">
        <v>0</v>
      </c>
      <c r="O28">
        <v>-1</v>
      </c>
      <c r="P28">
        <v>0</v>
      </c>
    </row>
    <row r="29" spans="1:16" x14ac:dyDescent="0.35">
      <c r="A29">
        <v>28</v>
      </c>
      <c r="B29" t="s">
        <v>119</v>
      </c>
      <c r="C29">
        <v>0</v>
      </c>
      <c r="E29">
        <v>0</v>
      </c>
      <c r="G29">
        <v>0</v>
      </c>
      <c r="I29">
        <v>0</v>
      </c>
      <c r="K29">
        <v>0</v>
      </c>
      <c r="L29">
        <v>0</v>
      </c>
      <c r="M29">
        <v>0</v>
      </c>
      <c r="N29">
        <v>0</v>
      </c>
      <c r="P29">
        <v>0</v>
      </c>
    </row>
    <row r="30" spans="1:16" x14ac:dyDescent="0.35">
      <c r="A30">
        <v>29</v>
      </c>
      <c r="B30" t="s">
        <v>219</v>
      </c>
      <c r="C30">
        <v>0</v>
      </c>
      <c r="E30">
        <v>0</v>
      </c>
      <c r="G30">
        <v>0</v>
      </c>
      <c r="I30">
        <v>0</v>
      </c>
      <c r="K30">
        <v>0</v>
      </c>
      <c r="L30">
        <v>0</v>
      </c>
      <c r="M30">
        <v>0</v>
      </c>
      <c r="N30">
        <v>0</v>
      </c>
      <c r="P30">
        <v>0</v>
      </c>
    </row>
    <row r="31" spans="1:16" x14ac:dyDescent="0.35">
      <c r="A31">
        <v>30</v>
      </c>
      <c r="B31" t="s">
        <v>220</v>
      </c>
      <c r="C31">
        <v>0</v>
      </c>
      <c r="E31">
        <v>0</v>
      </c>
      <c r="G31">
        <v>0</v>
      </c>
      <c r="I31">
        <v>0</v>
      </c>
      <c r="K31">
        <v>0</v>
      </c>
      <c r="L31">
        <v>0</v>
      </c>
      <c r="M31">
        <v>0</v>
      </c>
      <c r="N31">
        <v>0</v>
      </c>
      <c r="P31">
        <v>0</v>
      </c>
    </row>
    <row r="32" spans="1:16" x14ac:dyDescent="0.35">
      <c r="A32">
        <v>31</v>
      </c>
      <c r="B32" t="s">
        <v>221</v>
      </c>
      <c r="C32">
        <v>0</v>
      </c>
      <c r="E32">
        <v>0</v>
      </c>
      <c r="F32">
        <v>-1</v>
      </c>
      <c r="G32">
        <v>0</v>
      </c>
      <c r="I32">
        <v>0</v>
      </c>
      <c r="K32">
        <v>0</v>
      </c>
      <c r="L32">
        <v>0</v>
      </c>
      <c r="M32">
        <v>0</v>
      </c>
      <c r="N32">
        <v>0</v>
      </c>
      <c r="O32">
        <v>-1</v>
      </c>
      <c r="P32">
        <v>0</v>
      </c>
    </row>
    <row r="33" spans="1:16" x14ac:dyDescent="0.35">
      <c r="A33">
        <v>32</v>
      </c>
      <c r="B33" t="s">
        <v>120</v>
      </c>
      <c r="C33">
        <v>4560</v>
      </c>
      <c r="D33">
        <v>-0.10271546635183</v>
      </c>
      <c r="E33">
        <v>685753</v>
      </c>
      <c r="F33">
        <v>0.19873056605356701</v>
      </c>
      <c r="G33">
        <v>0</v>
      </c>
      <c r="I33">
        <v>0</v>
      </c>
      <c r="K33">
        <v>0</v>
      </c>
      <c r="L33">
        <v>557288</v>
      </c>
      <c r="M33">
        <v>0</v>
      </c>
      <c r="N33">
        <v>557288</v>
      </c>
      <c r="O33">
        <v>0.310834078186009</v>
      </c>
      <c r="P33">
        <v>6.6114696128095098E-3</v>
      </c>
    </row>
    <row r="34" spans="1:16" x14ac:dyDescent="0.35">
      <c r="A34">
        <v>33</v>
      </c>
      <c r="B34" t="s">
        <v>150</v>
      </c>
      <c r="C34">
        <v>3188</v>
      </c>
      <c r="D34">
        <v>-6.6744730679156899E-2</v>
      </c>
      <c r="E34">
        <v>9498</v>
      </c>
      <c r="F34">
        <v>-0.217111770524233</v>
      </c>
      <c r="G34">
        <v>0</v>
      </c>
      <c r="I34">
        <v>0</v>
      </c>
      <c r="K34">
        <v>0</v>
      </c>
      <c r="L34">
        <v>9793</v>
      </c>
      <c r="M34">
        <v>0</v>
      </c>
      <c r="N34">
        <v>9793</v>
      </c>
      <c r="O34">
        <v>-0.21681062060140799</v>
      </c>
      <c r="P34">
        <v>1.16180721490941E-4</v>
      </c>
    </row>
    <row r="35" spans="1:16" x14ac:dyDescent="0.35">
      <c r="A35">
        <v>34</v>
      </c>
      <c r="B35" t="s">
        <v>50</v>
      </c>
      <c r="C35">
        <v>5099</v>
      </c>
      <c r="D35">
        <v>-0.10244675233233599</v>
      </c>
      <c r="E35">
        <v>961365</v>
      </c>
      <c r="F35">
        <v>-8.61618923050015E-2</v>
      </c>
      <c r="G35">
        <v>0</v>
      </c>
      <c r="I35">
        <v>0</v>
      </c>
      <c r="K35">
        <v>0</v>
      </c>
      <c r="L35">
        <v>832992</v>
      </c>
      <c r="M35">
        <v>4139</v>
      </c>
      <c r="N35">
        <v>837131</v>
      </c>
      <c r="O35">
        <v>-7.4959639412265897E-2</v>
      </c>
      <c r="P35">
        <v>9.9314289352019705E-3</v>
      </c>
    </row>
    <row r="36" spans="1:16" x14ac:dyDescent="0.35">
      <c r="A36">
        <v>35</v>
      </c>
      <c r="B36" t="s">
        <v>51</v>
      </c>
      <c r="C36">
        <v>226606</v>
      </c>
      <c r="D36">
        <v>0.54871206063464095</v>
      </c>
      <c r="E36">
        <v>1267638</v>
      </c>
      <c r="F36">
        <v>0.41759709063582001</v>
      </c>
      <c r="G36">
        <v>61981</v>
      </c>
      <c r="H36">
        <v>0.17290515479524601</v>
      </c>
      <c r="I36">
        <v>74770</v>
      </c>
      <c r="J36">
        <v>9.5723790263489497E-2</v>
      </c>
      <c r="K36">
        <v>881</v>
      </c>
      <c r="L36">
        <v>1373822</v>
      </c>
      <c r="M36">
        <v>51757</v>
      </c>
      <c r="N36">
        <v>1426460</v>
      </c>
      <c r="O36">
        <v>0.39330627713555899</v>
      </c>
      <c r="P36">
        <v>1.69230217479799E-2</v>
      </c>
    </row>
    <row r="37" spans="1:16" x14ac:dyDescent="0.35">
      <c r="A37">
        <v>36</v>
      </c>
      <c r="B37" t="s">
        <v>52</v>
      </c>
      <c r="C37">
        <v>56884</v>
      </c>
      <c r="D37">
        <v>-0.30922426774177902</v>
      </c>
      <c r="E37">
        <v>6353607</v>
      </c>
      <c r="F37">
        <v>-0.13008939110295001</v>
      </c>
      <c r="G37">
        <v>0</v>
      </c>
      <c r="I37">
        <v>0</v>
      </c>
      <c r="K37">
        <v>17918</v>
      </c>
      <c r="L37">
        <v>77200</v>
      </c>
      <c r="M37">
        <v>37891</v>
      </c>
      <c r="N37">
        <v>133009</v>
      </c>
      <c r="O37">
        <v>-0.37168325531080698</v>
      </c>
      <c r="P37">
        <v>1.5779721826599199E-3</v>
      </c>
    </row>
    <row r="38" spans="1:16" x14ac:dyDescent="0.35">
      <c r="A38">
        <v>37</v>
      </c>
      <c r="B38" t="s">
        <v>122</v>
      </c>
      <c r="C38">
        <v>56862</v>
      </c>
      <c r="D38">
        <v>-0.30930690182931297</v>
      </c>
      <c r="E38">
        <v>6352108</v>
      </c>
      <c r="F38">
        <v>-0.13015445247358101</v>
      </c>
      <c r="G38">
        <v>0</v>
      </c>
      <c r="I38">
        <v>0</v>
      </c>
      <c r="K38">
        <v>17904</v>
      </c>
      <c r="L38">
        <v>47814</v>
      </c>
      <c r="M38">
        <v>27701</v>
      </c>
      <c r="N38">
        <v>93419</v>
      </c>
      <c r="O38">
        <v>-0.44662891397836701</v>
      </c>
      <c r="P38">
        <v>1.10829029112246E-3</v>
      </c>
    </row>
    <row r="39" spans="1:16" x14ac:dyDescent="0.35">
      <c r="A39">
        <v>38</v>
      </c>
      <c r="B39" t="s">
        <v>123</v>
      </c>
      <c r="C39">
        <v>11</v>
      </c>
      <c r="D39">
        <v>-0.35294117647058798</v>
      </c>
      <c r="E39">
        <v>695</v>
      </c>
      <c r="F39">
        <v>-0.28936605316973402</v>
      </c>
      <c r="G39">
        <v>0</v>
      </c>
      <c r="I39">
        <v>0</v>
      </c>
      <c r="K39">
        <v>14</v>
      </c>
      <c r="L39">
        <v>29386</v>
      </c>
      <c r="M39">
        <v>10190</v>
      </c>
      <c r="N39">
        <v>39590</v>
      </c>
      <c r="O39">
        <v>-7.65750005831176E-2</v>
      </c>
      <c r="P39">
        <v>4.6968189153746099E-4</v>
      </c>
    </row>
    <row r="40" spans="1:16" x14ac:dyDescent="0.35">
      <c r="A40">
        <v>39</v>
      </c>
      <c r="B40" t="s">
        <v>124</v>
      </c>
      <c r="C40">
        <v>0</v>
      </c>
      <c r="E40">
        <v>0</v>
      </c>
      <c r="G40">
        <v>0</v>
      </c>
      <c r="I40">
        <v>0</v>
      </c>
      <c r="K40">
        <v>0</v>
      </c>
      <c r="L40">
        <v>0</v>
      </c>
      <c r="M40">
        <v>0</v>
      </c>
      <c r="N40">
        <v>0</v>
      </c>
      <c r="P40">
        <v>0</v>
      </c>
    </row>
    <row r="41" spans="1:16" x14ac:dyDescent="0.35">
      <c r="A41">
        <v>40</v>
      </c>
      <c r="B41" t="s">
        <v>125</v>
      </c>
      <c r="C41">
        <v>11</v>
      </c>
      <c r="D41">
        <v>1.2</v>
      </c>
      <c r="E41">
        <v>804</v>
      </c>
      <c r="F41">
        <v>3.0402010050251298</v>
      </c>
      <c r="G41">
        <v>0</v>
      </c>
      <c r="I41">
        <v>0</v>
      </c>
      <c r="K41">
        <v>0</v>
      </c>
      <c r="L41">
        <v>0</v>
      </c>
      <c r="M41">
        <v>0</v>
      </c>
      <c r="N41">
        <v>0</v>
      </c>
      <c r="P41">
        <v>0</v>
      </c>
    </row>
    <row r="42" spans="1:16" x14ac:dyDescent="0.35">
      <c r="A42">
        <v>41</v>
      </c>
      <c r="B42" t="s">
        <v>11</v>
      </c>
      <c r="C42">
        <v>4235813</v>
      </c>
      <c r="D42">
        <v>0.156687881739554</v>
      </c>
      <c r="E42">
        <v>236624598</v>
      </c>
      <c r="F42">
        <v>0.174102332427402</v>
      </c>
      <c r="G42">
        <v>1835466</v>
      </c>
      <c r="H42">
        <v>-4.1503585224207697E-2</v>
      </c>
      <c r="I42">
        <v>19804599</v>
      </c>
      <c r="J42">
        <v>8.7443243702694906E-2</v>
      </c>
      <c r="K42">
        <v>581026</v>
      </c>
      <c r="L42">
        <v>80813547</v>
      </c>
      <c r="M42">
        <v>2896520</v>
      </c>
      <c r="N42">
        <v>84291093</v>
      </c>
      <c r="O42">
        <v>6.9412754616116998E-2</v>
      </c>
      <c r="P42">
        <v>1</v>
      </c>
    </row>
    <row r="43" spans="1:16" x14ac:dyDescent="0.35">
      <c r="A43">
        <v>42</v>
      </c>
      <c r="B43" t="s">
        <v>151</v>
      </c>
      <c r="C43">
        <v>5318</v>
      </c>
      <c r="D43">
        <v>-7.0279720279720306E-2</v>
      </c>
      <c r="E43">
        <v>0</v>
      </c>
      <c r="G43">
        <v>0</v>
      </c>
      <c r="I43">
        <v>0</v>
      </c>
      <c r="K43">
        <v>0</v>
      </c>
      <c r="L43">
        <v>0</v>
      </c>
      <c r="M43">
        <v>0</v>
      </c>
      <c r="N43">
        <v>0</v>
      </c>
      <c r="P43">
        <v>0</v>
      </c>
    </row>
    <row r="44" spans="1:16" x14ac:dyDescent="0.35">
      <c r="A44">
        <v>43</v>
      </c>
      <c r="B44" t="s">
        <v>152</v>
      </c>
      <c r="C44">
        <v>425653</v>
      </c>
      <c r="D44">
        <v>0.10503251599839</v>
      </c>
      <c r="E44">
        <v>44193497</v>
      </c>
      <c r="F44">
        <v>0.536920862907039</v>
      </c>
      <c r="G44">
        <v>44248</v>
      </c>
      <c r="H44">
        <v>-0.94506131682491001</v>
      </c>
      <c r="I44">
        <v>575802</v>
      </c>
      <c r="J44">
        <v>-0.95174691807345702</v>
      </c>
      <c r="K44">
        <v>3947</v>
      </c>
      <c r="L44">
        <v>378298</v>
      </c>
      <c r="M44">
        <v>0</v>
      </c>
      <c r="N44">
        <v>382245</v>
      </c>
      <c r="O44">
        <v>9.9672323568249496E-2</v>
      </c>
      <c r="P44">
        <v>4.5348207787506102E-3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"/>
  <sheetViews>
    <sheetView workbookViewId="0">
      <selection sqref="A1:K1"/>
    </sheetView>
  </sheetViews>
  <sheetFormatPr defaultColWidth="11.453125" defaultRowHeight="14.5" x14ac:dyDescent="0.35"/>
  <sheetData>
    <row r="1" spans="1:6" x14ac:dyDescent="0.35">
      <c r="A1" t="s">
        <v>95</v>
      </c>
      <c r="B1" t="s">
        <v>96</v>
      </c>
      <c r="C1" t="s">
        <v>257</v>
      </c>
      <c r="D1" t="s">
        <v>170</v>
      </c>
      <c r="E1" t="s">
        <v>209</v>
      </c>
      <c r="F1" t="s">
        <v>171</v>
      </c>
    </row>
    <row r="2" spans="1:6" x14ac:dyDescent="0.35">
      <c r="A2">
        <v>1</v>
      </c>
      <c r="B2" t="s">
        <v>2</v>
      </c>
      <c r="C2">
        <v>3709478</v>
      </c>
      <c r="D2">
        <v>3.0806557074564998E-2</v>
      </c>
      <c r="E2">
        <v>3.0806557074564998E-2</v>
      </c>
      <c r="F2">
        <v>8.5161740770944794E-2</v>
      </c>
    </row>
    <row r="3" spans="1:6" x14ac:dyDescent="0.35">
      <c r="A3">
        <v>2</v>
      </c>
      <c r="B3" t="s">
        <v>3</v>
      </c>
      <c r="C3">
        <v>4911373</v>
      </c>
      <c r="D3">
        <v>0.115541163318177</v>
      </c>
      <c r="E3">
        <v>0.115541163318177</v>
      </c>
      <c r="F3">
        <v>0.112754698708394</v>
      </c>
    </row>
    <row r="4" spans="1:6" x14ac:dyDescent="0.35">
      <c r="A4">
        <v>3</v>
      </c>
      <c r="B4" t="s">
        <v>126</v>
      </c>
      <c r="C4">
        <v>4944621</v>
      </c>
      <c r="D4">
        <v>9.2096765643911602E-2</v>
      </c>
      <c r="E4">
        <v>9.2096765643911602E-2</v>
      </c>
      <c r="F4">
        <v>0.113518002212864</v>
      </c>
    </row>
    <row r="5" spans="1:6" x14ac:dyDescent="0.35">
      <c r="A5">
        <v>4</v>
      </c>
      <c r="B5" t="s">
        <v>127</v>
      </c>
      <c r="C5">
        <v>21801</v>
      </c>
      <c r="D5">
        <v>0.44072164948453602</v>
      </c>
      <c r="E5">
        <v>0.44072164948453602</v>
      </c>
      <c r="F5">
        <v>5.0050468301668502E-4</v>
      </c>
    </row>
    <row r="6" spans="1:6" x14ac:dyDescent="0.35">
      <c r="A6">
        <v>5</v>
      </c>
      <c r="B6" t="s">
        <v>128</v>
      </c>
      <c r="C6">
        <v>20242</v>
      </c>
      <c r="D6">
        <v>8.6818791946308801E-2</v>
      </c>
      <c r="E6">
        <v>8.6818791946308801E-2</v>
      </c>
      <c r="F6">
        <v>4.6471335230602898E-4</v>
      </c>
    </row>
    <row r="7" spans="1:6" x14ac:dyDescent="0.35">
      <c r="A7">
        <v>6</v>
      </c>
      <c r="B7" t="s">
        <v>129</v>
      </c>
      <c r="C7">
        <v>285564</v>
      </c>
      <c r="D7">
        <v>3.1598492867128902E-2</v>
      </c>
      <c r="E7">
        <v>3.1598492867128902E-2</v>
      </c>
      <c r="F7">
        <v>6.5559432732891498E-3</v>
      </c>
    </row>
    <row r="8" spans="1:6" x14ac:dyDescent="0.35">
      <c r="A8">
        <v>7</v>
      </c>
      <c r="B8" t="s">
        <v>130</v>
      </c>
      <c r="C8">
        <v>211903</v>
      </c>
      <c r="D8">
        <v>-3.1118975442254299E-2</v>
      </c>
      <c r="E8">
        <v>-3.1118975442254299E-2</v>
      </c>
      <c r="F8">
        <v>4.8648430734959296E-3</v>
      </c>
    </row>
    <row r="9" spans="1:6" x14ac:dyDescent="0.35">
      <c r="A9">
        <v>8</v>
      </c>
      <c r="B9" t="s">
        <v>131</v>
      </c>
      <c r="C9">
        <v>4158920</v>
      </c>
      <c r="D9">
        <v>0.170526372671919</v>
      </c>
      <c r="E9">
        <v>0.170526372671919</v>
      </c>
      <c r="F9">
        <v>9.5479975060398695E-2</v>
      </c>
    </row>
    <row r="10" spans="1:6" x14ac:dyDescent="0.35">
      <c r="A10">
        <v>9</v>
      </c>
      <c r="B10" t="s">
        <v>132</v>
      </c>
      <c r="C10">
        <v>4217562</v>
      </c>
      <c r="D10">
        <v>5.3173557953784402E-2</v>
      </c>
      <c r="E10">
        <v>5.3173557953784402E-2</v>
      </c>
      <c r="F10">
        <v>9.6826270901023706E-2</v>
      </c>
    </row>
    <row r="11" spans="1:6" x14ac:dyDescent="0.35">
      <c r="A11">
        <v>10</v>
      </c>
      <c r="B11" t="s">
        <v>133</v>
      </c>
      <c r="C11">
        <v>13383832</v>
      </c>
      <c r="D11">
        <v>3.6204594445149001E-2</v>
      </c>
      <c r="E11">
        <v>3.6204594445149001E-2</v>
      </c>
      <c r="F11">
        <v>0.30726437285943597</v>
      </c>
    </row>
    <row r="12" spans="1:6" x14ac:dyDescent="0.35">
      <c r="A12">
        <v>11</v>
      </c>
      <c r="B12" t="s">
        <v>134</v>
      </c>
      <c r="C12">
        <v>10184</v>
      </c>
      <c r="D12">
        <v>-3.9245283018867899E-2</v>
      </c>
      <c r="E12">
        <v>-3.9245283018867899E-2</v>
      </c>
      <c r="F12">
        <v>2.3380302242291301E-4</v>
      </c>
    </row>
    <row r="13" spans="1:6" x14ac:dyDescent="0.35">
      <c r="A13">
        <v>12</v>
      </c>
      <c r="B13" t="s">
        <v>135</v>
      </c>
      <c r="C13">
        <v>42393</v>
      </c>
      <c r="D13">
        <v>6.4856446710708004E-2</v>
      </c>
      <c r="E13">
        <v>6.4856446710708004E-2</v>
      </c>
      <c r="F13">
        <v>9.7325329237770504E-4</v>
      </c>
    </row>
    <row r="14" spans="1:6" x14ac:dyDescent="0.35">
      <c r="A14">
        <v>13</v>
      </c>
      <c r="B14" t="s">
        <v>136</v>
      </c>
      <c r="C14">
        <v>4261336</v>
      </c>
      <c r="D14">
        <v>2.5250548252868901E-2</v>
      </c>
      <c r="E14">
        <v>2.5250548252868901E-2</v>
      </c>
      <c r="F14">
        <v>9.7831229021952598E-2</v>
      </c>
    </row>
    <row r="15" spans="1:6" x14ac:dyDescent="0.35">
      <c r="A15">
        <v>14</v>
      </c>
      <c r="B15" t="s">
        <v>4</v>
      </c>
      <c r="C15">
        <v>144184</v>
      </c>
      <c r="D15">
        <v>0.276382532333596</v>
      </c>
      <c r="E15">
        <v>0.276382532333596</v>
      </c>
      <c r="F15">
        <v>3.3101585806191301E-3</v>
      </c>
    </row>
    <row r="16" spans="1:6" x14ac:dyDescent="0.35">
      <c r="A16">
        <v>15</v>
      </c>
      <c r="B16" t="s">
        <v>5</v>
      </c>
      <c r="C16">
        <v>653388</v>
      </c>
      <c r="D16">
        <v>7.74779231701586E-2</v>
      </c>
      <c r="E16">
        <v>7.74779231701586E-2</v>
      </c>
      <c r="F16">
        <v>1.5000401533274E-2</v>
      </c>
    </row>
    <row r="17" spans="1:6" x14ac:dyDescent="0.35">
      <c r="A17">
        <v>16</v>
      </c>
      <c r="B17" t="s">
        <v>137</v>
      </c>
      <c r="C17">
        <v>824069</v>
      </c>
      <c r="D17">
        <v>5.2842116290984197E-2</v>
      </c>
      <c r="E17">
        <v>5.2842116290984197E-2</v>
      </c>
      <c r="F17">
        <v>1.8918874988710501E-2</v>
      </c>
    </row>
    <row r="18" spans="1:6" x14ac:dyDescent="0.35">
      <c r="A18">
        <v>17</v>
      </c>
      <c r="B18" t="s">
        <v>138</v>
      </c>
      <c r="C18">
        <v>605133</v>
      </c>
      <c r="D18">
        <v>4.8993707421082701E-2</v>
      </c>
      <c r="E18">
        <v>4.8993707421082701E-2</v>
      </c>
      <c r="F18">
        <v>1.3892569164163799E-2</v>
      </c>
    </row>
    <row r="19" spans="1:6" x14ac:dyDescent="0.35">
      <c r="A19">
        <v>18</v>
      </c>
      <c r="B19" t="s">
        <v>139</v>
      </c>
      <c r="C19">
        <v>1152051</v>
      </c>
      <c r="D19">
        <v>9.6842528186272106E-2</v>
      </c>
      <c r="E19">
        <v>9.6842528186272106E-2</v>
      </c>
      <c r="F19">
        <v>2.6448645501309799E-2</v>
      </c>
    </row>
    <row r="20" spans="1:6" x14ac:dyDescent="0.35">
      <c r="A20">
        <v>19</v>
      </c>
      <c r="B20" t="s">
        <v>11</v>
      </c>
      <c r="C20">
        <v>43558034</v>
      </c>
      <c r="D20">
        <v>6.5818302908222395E-2</v>
      </c>
      <c r="E20">
        <v>6.5818302908222395E-2</v>
      </c>
      <c r="F20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"/>
  <sheetViews>
    <sheetView workbookViewId="0">
      <selection sqref="A1:K1"/>
    </sheetView>
  </sheetViews>
  <sheetFormatPr defaultColWidth="11.453125" defaultRowHeight="14.5" x14ac:dyDescent="0.35"/>
  <sheetData>
    <row r="1" spans="1:8" x14ac:dyDescent="0.35">
      <c r="A1" t="s">
        <v>95</v>
      </c>
      <c r="B1" t="s">
        <v>96</v>
      </c>
      <c r="C1" t="s">
        <v>258</v>
      </c>
      <c r="D1" t="s">
        <v>170</v>
      </c>
      <c r="E1" t="s">
        <v>171</v>
      </c>
      <c r="F1" t="s">
        <v>259</v>
      </c>
      <c r="G1" t="s">
        <v>172</v>
      </c>
      <c r="H1" t="s">
        <v>173</v>
      </c>
    </row>
    <row r="2" spans="1:8" x14ac:dyDescent="0.35">
      <c r="A2">
        <v>1</v>
      </c>
      <c r="B2" t="s">
        <v>7</v>
      </c>
      <c r="C2">
        <v>31452014</v>
      </c>
      <c r="D2">
        <v>5.6292698401802198E-2</v>
      </c>
      <c r="E2">
        <v>0.72207147824899498</v>
      </c>
      <c r="F2">
        <v>11547644</v>
      </c>
      <c r="G2">
        <v>3.8513229131068097E-2</v>
      </c>
      <c r="H2">
        <v>0.86266538353561195</v>
      </c>
    </row>
    <row r="3" spans="1:8" x14ac:dyDescent="0.35">
      <c r="A3">
        <v>2</v>
      </c>
      <c r="B3" t="s">
        <v>222</v>
      </c>
      <c r="C3">
        <v>203790</v>
      </c>
      <c r="D3">
        <v>0.21286244822168299</v>
      </c>
      <c r="E3">
        <v>4.6785858149612503E-3</v>
      </c>
      <c r="F3">
        <v>0</v>
      </c>
      <c r="H3">
        <v>0</v>
      </c>
    </row>
    <row r="4" spans="1:8" x14ac:dyDescent="0.35">
      <c r="A4">
        <v>3</v>
      </c>
      <c r="B4" t="s">
        <v>9</v>
      </c>
      <c r="C4">
        <v>4284844</v>
      </c>
      <c r="D4">
        <v>0.115071501195915</v>
      </c>
      <c r="E4">
        <v>9.8370922801520405E-2</v>
      </c>
      <c r="F4">
        <v>323318</v>
      </c>
      <c r="G4">
        <v>5.0166789552835003E-2</v>
      </c>
      <c r="H4">
        <v>2.4153433070327301E-2</v>
      </c>
    </row>
    <row r="5" spans="1:8" x14ac:dyDescent="0.35">
      <c r="A5">
        <v>4</v>
      </c>
      <c r="B5" t="s">
        <v>10</v>
      </c>
      <c r="C5">
        <v>4435603</v>
      </c>
      <c r="D5">
        <v>4.3820376227851697E-2</v>
      </c>
      <c r="E5">
        <v>0.10183202942538699</v>
      </c>
      <c r="F5">
        <v>743042</v>
      </c>
      <c r="G5">
        <v>1.8155858107515601E-2</v>
      </c>
      <c r="H5">
        <v>5.5508865004243998E-2</v>
      </c>
    </row>
    <row r="6" spans="1:8" x14ac:dyDescent="0.35">
      <c r="A6">
        <v>5</v>
      </c>
      <c r="B6" t="s">
        <v>8</v>
      </c>
      <c r="C6">
        <v>1905557</v>
      </c>
      <c r="D6">
        <v>0.101037619634227</v>
      </c>
      <c r="E6">
        <v>4.3747543794102402E-2</v>
      </c>
      <c r="F6">
        <v>76464</v>
      </c>
      <c r="G6">
        <v>1.0613129617636601E-2</v>
      </c>
      <c r="H6">
        <v>5.7122341047807701E-3</v>
      </c>
    </row>
    <row r="7" spans="1:8" x14ac:dyDescent="0.35">
      <c r="A7">
        <v>6</v>
      </c>
      <c r="B7" t="s">
        <v>140</v>
      </c>
      <c r="C7">
        <v>1276226</v>
      </c>
      <c r="D7">
        <v>0.15858554130679101</v>
      </c>
      <c r="E7">
        <v>2.9299439915033799E-2</v>
      </c>
      <c r="F7">
        <v>695538</v>
      </c>
      <c r="G7">
        <v>1.7642067068531601E-2</v>
      </c>
      <c r="H7">
        <v>5.19600842850362E-2</v>
      </c>
    </row>
    <row r="8" spans="1:8" x14ac:dyDescent="0.35">
      <c r="A8">
        <v>7</v>
      </c>
      <c r="B8" t="s">
        <v>11</v>
      </c>
      <c r="C8">
        <v>43558034</v>
      </c>
      <c r="D8">
        <v>6.5818302908222395E-2</v>
      </c>
      <c r="E8">
        <v>1</v>
      </c>
      <c r="F8">
        <v>13386006</v>
      </c>
      <c r="G8">
        <v>3.6372910125465702E-2</v>
      </c>
      <c r="H8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L51"/>
  <sheetViews>
    <sheetView showGridLines="0" topLeftCell="A4" zoomScale="85" zoomScaleNormal="85" zoomScalePageLayoutView="150" workbookViewId="0">
      <selection sqref="A1:K1"/>
    </sheetView>
  </sheetViews>
  <sheetFormatPr defaultColWidth="9" defaultRowHeight="11" x14ac:dyDescent="0.35"/>
  <cols>
    <col min="1" max="1" width="7.453125" style="9" customWidth="1"/>
    <col min="2" max="2" width="13" style="9" customWidth="1"/>
    <col min="3" max="3" width="40" style="9" customWidth="1"/>
    <col min="4" max="6" width="10.54296875" style="9" customWidth="1"/>
    <col min="7" max="7" width="12.453125" style="26" customWidth="1"/>
    <col min="8" max="8" width="14.54296875" style="9" bestFit="1" customWidth="1"/>
    <col min="9" max="9" width="12.26953125" style="9" customWidth="1"/>
    <col min="10" max="10" width="12.453125" style="9" customWidth="1"/>
    <col min="11" max="11" width="12.7265625" style="9" customWidth="1"/>
    <col min="12" max="12" width="11.26953125" style="9" bestFit="1" customWidth="1"/>
    <col min="13" max="16384" width="9" style="9"/>
  </cols>
  <sheetData>
    <row r="1" spans="1:11" ht="13.15" customHeight="1" x14ac:dyDescent="0.35">
      <c r="A1" s="276" t="s">
        <v>208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3.15" customHeight="1" x14ac:dyDescent="0.35">
      <c r="A2" s="276" t="s">
        <v>77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ht="13.15" customHeight="1" x14ac:dyDescent="0.35">
      <c r="A3" s="276" t="str">
        <f>"Premi lordi contabilizzati a tutto il "&amp;IF(MID(VIG_Tav1!C1,5,4)="0331","1°",
IF(MID(VIG_Tav1!C1,5,4)="0630","2°",
IF(MID(VIG_Tav1!C1,5,4)="0930","3°","4°")))&amp;" trimestre "&amp;MID(VIG_Tav1!C1,1,4)</f>
        <v>Premi lordi contabilizzati a tutto il 4° trimestre 2025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</row>
    <row r="4" spans="1:11" ht="13.15" customHeight="1" x14ac:dyDescent="0.35">
      <c r="H4" s="11"/>
      <c r="I4" s="11"/>
      <c r="J4" s="11"/>
      <c r="K4" s="11" t="s">
        <v>1</v>
      </c>
    </row>
    <row r="5" spans="1:11" ht="16" customHeight="1" x14ac:dyDescent="0.35">
      <c r="A5" s="281" t="s">
        <v>12</v>
      </c>
      <c r="B5" s="282"/>
      <c r="C5" s="201"/>
      <c r="D5" s="287" t="s">
        <v>73</v>
      </c>
      <c r="E5" s="288"/>
      <c r="F5" s="288"/>
      <c r="G5" s="288"/>
      <c r="H5" s="288"/>
      <c r="I5" s="28"/>
      <c r="J5" s="28"/>
      <c r="K5" s="217"/>
    </row>
    <row r="6" spans="1:11" ht="29.15" customHeight="1" x14ac:dyDescent="0.35">
      <c r="A6" s="283"/>
      <c r="B6" s="284"/>
      <c r="C6" s="203"/>
      <c r="D6" s="270" t="s">
        <v>74</v>
      </c>
      <c r="E6" s="270" t="s">
        <v>17</v>
      </c>
      <c r="F6" s="270" t="s">
        <v>18</v>
      </c>
      <c r="G6" s="277" t="s">
        <v>204</v>
      </c>
      <c r="H6" s="279" t="s">
        <v>19</v>
      </c>
      <c r="I6" s="277" t="s">
        <v>185</v>
      </c>
      <c r="J6" s="277" t="s">
        <v>210</v>
      </c>
      <c r="K6" s="277" t="s">
        <v>186</v>
      </c>
    </row>
    <row r="7" spans="1:11" ht="32.5" customHeight="1" x14ac:dyDescent="0.35">
      <c r="A7" s="285"/>
      <c r="B7" s="286"/>
      <c r="C7" s="204"/>
      <c r="D7" s="271"/>
      <c r="E7" s="271"/>
      <c r="F7" s="271"/>
      <c r="G7" s="278"/>
      <c r="H7" s="280"/>
      <c r="I7" s="278"/>
      <c r="J7" s="278"/>
      <c r="K7" s="278"/>
    </row>
    <row r="8" spans="1:11" ht="13.15" customHeight="1" x14ac:dyDescent="0.35">
      <c r="A8" s="121" t="s">
        <v>21</v>
      </c>
      <c r="B8" s="29" t="s">
        <v>22</v>
      </c>
      <c r="C8" s="29"/>
      <c r="D8" s="30"/>
      <c r="E8" s="30"/>
      <c r="F8" s="30"/>
      <c r="G8" s="30"/>
      <c r="H8" s="31"/>
      <c r="I8" s="30"/>
      <c r="J8" s="30"/>
      <c r="K8" s="244"/>
    </row>
    <row r="9" spans="1:11" ht="12" customHeight="1" x14ac:dyDescent="0.35">
      <c r="A9" s="32"/>
      <c r="B9" s="10" t="s">
        <v>75</v>
      </c>
      <c r="C9" s="10"/>
      <c r="D9" s="122">
        <f>+VIG_Tav1!C2</f>
        <v>1</v>
      </c>
      <c r="E9" s="122">
        <f>+VIG_Tav1!D2</f>
        <v>0</v>
      </c>
      <c r="F9" s="122">
        <f>+VIG_Tav1!E2</f>
        <v>0</v>
      </c>
      <c r="G9" s="122">
        <f>+VIG_Tav1!G2</f>
        <v>0</v>
      </c>
      <c r="H9" s="123">
        <f>+VIG_Tav1!F2</f>
        <v>1</v>
      </c>
      <c r="I9" s="124">
        <f>+VIG_Tav1!H2</f>
        <v>-0.99828767123287698</v>
      </c>
      <c r="J9" s="124">
        <f>+VIG_Tav1!I2</f>
        <v>-0.99828767123287698</v>
      </c>
      <c r="K9" s="241">
        <f>+VIG_Tav1!J2</f>
        <v>8.4298686059140994E-9</v>
      </c>
    </row>
    <row r="10" spans="1:11" ht="12" customHeight="1" x14ac:dyDescent="0.35">
      <c r="A10" s="32"/>
      <c r="B10" s="10" t="s">
        <v>23</v>
      </c>
      <c r="C10" s="10"/>
      <c r="D10" s="122">
        <f>+VIG_Tav1!C3</f>
        <v>1699240</v>
      </c>
      <c r="E10" s="122">
        <f>+VIG_Tav1!D3</f>
        <v>60135213</v>
      </c>
      <c r="F10" s="122">
        <f>+VIG_Tav1!E3</f>
        <v>6455771</v>
      </c>
      <c r="G10" s="122">
        <f>+VIG_Tav1!G3</f>
        <v>980255</v>
      </c>
      <c r="H10" s="123">
        <f>+VIG_Tav1!F3</f>
        <v>68290224</v>
      </c>
      <c r="I10" s="124">
        <f>+VIG_Tav1!H3</f>
        <v>1.0090824456021599E-3</v>
      </c>
      <c r="J10" s="124">
        <f>+VIG_Tav1!I3</f>
        <v>1.0090824456021599E-3</v>
      </c>
      <c r="K10" s="241">
        <f>+VIG_Tav1!J3</f>
        <v>0.57567761538844198</v>
      </c>
    </row>
    <row r="11" spans="1:11" s="47" customFormat="1" ht="12" customHeight="1" x14ac:dyDescent="0.35">
      <c r="A11" s="52"/>
      <c r="B11" s="47" t="s">
        <v>66</v>
      </c>
      <c r="C11" s="53" t="s">
        <v>86</v>
      </c>
      <c r="D11" s="125">
        <f>+VIG_Tav1!C4</f>
        <v>2003</v>
      </c>
      <c r="E11" s="125">
        <f>+VIG_Tav1!D4</f>
        <v>12827</v>
      </c>
      <c r="F11" s="125">
        <f>+VIG_Tav1!E4</f>
        <v>12063</v>
      </c>
      <c r="G11" s="125">
        <f>+VIG_Tav1!G4</f>
        <v>1047</v>
      </c>
      <c r="H11" s="125">
        <f>+VIG_Tav1!F4</f>
        <v>26893</v>
      </c>
      <c r="I11" s="126">
        <f>+VIG_Tav1!H4</f>
        <v>0.3557672917927</v>
      </c>
      <c r="J11" s="126">
        <f>+VIG_Tav1!I4</f>
        <v>0.3557672917927</v>
      </c>
      <c r="K11" s="241">
        <f>+VIG_Tav1!J4</f>
        <v>2.2670445641884799E-4</v>
      </c>
    </row>
    <row r="12" spans="1:11" s="47" customFormat="1" ht="12" customHeight="1" x14ac:dyDescent="0.35">
      <c r="A12" s="52"/>
      <c r="C12" s="53" t="s">
        <v>81</v>
      </c>
      <c r="D12" s="125">
        <f>+VIG_Tav1!C5</f>
        <v>7793</v>
      </c>
      <c r="E12" s="125">
        <f>+VIG_Tav1!D5</f>
        <v>0</v>
      </c>
      <c r="F12" s="125">
        <f>+VIG_Tav1!E5</f>
        <v>3403341</v>
      </c>
      <c r="G12" s="125">
        <f>+VIG_Tav1!G5</f>
        <v>416860</v>
      </c>
      <c r="H12" s="125">
        <f>+VIG_Tav1!F5</f>
        <v>3411134</v>
      </c>
      <c r="I12" s="126">
        <f>+VIG_Tav1!H5</f>
        <v>-3.2833962185864199E-3</v>
      </c>
      <c r="J12" s="126">
        <f>+VIG_Tav1!I5</f>
        <v>-3.2833962185864199E-3</v>
      </c>
      <c r="K12" s="241">
        <f>+VIG_Tav1!J5</f>
        <v>2.8755411417166199E-2</v>
      </c>
    </row>
    <row r="13" spans="1:11" ht="12" customHeight="1" x14ac:dyDescent="0.35">
      <c r="A13" s="32"/>
      <c r="B13" s="10" t="s">
        <v>25</v>
      </c>
      <c r="C13" s="10"/>
      <c r="D13" s="122">
        <f>+VIG_Tav1!C6</f>
        <v>993282</v>
      </c>
      <c r="E13" s="122">
        <f>+VIG_Tav1!D6</f>
        <v>621516</v>
      </c>
      <c r="F13" s="122">
        <f>+VIG_Tav1!E6</f>
        <v>86</v>
      </c>
      <c r="G13" s="122">
        <f>+VIG_Tav1!G6</f>
        <v>192507</v>
      </c>
      <c r="H13" s="123">
        <f>+VIG_Tav1!F6</f>
        <v>1614884</v>
      </c>
      <c r="I13" s="124">
        <f>+VIG_Tav1!H6</f>
        <v>0.10615084597506801</v>
      </c>
      <c r="J13" s="124">
        <f>+VIG_Tav1!I6</f>
        <v>0.10615084597506801</v>
      </c>
      <c r="K13" s="241">
        <f>+VIG_Tav1!J6</f>
        <v>1.3613259933793E-2</v>
      </c>
    </row>
    <row r="14" spans="1:11" ht="12" customHeight="1" x14ac:dyDescent="0.35">
      <c r="A14" s="32"/>
      <c r="B14" s="10" t="s">
        <v>26</v>
      </c>
      <c r="C14" s="10"/>
      <c r="D14" s="122">
        <f>+VIG_Tav1!C7</f>
        <v>14046</v>
      </c>
      <c r="E14" s="122">
        <f>+VIG_Tav1!D7</f>
        <v>141343</v>
      </c>
      <c r="F14" s="122">
        <f>+VIG_Tav1!E7</f>
        <v>4074</v>
      </c>
      <c r="G14" s="122">
        <f>+VIG_Tav1!G7</f>
        <v>1486</v>
      </c>
      <c r="H14" s="123">
        <f>+VIG_Tav1!F7</f>
        <v>159463</v>
      </c>
      <c r="I14" s="124">
        <f>+VIG_Tav1!H7</f>
        <v>0.195643697983055</v>
      </c>
      <c r="J14" s="124">
        <f>+VIG_Tav1!I7</f>
        <v>0.195643697983055</v>
      </c>
      <c r="K14" s="241">
        <f>+VIG_Tav1!J7</f>
        <v>1.3442521375048801E-3</v>
      </c>
    </row>
    <row r="15" spans="1:11" ht="12" customHeight="1" x14ac:dyDescent="0.35">
      <c r="A15" s="32"/>
      <c r="B15" s="10" t="s">
        <v>27</v>
      </c>
      <c r="C15" s="10"/>
      <c r="D15" s="122">
        <f>+VIG_Tav1!C8</f>
        <v>2706569</v>
      </c>
      <c r="E15" s="122">
        <f>+VIG_Tav1!D8</f>
        <v>60898072</v>
      </c>
      <c r="F15" s="122">
        <f>+VIG_Tav1!E8</f>
        <v>6459931</v>
      </c>
      <c r="G15" s="122">
        <f>+VIG_Tav1!G8</f>
        <v>1174248</v>
      </c>
      <c r="H15" s="123">
        <f>+VIG_Tav1!F8</f>
        <v>70064572</v>
      </c>
      <c r="I15" s="124">
        <f>+VIG_Tav1!H8</f>
        <v>3.5711681903309901E-3</v>
      </c>
      <c r="J15" s="124">
        <f>+VIG_Tav1!I8</f>
        <v>3.5711681903309901E-3</v>
      </c>
      <c r="K15" s="241">
        <f>+VIG_Tav1!J8</f>
        <v>0.59063513588960803</v>
      </c>
    </row>
    <row r="16" spans="1:11" ht="14.15" customHeight="1" x14ac:dyDescent="0.35">
      <c r="A16" s="202"/>
      <c r="B16" s="10" t="s">
        <v>29</v>
      </c>
      <c r="C16" s="10"/>
      <c r="D16" s="122"/>
      <c r="E16" s="122"/>
      <c r="F16" s="127"/>
      <c r="G16" s="122"/>
      <c r="H16" s="128"/>
      <c r="I16" s="124"/>
      <c r="J16" s="124"/>
      <c r="K16" s="241"/>
    </row>
    <row r="17" spans="1:11" ht="13.15" customHeight="1" x14ac:dyDescent="0.35">
      <c r="A17" s="32"/>
      <c r="B17" s="10" t="s">
        <v>30</v>
      </c>
      <c r="C17" s="10"/>
      <c r="D17" s="122">
        <f>+VIG_Tav1!C9</f>
        <v>10227</v>
      </c>
      <c r="E17" s="122">
        <f>+VIG_Tav1!D9</f>
        <v>13699</v>
      </c>
      <c r="F17" s="122">
        <f>+VIG_Tav1!E9</f>
        <v>8761</v>
      </c>
      <c r="G17" s="122">
        <f>+VIG_Tav1!G9</f>
        <v>2748</v>
      </c>
      <c r="H17" s="123">
        <f>+VIG_Tav1!F9</f>
        <v>32687</v>
      </c>
      <c r="I17" s="124">
        <f>+VIG_Tav1!H9</f>
        <v>3.6366518706404602E-2</v>
      </c>
      <c r="J17" s="124">
        <f>+VIG_Tav1!I9</f>
        <v>3.6366518706404602E-2</v>
      </c>
      <c r="K17" s="241">
        <f>+VIG_Tav1!J9</f>
        <v>2.75547115121514E-4</v>
      </c>
    </row>
    <row r="18" spans="1:11" ht="13.15" customHeight="1" x14ac:dyDescent="0.35">
      <c r="A18" s="32"/>
      <c r="B18" s="10" t="s">
        <v>31</v>
      </c>
      <c r="C18" s="10"/>
      <c r="D18" s="122">
        <f>+VIG_Tav1!C10</f>
        <v>285195</v>
      </c>
      <c r="E18" s="122">
        <f>+VIG_Tav1!D10</f>
        <v>748079</v>
      </c>
      <c r="F18" s="127">
        <f>+VIG_Tav1!E10</f>
        <v>12989</v>
      </c>
      <c r="G18" s="122">
        <f>+VIG_Tav1!G10</f>
        <v>78302</v>
      </c>
      <c r="H18" s="123">
        <f>+VIG_Tav1!F10</f>
        <v>1046263</v>
      </c>
      <c r="I18" s="124">
        <f>+VIG_Tav1!H10</f>
        <v>7.3323635498180106E-2</v>
      </c>
      <c r="J18" s="124">
        <f>+VIG_Tav1!I10</f>
        <v>7.3323635498180106E-2</v>
      </c>
      <c r="K18" s="241">
        <f>+VIG_Tav1!J10</f>
        <v>8.8198596172295099E-3</v>
      </c>
    </row>
    <row r="19" spans="1:11" ht="13.15" customHeight="1" x14ac:dyDescent="0.35">
      <c r="A19" s="32"/>
      <c r="B19" s="10" t="s">
        <v>32</v>
      </c>
      <c r="C19" s="10"/>
      <c r="D19" s="122">
        <f>+VIG_Tav1!C11</f>
        <v>1177236</v>
      </c>
      <c r="E19" s="122">
        <f>+VIG_Tav1!D11</f>
        <v>915837</v>
      </c>
      <c r="F19" s="127">
        <f>+VIG_Tav1!E11</f>
        <v>234236</v>
      </c>
      <c r="G19" s="122">
        <f>+VIG_Tav1!G11</f>
        <v>151295</v>
      </c>
      <c r="H19" s="123">
        <f>+VIG_Tav1!F11</f>
        <v>2327309</v>
      </c>
      <c r="I19" s="124">
        <f>+VIG_Tav1!H11</f>
        <v>3.0977034458501002E-2</v>
      </c>
      <c r="J19" s="124">
        <f>+VIG_Tav1!I11</f>
        <v>3.0977034458501002E-2</v>
      </c>
      <c r="K19" s="241">
        <f>+VIG_Tav1!J11</f>
        <v>1.9618909075361301E-2</v>
      </c>
    </row>
    <row r="20" spans="1:11" ht="12" customHeight="1" x14ac:dyDescent="0.35">
      <c r="A20" s="202"/>
      <c r="B20" s="10" t="s">
        <v>33</v>
      </c>
      <c r="C20" s="10"/>
      <c r="D20" s="122">
        <f>+VIG_Tav1!C12</f>
        <v>1472658</v>
      </c>
      <c r="E20" s="122">
        <f>+VIG_Tav1!D12</f>
        <v>1677615</v>
      </c>
      <c r="F20" s="122">
        <f>+VIG_Tav1!E12</f>
        <v>255986</v>
      </c>
      <c r="G20" s="122">
        <f>+VIG_Tav1!G12</f>
        <v>232345</v>
      </c>
      <c r="H20" s="123">
        <f>+VIG_Tav1!F12</f>
        <v>3406259</v>
      </c>
      <c r="I20" s="124">
        <f>+VIG_Tav1!H12</f>
        <v>4.36769811043261E-2</v>
      </c>
      <c r="J20" s="124">
        <f>+VIG_Tav1!I12</f>
        <v>4.36769811043261E-2</v>
      </c>
      <c r="K20" s="241">
        <f>+VIG_Tav1!J12</f>
        <v>2.8714315807712401E-2</v>
      </c>
    </row>
    <row r="21" spans="1:11" s="26" customFormat="1" ht="13.15" customHeight="1" x14ac:dyDescent="0.35">
      <c r="A21" s="90" t="s">
        <v>34</v>
      </c>
      <c r="B21" s="34"/>
      <c r="C21" s="34"/>
      <c r="D21" s="129">
        <f>+VIG_Tav1!C13</f>
        <v>4179227</v>
      </c>
      <c r="E21" s="129">
        <f>+VIG_Tav1!D13</f>
        <v>62575687</v>
      </c>
      <c r="F21" s="129">
        <f>+VIG_Tav1!E13</f>
        <v>6715917</v>
      </c>
      <c r="G21" s="129">
        <f>+VIG_Tav1!G13</f>
        <v>1406593</v>
      </c>
      <c r="H21" s="129">
        <f>+VIG_Tav1!F13</f>
        <v>73470831</v>
      </c>
      <c r="I21" s="130">
        <f>+VIG_Tav1!H13</f>
        <v>5.3622957962182697E-3</v>
      </c>
      <c r="J21" s="130">
        <f>+VIG_Tav1!I13</f>
        <v>5.3622957962182697E-3</v>
      </c>
      <c r="K21" s="242">
        <f>+VIG_Tav1!J13</f>
        <v>0.61934945169732103</v>
      </c>
    </row>
    <row r="22" spans="1:11" s="26" customFormat="1" ht="14.15" customHeight="1" x14ac:dyDescent="0.35">
      <c r="A22" s="91" t="s">
        <v>76</v>
      </c>
      <c r="B22" s="36"/>
      <c r="C22" s="36"/>
      <c r="D22" s="131">
        <f>+VIG_Tav1!C14</f>
        <v>0</v>
      </c>
      <c r="E22" s="131">
        <f>+VIG_Tav1!D14</f>
        <v>0</v>
      </c>
      <c r="F22" s="132">
        <f>+VIG_Tav1!E14</f>
        <v>0</v>
      </c>
      <c r="G22" s="131">
        <f>+VIG_Tav1!G14</f>
        <v>0</v>
      </c>
      <c r="H22" s="131">
        <f>+VIG_Tav1!F14</f>
        <v>0</v>
      </c>
      <c r="I22" s="133" t="s">
        <v>187</v>
      </c>
      <c r="J22" s="133" t="s">
        <v>187</v>
      </c>
      <c r="K22" s="243" t="s">
        <v>187</v>
      </c>
    </row>
    <row r="23" spans="1:11" ht="13.15" customHeight="1" x14ac:dyDescent="0.35">
      <c r="A23" s="121" t="s">
        <v>36</v>
      </c>
      <c r="B23" s="29" t="s">
        <v>22</v>
      </c>
      <c r="C23" s="29"/>
      <c r="D23" s="134"/>
      <c r="E23" s="134"/>
      <c r="F23" s="134"/>
      <c r="G23" s="134"/>
      <c r="H23" s="135"/>
      <c r="I23" s="136"/>
      <c r="J23" s="136"/>
      <c r="K23" s="244"/>
    </row>
    <row r="24" spans="1:11" ht="12" customHeight="1" x14ac:dyDescent="0.35">
      <c r="A24" s="202"/>
      <c r="B24" s="10" t="s">
        <v>37</v>
      </c>
      <c r="C24" s="10"/>
      <c r="D24" s="122">
        <f>+VIG_Tav1!C15</f>
        <v>71880</v>
      </c>
      <c r="E24" s="122">
        <f>+VIG_Tav1!D15</f>
        <v>13809558</v>
      </c>
      <c r="F24" s="122">
        <f>+VIG_Tav1!E15</f>
        <v>3957375</v>
      </c>
      <c r="G24" s="122">
        <f>+VIG_Tav1!G15</f>
        <v>885736</v>
      </c>
      <c r="H24" s="123">
        <f>+VIG_Tav1!F15</f>
        <v>17838813</v>
      </c>
      <c r="I24" s="124">
        <f>+VIG_Tav1!H15</f>
        <v>0.466992567921794</v>
      </c>
      <c r="J24" s="124">
        <f>+VIG_Tav1!I15</f>
        <v>0.466992567921794</v>
      </c>
      <c r="K24" s="241">
        <f>+VIG_Tav1!J15</f>
        <v>0.15037884967547199</v>
      </c>
    </row>
    <row r="25" spans="1:11" s="47" customFormat="1" ht="12" customHeight="1" x14ac:dyDescent="0.35">
      <c r="A25" s="54"/>
      <c r="B25" s="53" t="s">
        <v>66</v>
      </c>
      <c r="C25" s="53" t="s">
        <v>81</v>
      </c>
      <c r="D25" s="125">
        <f>+VIG_Tav1!C16</f>
        <v>3062</v>
      </c>
      <c r="E25" s="125">
        <f>+VIG_Tav1!D16</f>
        <v>0</v>
      </c>
      <c r="F25" s="125">
        <f>+VIG_Tav1!E16</f>
        <v>1442759</v>
      </c>
      <c r="G25" s="125">
        <f>+VIG_Tav1!G16</f>
        <v>345912</v>
      </c>
      <c r="H25" s="137">
        <f>+VIG_Tav1!F16</f>
        <v>1445821</v>
      </c>
      <c r="I25" s="126">
        <f>+VIG_Tav1!H16</f>
        <v>9.7156676827625701E-2</v>
      </c>
      <c r="J25" s="126">
        <f>+VIG_Tav1!I16</f>
        <v>9.7156676827625701E-2</v>
      </c>
      <c r="K25" s="241">
        <f>+VIG_Tav1!J16</f>
        <v>1.21880810576713E-2</v>
      </c>
    </row>
    <row r="26" spans="1:11" ht="12" customHeight="1" x14ac:dyDescent="0.35">
      <c r="A26" s="202"/>
      <c r="B26" s="10" t="s">
        <v>38</v>
      </c>
      <c r="C26" s="10"/>
      <c r="D26" s="122">
        <f>+VIG_Tav1!C17</f>
        <v>3885</v>
      </c>
      <c r="E26" s="122">
        <f>+VIG_Tav1!D17</f>
        <v>17302053</v>
      </c>
      <c r="F26" s="122">
        <f>+VIG_Tav1!E17</f>
        <v>2179069</v>
      </c>
      <c r="G26" s="122">
        <f>+VIG_Tav1!G17</f>
        <v>605329</v>
      </c>
      <c r="H26" s="123">
        <f>+VIG_Tav1!F17</f>
        <v>19485007</v>
      </c>
      <c r="I26" s="124">
        <f>+VIG_Tav1!H17</f>
        <v>1.16095982688684E-2</v>
      </c>
      <c r="J26" s="124">
        <f>+VIG_Tav1!I17</f>
        <v>1.16095982688684E-2</v>
      </c>
      <c r="K26" s="241">
        <f>+VIG_Tav1!J17</f>
        <v>0.16425604879531699</v>
      </c>
    </row>
    <row r="27" spans="1:11" s="47" customFormat="1" ht="12" customHeight="1" x14ac:dyDescent="0.35">
      <c r="A27" s="54"/>
      <c r="B27" s="53" t="s">
        <v>66</v>
      </c>
      <c r="C27" s="53" t="s">
        <v>81</v>
      </c>
      <c r="D27" s="125">
        <f>+VIG_Tav1!C18</f>
        <v>0</v>
      </c>
      <c r="E27" s="125">
        <f>+VIG_Tav1!D18</f>
        <v>0</v>
      </c>
      <c r="F27" s="125">
        <f>+VIG_Tav1!E18</f>
        <v>931913</v>
      </c>
      <c r="G27" s="125">
        <f>+VIG_Tav1!G18</f>
        <v>341130</v>
      </c>
      <c r="H27" s="137">
        <f>+VIG_Tav1!F18</f>
        <v>931913</v>
      </c>
      <c r="I27" s="126">
        <f>+VIG_Tav1!H18</f>
        <v>0.24396713057267899</v>
      </c>
      <c r="J27" s="126">
        <f>+VIG_Tav1!I18</f>
        <v>0.24396713057267899</v>
      </c>
      <c r="K27" s="241">
        <f>+VIG_Tav1!J18</f>
        <v>7.8559041421432298E-3</v>
      </c>
    </row>
    <row r="28" spans="1:11" ht="12" customHeight="1" x14ac:dyDescent="0.35">
      <c r="A28" s="202"/>
      <c r="B28" s="10" t="s">
        <v>39</v>
      </c>
      <c r="C28" s="10"/>
      <c r="D28" s="122">
        <f>+VIG_Tav1!C19</f>
        <v>0</v>
      </c>
      <c r="E28" s="122">
        <f>+VIG_Tav1!D19</f>
        <v>0</v>
      </c>
      <c r="F28" s="122">
        <f>+VIG_Tav1!E19</f>
        <v>0</v>
      </c>
      <c r="G28" s="122">
        <f>+VIG_Tav1!G19</f>
        <v>0</v>
      </c>
      <c r="H28" s="123">
        <f>+VIG_Tav1!F19</f>
        <v>0</v>
      </c>
      <c r="I28" s="138" t="s">
        <v>187</v>
      </c>
      <c r="J28" s="138" t="s">
        <v>187</v>
      </c>
      <c r="K28" s="241" t="s">
        <v>187</v>
      </c>
    </row>
    <row r="29" spans="1:11" ht="12" customHeight="1" x14ac:dyDescent="0.35">
      <c r="A29" s="202"/>
      <c r="B29" s="10" t="s">
        <v>40</v>
      </c>
      <c r="C29" s="10"/>
      <c r="D29" s="122">
        <f>+VIG_Tav1!C20</f>
        <v>0</v>
      </c>
      <c r="E29" s="122">
        <f>+VIG_Tav1!D20</f>
        <v>0</v>
      </c>
      <c r="F29" s="127">
        <f>+VIG_Tav1!E20</f>
        <v>0</v>
      </c>
      <c r="G29" s="122">
        <f>+VIG_Tav1!G20</f>
        <v>0</v>
      </c>
      <c r="H29" s="123">
        <f>+VIG_Tav1!F20</f>
        <v>0</v>
      </c>
      <c r="I29" s="124">
        <f>+VIG_Tav1!H20</f>
        <v>0</v>
      </c>
      <c r="J29" s="124">
        <f>+VIG_Tav1!I20</f>
        <v>0</v>
      </c>
      <c r="K29" s="241">
        <f>+VIG_Tav1!J20</f>
        <v>0</v>
      </c>
    </row>
    <row r="30" spans="1:11" ht="12" customHeight="1" x14ac:dyDescent="0.35">
      <c r="A30" s="202"/>
      <c r="B30" s="10" t="s">
        <v>27</v>
      </c>
      <c r="C30" s="10"/>
      <c r="D30" s="122">
        <f>+VIG_Tav1!C21</f>
        <v>75765</v>
      </c>
      <c r="E30" s="122">
        <f>+VIG_Tav1!D21</f>
        <v>31111611</v>
      </c>
      <c r="F30" s="122">
        <f>+VIG_Tav1!E21</f>
        <v>6136444</v>
      </c>
      <c r="G30" s="122">
        <f>+VIG_Tav1!G21</f>
        <v>1491065</v>
      </c>
      <c r="H30" s="123">
        <f>+VIG_Tav1!F21</f>
        <v>37323820</v>
      </c>
      <c r="I30" s="124">
        <f>+VIG_Tav1!H21</f>
        <v>0.18784278861156101</v>
      </c>
      <c r="J30" s="124">
        <f>+VIG_Tav1!I21</f>
        <v>0.18784278861156101</v>
      </c>
      <c r="K30" s="241">
        <f>+VIG_Tav1!J21</f>
        <v>0.31463489847078902</v>
      </c>
    </row>
    <row r="31" spans="1:11" ht="14.15" customHeight="1" x14ac:dyDescent="0.35">
      <c r="A31" s="202"/>
      <c r="B31" s="10" t="s">
        <v>29</v>
      </c>
      <c r="C31" s="10"/>
      <c r="D31" s="122">
        <f>+VIG_Tav1!C22</f>
        <v>17102</v>
      </c>
      <c r="E31" s="122">
        <f>+VIG_Tav1!D22</f>
        <v>5651</v>
      </c>
      <c r="F31" s="127">
        <f>+VIG_Tav1!E22</f>
        <v>0</v>
      </c>
      <c r="G31" s="122">
        <f>+VIG_Tav1!G22</f>
        <v>841</v>
      </c>
      <c r="H31" s="123">
        <f>+VIG_Tav1!F22</f>
        <v>22753</v>
      </c>
      <c r="I31" s="124">
        <f>+VIG_Tav1!H22</f>
        <v>5.98565306502701E-2</v>
      </c>
      <c r="J31" s="124">
        <f>+VIG_Tav1!I22</f>
        <v>5.98565306502701E-2</v>
      </c>
      <c r="K31" s="241">
        <f>+VIG_Tav1!J22</f>
        <v>1.9180480039036399E-4</v>
      </c>
    </row>
    <row r="32" spans="1:11" s="26" customFormat="1" ht="13.15" customHeight="1" x14ac:dyDescent="0.35">
      <c r="A32" s="90" t="s">
        <v>41</v>
      </c>
      <c r="B32" s="34"/>
      <c r="C32" s="34"/>
      <c r="D32" s="129">
        <f>+VIG_Tav1!C23</f>
        <v>92867</v>
      </c>
      <c r="E32" s="129">
        <f>+VIG_Tav1!D23</f>
        <v>31117262</v>
      </c>
      <c r="F32" s="129">
        <f>+VIG_Tav1!E23</f>
        <v>6136444</v>
      </c>
      <c r="G32" s="129">
        <f>+VIG_Tav1!G23</f>
        <v>1491906</v>
      </c>
      <c r="H32" s="129">
        <f>+VIG_Tav1!F23</f>
        <v>37346573</v>
      </c>
      <c r="I32" s="130">
        <f>+VIG_Tav1!H23</f>
        <v>0.18775540475914801</v>
      </c>
      <c r="J32" s="130">
        <f>+VIG_Tav1!I23</f>
        <v>0.18775540475914801</v>
      </c>
      <c r="K32" s="242">
        <f>+VIG_Tav1!J23</f>
        <v>0.31482670327117901</v>
      </c>
    </row>
    <row r="33" spans="1:11" s="26" customFormat="1" ht="14.15" customHeight="1" x14ac:dyDescent="0.35">
      <c r="A33" s="92" t="s">
        <v>42</v>
      </c>
      <c r="B33" s="38"/>
      <c r="C33" s="139"/>
      <c r="D33" s="131">
        <f>+VIG_Tav1!C24</f>
        <v>316179</v>
      </c>
      <c r="E33" s="131">
        <f>+VIG_Tav1!D24</f>
        <v>60475</v>
      </c>
      <c r="F33" s="132">
        <f>+VIG_Tav1!E24</f>
        <v>7115</v>
      </c>
      <c r="G33" s="131">
        <f>+VIG_Tav1!G24</f>
        <v>78423</v>
      </c>
      <c r="H33" s="131">
        <f>+VIG_Tav1!F24</f>
        <v>383769</v>
      </c>
      <c r="I33" s="140">
        <f>+VIG_Tav1!H24</f>
        <v>0.18740041027100801</v>
      </c>
      <c r="J33" s="140">
        <f>+VIG_Tav1!I24</f>
        <v>0.18740041027100801</v>
      </c>
      <c r="K33" s="245">
        <f>+VIG_Tav1!J24</f>
        <v>3.23512224502305E-3</v>
      </c>
    </row>
    <row r="34" spans="1:11" ht="14.15" customHeight="1" x14ac:dyDescent="0.35">
      <c r="A34" s="121" t="s">
        <v>43</v>
      </c>
      <c r="B34" s="29" t="s">
        <v>44</v>
      </c>
      <c r="C34" s="29"/>
      <c r="D34" s="134">
        <f>+VIG_Tav1!C25</f>
        <v>97</v>
      </c>
      <c r="E34" s="134">
        <f>+VIG_Tav1!D25</f>
        <v>574217</v>
      </c>
      <c r="F34" s="134">
        <f>+VIG_Tav1!E25</f>
        <v>91700</v>
      </c>
      <c r="G34" s="134">
        <f>+VIG_Tav1!G25</f>
        <v>10032</v>
      </c>
      <c r="H34" s="135">
        <f>+VIG_Tav1!F25</f>
        <v>666014</v>
      </c>
      <c r="I34" s="141">
        <f>+VIG_Tav1!H25</f>
        <v>-3.7163827612577902E-2</v>
      </c>
      <c r="J34" s="141">
        <f>+VIG_Tav1!I25</f>
        <v>-3.7163827612577902E-2</v>
      </c>
      <c r="K34" s="244">
        <f>+VIG_Tav1!J25</f>
        <v>5.6144105096992804E-3</v>
      </c>
    </row>
    <row r="35" spans="1:11" s="55" customFormat="1" ht="12" customHeight="1" x14ac:dyDescent="0.35">
      <c r="A35" s="54"/>
      <c r="B35" s="53" t="s">
        <v>66</v>
      </c>
      <c r="C35" s="53" t="s">
        <v>89</v>
      </c>
      <c r="D35" s="142">
        <f>+VIG_Tav1!C26</f>
        <v>0</v>
      </c>
      <c r="E35" s="142">
        <f>+VIG_Tav1!D26</f>
        <v>410</v>
      </c>
      <c r="F35" s="142">
        <f>+VIG_Tav1!E26</f>
        <v>149</v>
      </c>
      <c r="G35" s="142">
        <f>+VIG_Tav1!G26</f>
        <v>0</v>
      </c>
      <c r="H35" s="137">
        <f>+VIG_Tav1!F26</f>
        <v>559</v>
      </c>
      <c r="I35" s="143">
        <f>+VIG_Tav1!H26</f>
        <v>-0.94671115347950396</v>
      </c>
      <c r="J35" s="143">
        <f>+VIG_Tav1!I26</f>
        <v>-0.94671115347950396</v>
      </c>
      <c r="K35" s="241">
        <f>+VIG_Tav1!J26</f>
        <v>4.7122965507059801E-6</v>
      </c>
    </row>
    <row r="36" spans="1:11" s="47" customFormat="1" ht="12" customHeight="1" x14ac:dyDescent="0.35">
      <c r="A36" s="54"/>
      <c r="B36" s="144"/>
      <c r="C36" s="53" t="s">
        <v>45</v>
      </c>
      <c r="D36" s="125">
        <f>+VIG_Tav1!C27</f>
        <v>0</v>
      </c>
      <c r="E36" s="125">
        <f>+VIG_Tav1!D27</f>
        <v>410</v>
      </c>
      <c r="F36" s="125">
        <f>+VIG_Tav1!E27</f>
        <v>149</v>
      </c>
      <c r="G36" s="125">
        <f>+VIG_Tav1!G27</f>
        <v>0</v>
      </c>
      <c r="H36" s="137">
        <f>+VIG_Tav1!F27</f>
        <v>559</v>
      </c>
      <c r="I36" s="126">
        <f>+VIG_Tav1!H27</f>
        <v>-0.40405117270788898</v>
      </c>
      <c r="J36" s="126">
        <f>+VIG_Tav1!I27</f>
        <v>-0.40405117270788898</v>
      </c>
      <c r="K36" s="241">
        <f>+VIG_Tav1!J27</f>
        <v>4.7122965507059801E-6</v>
      </c>
    </row>
    <row r="37" spans="1:11" s="47" customFormat="1" ht="12" customHeight="1" x14ac:dyDescent="0.35">
      <c r="A37" s="54"/>
      <c r="B37" s="144"/>
      <c r="C37" s="53" t="s">
        <v>46</v>
      </c>
      <c r="D37" s="125">
        <f>+VIG_Tav1!C28</f>
        <v>0</v>
      </c>
      <c r="E37" s="125">
        <f>+VIG_Tav1!D28</f>
        <v>0</v>
      </c>
      <c r="F37" s="125">
        <f>+VIG_Tav1!E28</f>
        <v>0</v>
      </c>
      <c r="G37" s="125">
        <f>+VIG_Tav1!G28</f>
        <v>0</v>
      </c>
      <c r="H37" s="137">
        <f>+VIG_Tav1!F28</f>
        <v>0</v>
      </c>
      <c r="I37" s="143" t="s">
        <v>187</v>
      </c>
      <c r="J37" s="143" t="s">
        <v>187</v>
      </c>
      <c r="K37" s="241" t="s">
        <v>187</v>
      </c>
    </row>
    <row r="38" spans="1:11" s="47" customFormat="1" ht="12" customHeight="1" x14ac:dyDescent="0.35">
      <c r="A38" s="54"/>
      <c r="B38" s="144"/>
      <c r="C38" s="53" t="s">
        <v>47</v>
      </c>
      <c r="D38" s="125">
        <f>+VIG_Tav1!C29</f>
        <v>0</v>
      </c>
      <c r="E38" s="125">
        <f>+VIG_Tav1!D29</f>
        <v>0</v>
      </c>
      <c r="F38" s="125">
        <f>+VIG_Tav1!E29</f>
        <v>0</v>
      </c>
      <c r="G38" s="125">
        <f>+VIG_Tav1!G29</f>
        <v>0</v>
      </c>
      <c r="H38" s="137">
        <f>+VIG_Tav1!F29</f>
        <v>0</v>
      </c>
      <c r="I38" s="143" t="s">
        <v>187</v>
      </c>
      <c r="J38" s="143" t="s">
        <v>187</v>
      </c>
      <c r="K38" s="241" t="s">
        <v>187</v>
      </c>
    </row>
    <row r="39" spans="1:11" s="47" customFormat="1" ht="12" customHeight="1" x14ac:dyDescent="0.35">
      <c r="A39" s="54"/>
      <c r="B39" s="144"/>
      <c r="C39" s="53" t="s">
        <v>48</v>
      </c>
      <c r="D39" s="125">
        <f>+VIG_Tav1!C30</f>
        <v>0</v>
      </c>
      <c r="E39" s="125">
        <f>+VIG_Tav1!D30</f>
        <v>0</v>
      </c>
      <c r="F39" s="125">
        <f>+VIG_Tav1!E30</f>
        <v>0</v>
      </c>
      <c r="G39" s="125">
        <f>+VIG_Tav1!G30</f>
        <v>0</v>
      </c>
      <c r="H39" s="137">
        <f>+VIG_Tav1!F30</f>
        <v>0</v>
      </c>
      <c r="I39" s="143" t="s">
        <v>187</v>
      </c>
      <c r="J39" s="143" t="s">
        <v>187</v>
      </c>
      <c r="K39" s="241" t="s">
        <v>187</v>
      </c>
    </row>
    <row r="40" spans="1:11" ht="14.15" customHeight="1" x14ac:dyDescent="0.35">
      <c r="A40" s="202"/>
      <c r="B40" s="10" t="s">
        <v>49</v>
      </c>
      <c r="C40" s="10"/>
      <c r="D40" s="122">
        <f>+VIG_Tav1!C31</f>
        <v>783</v>
      </c>
      <c r="E40" s="122">
        <f>+VIG_Tav1!D31</f>
        <v>677613</v>
      </c>
      <c r="F40" s="127">
        <f>+VIG_Tav1!E31</f>
        <v>38130</v>
      </c>
      <c r="G40" s="122">
        <f>+VIG_Tav1!G31</f>
        <v>435</v>
      </c>
      <c r="H40" s="123">
        <f>+VIG_Tav1!F31</f>
        <v>716526</v>
      </c>
      <c r="I40" s="124">
        <f>+VIG_Tav1!H31</f>
        <v>-4.8918208606546498E-2</v>
      </c>
      <c r="J40" s="124">
        <f>+VIG_Tav1!I31</f>
        <v>-4.8918208606546498E-2</v>
      </c>
      <c r="K40" s="241">
        <f>+VIG_Tav1!J31</f>
        <v>6.0402200327212101E-3</v>
      </c>
    </row>
    <row r="41" spans="1:11" s="47" customFormat="1" ht="12" customHeight="1" x14ac:dyDescent="0.35">
      <c r="A41" s="54"/>
      <c r="B41" s="53" t="s">
        <v>66</v>
      </c>
      <c r="C41" s="53" t="s">
        <v>30</v>
      </c>
      <c r="D41" s="125">
        <f>+VIG_Tav1!C32</f>
        <v>95</v>
      </c>
      <c r="E41" s="125">
        <f>+VIG_Tav1!D32</f>
        <v>73222</v>
      </c>
      <c r="F41" s="145">
        <f>+VIG_Tav1!E32</f>
        <v>4738</v>
      </c>
      <c r="G41" s="125">
        <f>+VIG_Tav1!G32</f>
        <v>426</v>
      </c>
      <c r="H41" s="137">
        <f>+VIG_Tav1!F32</f>
        <v>78055</v>
      </c>
      <c r="I41" s="126">
        <f>+VIG_Tav1!H32</f>
        <v>-5.5801154243053704E-3</v>
      </c>
      <c r="J41" s="126">
        <f>+VIG_Tav1!I32</f>
        <v>-5.5801154243053704E-3</v>
      </c>
      <c r="K41" s="241">
        <f>+VIG_Tav1!J32</f>
        <v>6.5799339403462497E-4</v>
      </c>
    </row>
    <row r="42" spans="1:11" s="26" customFormat="1" ht="13.15" customHeight="1" x14ac:dyDescent="0.35">
      <c r="A42" s="90" t="s">
        <v>50</v>
      </c>
      <c r="B42" s="34"/>
      <c r="C42" s="34"/>
      <c r="D42" s="129">
        <f>+VIG_Tav1!C33</f>
        <v>880</v>
      </c>
      <c r="E42" s="129">
        <f>+VIG_Tav1!D33</f>
        <v>1251830</v>
      </c>
      <c r="F42" s="129">
        <f>+VIG_Tav1!E33</f>
        <v>129830</v>
      </c>
      <c r="G42" s="129">
        <f>+VIG_Tav1!G33</f>
        <v>10467</v>
      </c>
      <c r="H42" s="129">
        <f>+VIG_Tav1!F33</f>
        <v>1382540</v>
      </c>
      <c r="I42" s="130">
        <f>+VIG_Tav1!H33</f>
        <v>-4.3291783757675097E-2</v>
      </c>
      <c r="J42" s="130">
        <f>+VIG_Tav1!I33</f>
        <v>-4.3291783757675097E-2</v>
      </c>
      <c r="K42" s="242">
        <f>+VIG_Tav1!J33</f>
        <v>1.16546305424205E-2</v>
      </c>
    </row>
    <row r="43" spans="1:11" s="26" customFormat="1" ht="14.15" customHeight="1" x14ac:dyDescent="0.35">
      <c r="A43" s="35" t="s">
        <v>51</v>
      </c>
      <c r="B43" s="39"/>
      <c r="C43" s="39"/>
      <c r="D43" s="131">
        <f>+VIG_Tav1!C34</f>
        <v>2149</v>
      </c>
      <c r="E43" s="131">
        <f>+VIG_Tav1!D34</f>
        <v>4836742</v>
      </c>
      <c r="F43" s="131">
        <f>+VIG_Tav1!E34</f>
        <v>825909</v>
      </c>
      <c r="G43" s="131">
        <f>+VIG_Tav1!G34</f>
        <v>32710</v>
      </c>
      <c r="H43" s="131">
        <f>+VIG_Tav1!F34</f>
        <v>5664800</v>
      </c>
      <c r="I43" s="140">
        <f>+VIG_Tav1!H34</f>
        <v>0.48130831468231</v>
      </c>
      <c r="J43" s="140">
        <f>+VIG_Tav1!I34</f>
        <v>0.48130831468231</v>
      </c>
      <c r="K43" s="245">
        <f>+VIG_Tav1!J34</f>
        <v>4.7753519678782198E-2</v>
      </c>
    </row>
    <row r="44" spans="1:11" ht="14.15" customHeight="1" x14ac:dyDescent="0.35">
      <c r="A44" s="119" t="s">
        <v>52</v>
      </c>
      <c r="B44" s="120"/>
      <c r="C44" s="120"/>
      <c r="D44" s="134">
        <f>+VIG_Tav1!C35</f>
        <v>75696</v>
      </c>
      <c r="E44" s="134">
        <f>+VIG_Tav1!D35</f>
        <v>87789</v>
      </c>
      <c r="F44" s="134">
        <f>+VIG_Tav1!E35</f>
        <v>213813</v>
      </c>
      <c r="G44" s="134">
        <f>+VIG_Tav1!G35</f>
        <v>63994</v>
      </c>
      <c r="H44" s="135">
        <f>+VIG_Tav1!F35</f>
        <v>377298</v>
      </c>
      <c r="I44" s="141">
        <f>+VIG_Tav1!H35</f>
        <v>-6.6447607712920603E-2</v>
      </c>
      <c r="J44" s="141">
        <f>+VIG_Tav1!I35</f>
        <v>-6.6447607712920603E-2</v>
      </c>
      <c r="K44" s="136">
        <f>+VIG_Tav1!J35</f>
        <v>3.1805725652741799E-3</v>
      </c>
    </row>
    <row r="45" spans="1:11" s="47" customFormat="1" ht="12" customHeight="1" x14ac:dyDescent="0.35">
      <c r="A45" s="54"/>
      <c r="B45" s="53" t="s">
        <v>66</v>
      </c>
      <c r="C45" s="53" t="s">
        <v>82</v>
      </c>
      <c r="D45" s="125">
        <f>+VIG_Tav1!C36</f>
        <v>75696</v>
      </c>
      <c r="E45" s="125">
        <f>+VIG_Tav1!D36</f>
        <v>58386</v>
      </c>
      <c r="F45" s="125">
        <f>+VIG_Tav1!E36</f>
        <v>198275</v>
      </c>
      <c r="G45" s="125">
        <f>+VIG_Tav1!G36</f>
        <v>54988</v>
      </c>
      <c r="H45" s="137">
        <f>+VIG_Tav1!F36</f>
        <v>332357</v>
      </c>
      <c r="I45" s="126">
        <f>+VIG_Tav1!H36</f>
        <v>-8.4917634685117496E-2</v>
      </c>
      <c r="J45" s="126">
        <f>+VIG_Tav1!I36</f>
        <v>-8.4917634685117496E-2</v>
      </c>
      <c r="K45" s="138">
        <f>+VIG_Tav1!J36</f>
        <v>2.80172584025579E-3</v>
      </c>
    </row>
    <row r="46" spans="1:11" s="47" customFormat="1" ht="12" customHeight="1" x14ac:dyDescent="0.35">
      <c r="A46" s="54"/>
      <c r="B46" s="146"/>
      <c r="C46" s="53" t="s">
        <v>53</v>
      </c>
      <c r="D46" s="125">
        <f>+VIG_Tav1!C37</f>
        <v>0</v>
      </c>
      <c r="E46" s="125">
        <f>+VIG_Tav1!D37</f>
        <v>29403</v>
      </c>
      <c r="F46" s="125">
        <f>+VIG_Tav1!E37</f>
        <v>15529</v>
      </c>
      <c r="G46" s="125">
        <f>+VIG_Tav1!G37</f>
        <v>9006</v>
      </c>
      <c r="H46" s="137">
        <f>+VIG_Tav1!F37</f>
        <v>44932</v>
      </c>
      <c r="I46" s="126">
        <f>+VIG_Tav1!H37</f>
        <v>9.7320927052042996E-2</v>
      </c>
      <c r="J46" s="126">
        <f>+VIG_Tav1!I37</f>
        <v>9.7320927052042996E-2</v>
      </c>
      <c r="K46" s="138">
        <f>+VIG_Tav1!J37</f>
        <v>3.7877085620093302E-4</v>
      </c>
    </row>
    <row r="47" spans="1:11" s="47" customFormat="1" ht="12" customHeight="1" x14ac:dyDescent="0.35">
      <c r="A47" s="54"/>
      <c r="B47" s="146"/>
      <c r="C47" s="53" t="s">
        <v>54</v>
      </c>
      <c r="D47" s="125">
        <f>+VIG_Tav1!C38</f>
        <v>0</v>
      </c>
      <c r="E47" s="125">
        <f>+VIG_Tav1!D38</f>
        <v>0</v>
      </c>
      <c r="F47" s="125">
        <f>+VIG_Tav1!E38</f>
        <v>0</v>
      </c>
      <c r="G47" s="125">
        <f>+VIG_Tav1!G38</f>
        <v>0</v>
      </c>
      <c r="H47" s="137">
        <f>+VIG_Tav1!F38</f>
        <v>0</v>
      </c>
      <c r="I47" s="126">
        <f>+VIG_Tav1!H38</f>
        <v>0</v>
      </c>
      <c r="J47" s="126">
        <f>+VIG_Tav1!I38</f>
        <v>0</v>
      </c>
      <c r="K47" s="138">
        <f>+VIG_Tav1!J38</f>
        <v>0</v>
      </c>
    </row>
    <row r="48" spans="1:11" s="47" customFormat="1" ht="12" customHeight="1" x14ac:dyDescent="0.35">
      <c r="A48" s="56"/>
      <c r="B48" s="147"/>
      <c r="C48" s="89" t="s">
        <v>55</v>
      </c>
      <c r="D48" s="148">
        <f>+VIG_Tav1!C39</f>
        <v>0</v>
      </c>
      <c r="E48" s="148">
        <f>+VIG_Tav1!D39</f>
        <v>0</v>
      </c>
      <c r="F48" s="148">
        <f>+VIG_Tav1!E39</f>
        <v>9</v>
      </c>
      <c r="G48" s="148">
        <f>+VIG_Tav1!G39</f>
        <v>0</v>
      </c>
      <c r="H48" s="149">
        <f>+VIG_Tav1!F39</f>
        <v>9</v>
      </c>
      <c r="I48" s="150">
        <f>+VIG_Tav1!H39</f>
        <v>0.28571428571428598</v>
      </c>
      <c r="J48" s="150">
        <f>+VIG_Tav1!I39</f>
        <v>0.28571428571428598</v>
      </c>
      <c r="K48" s="246">
        <f>+VIG_Tav1!J39</f>
        <v>7.5868817453226896E-8</v>
      </c>
    </row>
    <row r="49" spans="1:12" s="26" customFormat="1" ht="17.149999999999999" customHeight="1" x14ac:dyDescent="0.35">
      <c r="A49" s="272" t="s">
        <v>11</v>
      </c>
      <c r="B49" s="273"/>
      <c r="C49" s="274"/>
      <c r="D49" s="129">
        <f>+VIG_Tav1!C40</f>
        <v>4666998</v>
      </c>
      <c r="E49" s="129">
        <f>+VIG_Tav1!D40</f>
        <v>99929785</v>
      </c>
      <c r="F49" s="129">
        <f>+VIG_Tav1!E40</f>
        <v>14029028</v>
      </c>
      <c r="G49" s="129">
        <f>+VIG_Tav1!G40</f>
        <v>3084093</v>
      </c>
      <c r="H49" s="129">
        <f>+VIG_Tav1!F40</f>
        <v>118625811</v>
      </c>
      <c r="I49" s="130">
        <f>+VIG_Tav1!H40</f>
        <v>7.3356223299456902E-2</v>
      </c>
      <c r="J49" s="130">
        <f>+VIG_Tav1!I40</f>
        <v>7.3356223299456902E-2</v>
      </c>
      <c r="K49" s="242">
        <f>+VIG_Tav1!J40</f>
        <v>1</v>
      </c>
      <c r="L49" s="100"/>
    </row>
    <row r="50" spans="1:12" ht="7.15" customHeight="1" x14ac:dyDescent="0.35">
      <c r="A50" s="40"/>
      <c r="B50" s="41"/>
      <c r="C50" s="10"/>
      <c r="D50" s="42"/>
      <c r="E50" s="42"/>
      <c r="F50" s="42"/>
      <c r="G50" s="43"/>
      <c r="H50" s="42"/>
    </row>
    <row r="51" spans="1:12" s="23" customFormat="1" ht="15" customHeight="1" x14ac:dyDescent="0.35">
      <c r="A51" s="23" t="s">
        <v>203</v>
      </c>
      <c r="G51" s="44"/>
    </row>
  </sheetData>
  <mergeCells count="14">
    <mergeCell ref="A49:C49"/>
    <mergeCell ref="I6:I7"/>
    <mergeCell ref="K6:K7"/>
    <mergeCell ref="A1:K1"/>
    <mergeCell ref="A2:K2"/>
    <mergeCell ref="A3:K3"/>
    <mergeCell ref="A5:B7"/>
    <mergeCell ref="D5:H5"/>
    <mergeCell ref="D6:D7"/>
    <mergeCell ref="E6:E7"/>
    <mergeCell ref="F6:F7"/>
    <mergeCell ref="G6:G7"/>
    <mergeCell ref="H6:H7"/>
    <mergeCell ref="J6:J7"/>
  </mergeCells>
  <printOptions horizontalCentered="1"/>
  <pageMargins left="0.31496062992125984" right="0.11811023622047245" top="0.19685039370078741" bottom="0" header="0.19685039370078741" footer="0"/>
  <pageSetup paperSize="9" scale="85" orientation="portrait" horizontalDpi="4294967292" verticalDpi="4294967292" r:id="rId1"/>
  <headerFooter alignWithMargins="0">
    <oddHeader>&amp;L&amp;"Arial,Normale"&amp;8IVASS - SERVIZIO STUDI E GESTIONE DATI
DIVISIONE STUDI E ANALISI STATISTICHE&amp;R&amp;A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P36"/>
  <sheetViews>
    <sheetView showGridLines="0" zoomScale="85" zoomScaleNormal="85" workbookViewId="0">
      <selection sqref="A1:P1"/>
    </sheetView>
  </sheetViews>
  <sheetFormatPr defaultColWidth="9" defaultRowHeight="11" x14ac:dyDescent="0.35"/>
  <cols>
    <col min="1" max="1" width="19.453125" style="9" customWidth="1"/>
    <col min="2" max="7" width="10.54296875" style="10" customWidth="1"/>
    <col min="8" max="9" width="10.54296875" style="9" customWidth="1"/>
    <col min="10" max="11" width="12.54296875" style="9" customWidth="1"/>
    <col min="12" max="13" width="10.54296875" style="9" customWidth="1"/>
    <col min="14" max="14" width="13.453125" style="9" customWidth="1"/>
    <col min="15" max="15" width="12" style="9" customWidth="1"/>
    <col min="16" max="18" width="10.453125" style="9" customWidth="1"/>
    <col min="19" max="16384" width="9" style="9"/>
  </cols>
  <sheetData>
    <row r="1" spans="1:16" ht="13.15" customHeight="1" x14ac:dyDescent="0.35">
      <c r="A1" s="276" t="s">
        <v>201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13.15" customHeight="1" x14ac:dyDescent="0.35">
      <c r="A2" s="276" t="s">
        <v>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1:16" ht="13.15" customHeight="1" x14ac:dyDescent="0.35">
      <c r="A3" s="276" t="str">
        <f>"Ripartizione per canale distributivo dei premi lordi contabilizzati a tutto il "&amp;IF(MID(VIG_Tav2!C1,5,4)="0331","1°",
IF(MID(VIG_Tav2!C1,5,4)="0630","2°",
IF(MID(VIG_Tav2!C1,5,4)="0930","3°","4°")))&amp;" trimestre "&amp;MID(VIG_Tav2!C1,1,4)</f>
        <v>Ripartizione per canale distributivo dei premi lordi contabilizzati a tutto il 4° trimestre 2025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</row>
    <row r="4" spans="1:16" ht="13.15" customHeight="1" x14ac:dyDescent="0.35">
      <c r="F4" s="9"/>
      <c r="G4" s="9"/>
      <c r="P4" s="11" t="s">
        <v>1</v>
      </c>
    </row>
    <row r="5" spans="1:16" ht="31.5" customHeight="1" x14ac:dyDescent="0.35">
      <c r="A5" s="30"/>
      <c r="B5" s="292" t="s">
        <v>7</v>
      </c>
      <c r="C5" s="293"/>
      <c r="D5" s="292" t="s">
        <v>91</v>
      </c>
      <c r="E5" s="293"/>
      <c r="F5" s="292" t="s">
        <v>9</v>
      </c>
      <c r="G5" s="293"/>
      <c r="H5" s="292" t="s">
        <v>10</v>
      </c>
      <c r="I5" s="293"/>
      <c r="J5" s="292" t="s">
        <v>8</v>
      </c>
      <c r="K5" s="293"/>
      <c r="L5" s="292" t="s">
        <v>140</v>
      </c>
      <c r="M5" s="293"/>
      <c r="N5" s="292" t="s">
        <v>19</v>
      </c>
      <c r="O5" s="294"/>
      <c r="P5" s="293"/>
    </row>
    <row r="6" spans="1:16" ht="31.5" customHeight="1" x14ac:dyDescent="0.35">
      <c r="A6" s="30"/>
      <c r="B6" s="215" t="s">
        <v>189</v>
      </c>
      <c r="C6" s="215" t="s">
        <v>190</v>
      </c>
      <c r="D6" s="215" t="s">
        <v>189</v>
      </c>
      <c r="E6" s="215" t="s">
        <v>190</v>
      </c>
      <c r="F6" s="215" t="s">
        <v>189</v>
      </c>
      <c r="G6" s="215" t="s">
        <v>190</v>
      </c>
      <c r="H6" s="215" t="s">
        <v>189</v>
      </c>
      <c r="I6" s="151" t="s">
        <v>190</v>
      </c>
      <c r="J6" s="215" t="s">
        <v>189</v>
      </c>
      <c r="K6" s="151" t="s">
        <v>190</v>
      </c>
      <c r="L6" s="215" t="s">
        <v>189</v>
      </c>
      <c r="M6" s="215" t="s">
        <v>190</v>
      </c>
      <c r="N6" s="215" t="s">
        <v>189</v>
      </c>
      <c r="O6" s="152" t="s">
        <v>191</v>
      </c>
      <c r="P6" s="153" t="s">
        <v>186</v>
      </c>
    </row>
    <row r="7" spans="1:16" ht="20.149999999999999" customHeight="1" x14ac:dyDescent="0.35">
      <c r="A7" s="30" t="s">
        <v>56</v>
      </c>
      <c r="B7" s="14"/>
      <c r="C7" s="154"/>
      <c r="D7" s="14"/>
      <c r="E7" s="154"/>
      <c r="F7" s="14"/>
      <c r="G7" s="154"/>
      <c r="H7" s="14"/>
      <c r="I7" s="154"/>
      <c r="J7" s="14"/>
      <c r="K7" s="154"/>
      <c r="L7" s="14"/>
      <c r="M7" s="154"/>
      <c r="N7" s="14"/>
      <c r="O7" s="154"/>
      <c r="P7" s="155"/>
    </row>
    <row r="8" spans="1:16" ht="16.149999999999999" customHeight="1" x14ac:dyDescent="0.35">
      <c r="A8" s="93" t="s">
        <v>57</v>
      </c>
      <c r="B8" s="15">
        <f>+VIG_Tav2!C2</f>
        <v>10164274</v>
      </c>
      <c r="C8" s="156">
        <f>+VIG_Tav2!D2</f>
        <v>1.9181432065728001E-2</v>
      </c>
      <c r="D8" s="10">
        <f>+VIG_Tav2!E2</f>
        <v>6946568</v>
      </c>
      <c r="E8" s="157">
        <f>+VIG_Tav2!F2</f>
        <v>7.5433385161634003E-3</v>
      </c>
      <c r="F8" s="15">
        <f>+VIG_Tav2!G2</f>
        <v>46060773</v>
      </c>
      <c r="G8" s="157">
        <f>+VIG_Tav2!H2</f>
        <v>1.36473462988376E-2</v>
      </c>
      <c r="H8" s="15">
        <f>+VIG_Tav2!I2</f>
        <v>805552</v>
      </c>
      <c r="I8" s="157">
        <f>+VIG_Tav2!J2</f>
        <v>1.45618962455447E-2</v>
      </c>
      <c r="J8" s="15">
        <f>+VIG_Tav2!K2</f>
        <v>5812328</v>
      </c>
      <c r="K8" s="157">
        <f>+VIG_Tav2!L2</f>
        <v>-0.104159197894739</v>
      </c>
      <c r="L8" s="15">
        <f>+VIG_Tav2!M2</f>
        <v>275075</v>
      </c>
      <c r="M8" s="157">
        <f>+VIG_Tav2!N2</f>
        <v>0.222740325204698</v>
      </c>
      <c r="N8" s="16">
        <f>+VIG_Tav2!O2</f>
        <v>70064570</v>
      </c>
      <c r="O8" s="158">
        <f>+VIG_Tav2!P2</f>
        <v>3.57115391796436E-3</v>
      </c>
      <c r="P8" s="159">
        <f>+VIG_Tav2!Q2</f>
        <v>0.59251967083932799</v>
      </c>
    </row>
    <row r="9" spans="1:16" s="47" customFormat="1" ht="16.149999999999999" customHeight="1" x14ac:dyDescent="0.35">
      <c r="A9" s="160" t="s">
        <v>58</v>
      </c>
      <c r="B9" s="45">
        <f>+VIG_Tav2!C3</f>
        <v>1351266</v>
      </c>
      <c r="C9" s="161">
        <f>+VIG_Tav2!D3</f>
        <v>-8.5158400788921708E-3</v>
      </c>
      <c r="D9" s="45">
        <f>+VIG_Tav2!E3</f>
        <v>58021</v>
      </c>
      <c r="E9" s="161">
        <f>+VIG_Tav2!F3</f>
        <v>-0.43707735444499402</v>
      </c>
      <c r="F9" s="45">
        <f>+VIG_Tav2!G3</f>
        <v>1141798</v>
      </c>
      <c r="G9" s="161">
        <f>+VIG_Tav2!H3</f>
        <v>-3.2063688252413201E-2</v>
      </c>
      <c r="H9" s="45">
        <f>+VIG_Tav2!I3</f>
        <v>10937</v>
      </c>
      <c r="I9" s="161">
        <f>+VIG_Tav2!J3</f>
        <v>-4.0976142779093304E-3</v>
      </c>
      <c r="J9" s="45">
        <f>+VIG_Tav2!K3</f>
        <v>758578</v>
      </c>
      <c r="K9" s="161">
        <f>+VIG_Tav2!L3</f>
        <v>3.53709686445201E-2</v>
      </c>
      <c r="L9" s="45">
        <f>+VIG_Tav2!M3</f>
        <v>90534</v>
      </c>
      <c r="M9" s="161">
        <f>+VIG_Tav2!N3</f>
        <v>1.7300524696942301</v>
      </c>
      <c r="N9" s="46">
        <f>+VIG_Tav2!O3</f>
        <v>3411134</v>
      </c>
      <c r="O9" s="162">
        <f>+VIG_Tav2!P3</f>
        <v>-3.2833962185864199E-3</v>
      </c>
      <c r="P9" s="163">
        <f>+VIG_Tav2!Q3</f>
        <v>2.88471619089197E-2</v>
      </c>
    </row>
    <row r="10" spans="1:16" ht="16.149999999999999" customHeight="1" x14ac:dyDescent="0.35">
      <c r="A10" s="93" t="s">
        <v>59</v>
      </c>
      <c r="B10" s="15">
        <f>+VIG_Tav2!C4</f>
        <v>0</v>
      </c>
      <c r="C10" s="15">
        <f>+VIG_Tav2!D4</f>
        <v>0</v>
      </c>
      <c r="D10" s="15">
        <f>+VIG_Tav2!E4</f>
        <v>0</v>
      </c>
      <c r="E10" s="15">
        <f>+VIG_Tav2!F4</f>
        <v>0</v>
      </c>
      <c r="F10" s="15">
        <f>+VIG_Tav2!G4</f>
        <v>0</v>
      </c>
      <c r="G10" s="157">
        <f>+VIG_Tav2!H4</f>
        <v>0</v>
      </c>
      <c r="H10" s="15">
        <f>+VIG_Tav2!I4</f>
        <v>0</v>
      </c>
      <c r="I10" s="157">
        <f>+VIG_Tav2!J4</f>
        <v>0</v>
      </c>
      <c r="J10" s="15">
        <f>+VIG_Tav2!K4</f>
        <v>0</v>
      </c>
      <c r="K10" s="157">
        <f>+VIG_Tav2!L4</f>
        <v>0</v>
      </c>
      <c r="L10" s="15">
        <f>+VIG_Tav2!M4</f>
        <v>0</v>
      </c>
      <c r="M10" s="157">
        <f>+VIG_Tav2!N4</f>
        <v>0</v>
      </c>
      <c r="N10" s="16">
        <f>+VIG_Tav2!O4</f>
        <v>0</v>
      </c>
      <c r="O10" s="164">
        <f>+VIG_Tav2!P4</f>
        <v>0</v>
      </c>
      <c r="P10" s="165">
        <f>+VIG_Tav2!Q4</f>
        <v>0</v>
      </c>
    </row>
    <row r="11" spans="1:16" ht="16.149999999999999" customHeight="1" x14ac:dyDescent="0.35">
      <c r="A11" s="93" t="s">
        <v>60</v>
      </c>
      <c r="B11" s="15">
        <f>+VIG_Tav2!C5</f>
        <v>3574080</v>
      </c>
      <c r="C11" s="157">
        <f>+VIG_Tav2!D5</f>
        <v>4.4453139908292402E-2</v>
      </c>
      <c r="D11" s="15">
        <f>+VIG_Tav2!E5</f>
        <v>12539041</v>
      </c>
      <c r="E11" s="157">
        <f>+VIG_Tav2!F5</f>
        <v>0.116579156022437</v>
      </c>
      <c r="F11" s="15">
        <f>+VIG_Tav2!G5</f>
        <v>19427666</v>
      </c>
      <c r="G11" s="157">
        <f>+VIG_Tav2!H5</f>
        <v>0.29267408217098501</v>
      </c>
      <c r="H11" s="15">
        <f>+VIG_Tav2!I5</f>
        <v>79135</v>
      </c>
      <c r="I11" s="157">
        <f>+VIG_Tav2!J5</f>
        <v>-0.37118087836817698</v>
      </c>
      <c r="J11" s="15">
        <f>+VIG_Tav2!K5</f>
        <v>1684891</v>
      </c>
      <c r="K11" s="157">
        <f>+VIG_Tav2!L5</f>
        <v>5.0269067045162E-2</v>
      </c>
      <c r="L11" s="15">
        <f>+VIG_Tav2!M5</f>
        <v>19007</v>
      </c>
      <c r="M11" s="157">
        <f>+VIG_Tav2!N5</f>
        <v>0.80434782608695699</v>
      </c>
      <c r="N11" s="16">
        <f>+VIG_Tav2!O5</f>
        <v>37323820</v>
      </c>
      <c r="O11" s="158">
        <f>+VIG_Tav2!P5</f>
        <v>0.18784278861156101</v>
      </c>
      <c r="P11" s="159">
        <f>+VIG_Tav2!Q5</f>
        <v>0.31563881061235799</v>
      </c>
    </row>
    <row r="12" spans="1:16" s="47" customFormat="1" ht="16.149999999999999" customHeight="1" x14ac:dyDescent="0.35">
      <c r="A12" s="160" t="s">
        <v>58</v>
      </c>
      <c r="B12" s="45">
        <f>+VIG_Tav2!C6</f>
        <v>628775</v>
      </c>
      <c r="C12" s="161">
        <f>+VIG_Tav2!D6</f>
        <v>0.138004864947043</v>
      </c>
      <c r="D12" s="45">
        <f>+VIG_Tav2!E6</f>
        <v>1250257</v>
      </c>
      <c r="E12" s="161">
        <f>+VIG_Tav2!F6</f>
        <v>0.169245804439415</v>
      </c>
      <c r="F12" s="45">
        <f>+VIG_Tav2!G6</f>
        <v>131472</v>
      </c>
      <c r="G12" s="161">
        <f>+VIG_Tav2!H6</f>
        <v>-6.8842427332993394E-2</v>
      </c>
      <c r="H12" s="45">
        <f>+VIG_Tav2!I6</f>
        <v>15835</v>
      </c>
      <c r="I12" s="161">
        <f>+VIG_Tav2!J6</f>
        <v>0.13798059647861999</v>
      </c>
      <c r="J12" s="45">
        <f>+VIG_Tav2!K6</f>
        <v>340845</v>
      </c>
      <c r="K12" s="161">
        <f>+VIG_Tav2!L6</f>
        <v>0.19382780046654</v>
      </c>
      <c r="L12" s="45">
        <f>+VIG_Tav2!M6</f>
        <v>10550</v>
      </c>
      <c r="M12" s="161">
        <f>+VIG_Tav2!N6</f>
        <v>1.33769111455794</v>
      </c>
      <c r="N12" s="46">
        <f>+VIG_Tav2!O6</f>
        <v>2377734</v>
      </c>
      <c r="O12" s="162">
        <f>+VIG_Tav2!P6</f>
        <v>0.150367089434356</v>
      </c>
      <c r="P12" s="163">
        <f>+VIG_Tav2!Q6</f>
        <v>2.01079399620019E-2</v>
      </c>
    </row>
    <row r="13" spans="1:16" ht="16.149999999999999" customHeight="1" x14ac:dyDescent="0.35">
      <c r="A13" s="93" t="s">
        <v>61</v>
      </c>
      <c r="B13" s="15">
        <f>+VIG_Tav2!C7</f>
        <v>251241</v>
      </c>
      <c r="C13" s="157">
        <f>+VIG_Tav2!D7</f>
        <v>0.16749846651424699</v>
      </c>
      <c r="D13" s="15">
        <f>+VIG_Tav2!E7</f>
        <v>1012</v>
      </c>
      <c r="E13" s="157">
        <f>+VIG_Tav2!F7</f>
        <v>0.123196448390677</v>
      </c>
      <c r="F13" s="15">
        <f>+VIG_Tav2!G7</f>
        <v>28795</v>
      </c>
      <c r="G13" s="157">
        <f>+VIG_Tav2!H7</f>
        <v>0.22126558656374601</v>
      </c>
      <c r="H13" s="15">
        <f>+VIG_Tav2!I7</f>
        <v>106</v>
      </c>
      <c r="I13" s="157">
        <f>+VIG_Tav2!J7</f>
        <v>0.859649122807018</v>
      </c>
      <c r="J13" s="15">
        <f>+VIG_Tav2!K7</f>
        <v>42312</v>
      </c>
      <c r="K13" s="157">
        <f>+VIG_Tav2!L7</f>
        <v>0.22183078255847499</v>
      </c>
      <c r="L13" s="15">
        <f>+VIG_Tav2!M7</f>
        <v>2</v>
      </c>
      <c r="M13" s="157">
        <f>+VIG_Tav2!N7</f>
        <v>0</v>
      </c>
      <c r="N13" s="16">
        <f>+VIG_Tav2!O7</f>
        <v>323468</v>
      </c>
      <c r="O13" s="158">
        <f>+VIG_Tav2!P7</f>
        <v>0.17897391786094399</v>
      </c>
      <c r="P13" s="159">
        <f>+VIG_Tav2!Q7</f>
        <v>2.7354931727555801E-3</v>
      </c>
    </row>
    <row r="14" spans="1:16" ht="16.149999999999999" customHeight="1" x14ac:dyDescent="0.35">
      <c r="A14" s="93" t="s">
        <v>62</v>
      </c>
      <c r="B14" s="15">
        <f>+VIG_Tav2!C8</f>
        <v>208802</v>
      </c>
      <c r="C14" s="157">
        <f>+VIG_Tav2!D8</f>
        <v>1.37075640938302</v>
      </c>
      <c r="D14" s="15">
        <f>+VIG_Tav2!E8</f>
        <v>988</v>
      </c>
      <c r="E14" s="157">
        <f>+VIG_Tav2!F8</f>
        <v>-0.49307337095946602</v>
      </c>
      <c r="F14" s="15">
        <f>+VIG_Tav2!G8</f>
        <v>124574</v>
      </c>
      <c r="G14" s="157">
        <f>+VIG_Tav2!H8</f>
        <v>-0.19370623034005999</v>
      </c>
      <c r="H14" s="15">
        <f>+VIG_Tav2!I8</f>
        <v>4569</v>
      </c>
      <c r="I14" s="157">
        <f>+VIG_Tav2!J8</f>
        <v>-0.54695091720376798</v>
      </c>
      <c r="J14" s="15">
        <f>+VIG_Tav2!K8</f>
        <v>277029</v>
      </c>
      <c r="K14" s="157">
        <f>+VIG_Tav2!L8</f>
        <v>0.19712978207604601</v>
      </c>
      <c r="L14" s="15">
        <f>+VIG_Tav2!M8</f>
        <v>50050</v>
      </c>
      <c r="M14" s="157">
        <f>+VIG_Tav2!N8</f>
        <v>-0.75668567483872196</v>
      </c>
      <c r="N14" s="16">
        <f>+VIG_Tav2!O8</f>
        <v>666012</v>
      </c>
      <c r="O14" s="158">
        <f>+VIG_Tav2!P8</f>
        <v>-3.7168110888478302E-2</v>
      </c>
      <c r="P14" s="159">
        <f>+VIG_Tav2!Q8</f>
        <v>5.6323076130352697E-3</v>
      </c>
    </row>
    <row r="15" spans="1:16" s="47" customFormat="1" ht="16.149999999999999" customHeight="1" x14ac:dyDescent="0.35">
      <c r="A15" s="160" t="s">
        <v>63</v>
      </c>
      <c r="B15" s="45">
        <f>+VIG_Tav2!C9</f>
        <v>559</v>
      </c>
      <c r="C15" s="161">
        <f>+VIG_Tav2!D9</f>
        <v>-0.40405117270788898</v>
      </c>
      <c r="D15" s="45">
        <f>+VIG_Tav2!E9</f>
        <v>0</v>
      </c>
      <c r="E15" s="161">
        <f>+VIG_Tav2!F9</f>
        <v>0</v>
      </c>
      <c r="F15" s="45">
        <f>+VIG_Tav2!G9</f>
        <v>0</v>
      </c>
      <c r="G15" s="161">
        <f>+VIG_Tav2!H9</f>
        <v>0</v>
      </c>
      <c r="H15" s="45">
        <f>+VIG_Tav2!I9</f>
        <v>0</v>
      </c>
      <c r="I15" s="161">
        <f>+VIG_Tav2!J9</f>
        <v>0</v>
      </c>
      <c r="J15" s="45">
        <f>+VIG_Tav2!K9</f>
        <v>0</v>
      </c>
      <c r="K15" s="161">
        <f>+VIG_Tav2!L9</f>
        <v>-1</v>
      </c>
      <c r="L15" s="45">
        <f>+VIG_Tav2!M9</f>
        <v>0</v>
      </c>
      <c r="M15" s="161">
        <f>+VIG_Tav2!N9</f>
        <v>0</v>
      </c>
      <c r="N15" s="46">
        <f>+VIG_Tav2!O9</f>
        <v>559</v>
      </c>
      <c r="O15" s="162">
        <f>+VIG_Tav2!P9</f>
        <v>-0.94671115347950396</v>
      </c>
      <c r="P15" s="163">
        <f>+VIG_Tav2!Q9</f>
        <v>4.7273321737246699E-6</v>
      </c>
    </row>
    <row r="16" spans="1:16" ht="16.149999999999999" customHeight="1" x14ac:dyDescent="0.35">
      <c r="A16" s="93" t="s">
        <v>64</v>
      </c>
      <c r="B16" s="15">
        <f>+VIG_Tav2!C10</f>
        <v>425714</v>
      </c>
      <c r="C16" s="157">
        <f>+VIG_Tav2!D10</f>
        <v>0.16570098576122699</v>
      </c>
      <c r="D16" s="15">
        <f>+VIG_Tav2!E10</f>
        <v>448325</v>
      </c>
      <c r="E16" s="157">
        <f>+VIG_Tav2!F10</f>
        <v>0.194549024936785</v>
      </c>
      <c r="F16" s="15">
        <f>+VIG_Tav2!G10</f>
        <v>926578</v>
      </c>
      <c r="G16" s="157">
        <f>+VIG_Tav2!H10</f>
        <v>0.108439701888914</v>
      </c>
      <c r="H16" s="15">
        <f>+VIG_Tav2!I10</f>
        <v>9374</v>
      </c>
      <c r="I16" s="157">
        <f>+VIG_Tav2!J10</f>
        <v>0.24406104844061</v>
      </c>
      <c r="J16" s="15">
        <f>+VIG_Tav2!K10</f>
        <v>44875</v>
      </c>
      <c r="K16" s="157">
        <f>+VIG_Tav2!L10</f>
        <v>1.5501244625480999E-2</v>
      </c>
      <c r="L16" s="15">
        <f>+VIG_Tav2!M10</f>
        <v>2629</v>
      </c>
      <c r="M16" s="157">
        <f>+VIG_Tav2!N10</f>
        <v>-0.94009888582560597</v>
      </c>
      <c r="N16" s="16">
        <f>+VIG_Tav2!O10</f>
        <v>1857495</v>
      </c>
      <c r="O16" s="158">
        <f>+VIG_Tav2!P10</f>
        <v>0.11090677149588</v>
      </c>
      <c r="P16" s="159">
        <f>+VIG_Tav2!Q10</f>
        <v>1.5708400493797299E-2</v>
      </c>
    </row>
    <row r="17" spans="1:16" ht="18" customHeight="1" x14ac:dyDescent="0.35">
      <c r="A17" s="166" t="s">
        <v>65</v>
      </c>
      <c r="B17" s="16">
        <f>+VIG_Tav2!C11</f>
        <v>14624111</v>
      </c>
      <c r="C17" s="158">
        <f>+VIG_Tav2!D11</f>
        <v>3.9869417170556899E-2</v>
      </c>
      <c r="D17" s="16">
        <f>+VIG_Tav2!E11</f>
        <v>19935934</v>
      </c>
      <c r="E17" s="158">
        <f>+VIG_Tav2!F11</f>
        <v>7.7467150411528699E-2</v>
      </c>
      <c r="F17" s="16">
        <f>+VIG_Tav2!G11</f>
        <v>66568386</v>
      </c>
      <c r="G17" s="158">
        <f>+VIG_Tav2!H11</f>
        <v>8.2699898416963999E-2</v>
      </c>
      <c r="H17" s="16">
        <f>+VIG_Tav2!I11</f>
        <v>898736</v>
      </c>
      <c r="I17" s="158">
        <f>+VIG_Tav2!J11</f>
        <v>-4.1362582318770699E-2</v>
      </c>
      <c r="J17" s="16">
        <f>+VIG_Tav2!K11</f>
        <v>7861435</v>
      </c>
      <c r="K17" s="158">
        <f>+VIG_Tav2!L11</f>
        <v>-6.4404915428598095E-2</v>
      </c>
      <c r="L17" s="16">
        <f>+VIG_Tav2!M11</f>
        <v>346763</v>
      </c>
      <c r="M17" s="158">
        <f>+VIG_Tav2!N11</f>
        <v>-0.28516034071887397</v>
      </c>
      <c r="N17" s="16">
        <f>+VIG_Tav2!O11</f>
        <v>110235365</v>
      </c>
      <c r="O17" s="158">
        <f>+VIG_Tav2!P11</f>
        <v>6.12319416558205E-2</v>
      </c>
      <c r="P17" s="159">
        <f>+VIG_Tav2!Q11</f>
        <v>0.93223468273127497</v>
      </c>
    </row>
    <row r="18" spans="1:16" s="47" customFormat="1" ht="13.15" customHeight="1" x14ac:dyDescent="0.35">
      <c r="A18" s="167" t="s">
        <v>66</v>
      </c>
      <c r="B18" s="48"/>
      <c r="C18" s="168"/>
      <c r="D18" s="48"/>
      <c r="E18" s="168"/>
      <c r="F18" s="48"/>
      <c r="G18" s="168"/>
      <c r="H18" s="48"/>
      <c r="I18" s="168"/>
      <c r="J18" s="48"/>
      <c r="K18" s="168"/>
      <c r="L18" s="48"/>
      <c r="M18" s="168"/>
      <c r="N18" s="49"/>
      <c r="O18" s="169"/>
      <c r="P18" s="163"/>
    </row>
    <row r="19" spans="1:16" s="47" customFormat="1" ht="16.149999999999999" customHeight="1" x14ac:dyDescent="0.35">
      <c r="A19" s="94" t="s">
        <v>67</v>
      </c>
      <c r="B19" s="45">
        <f>+VIG_Tav2!C12</f>
        <v>1423263</v>
      </c>
      <c r="C19" s="161">
        <f>+VIG_Tav2!D12</f>
        <v>-4.6513286813053599E-3</v>
      </c>
      <c r="D19" s="45">
        <f>+VIG_Tav2!E12</f>
        <v>77240</v>
      </c>
      <c r="E19" s="161">
        <f>+VIG_Tav2!F12</f>
        <v>-0.182956757214183</v>
      </c>
      <c r="F19" s="45">
        <f>+VIG_Tav2!G12</f>
        <v>478713</v>
      </c>
      <c r="G19" s="161">
        <f>+VIG_Tav2!H12</f>
        <v>5.5712868011908799E-2</v>
      </c>
      <c r="H19" s="45">
        <f>+VIG_Tav2!I12</f>
        <v>20394</v>
      </c>
      <c r="I19" s="161">
        <f>+VIG_Tav2!J12</f>
        <v>0.122523117569353</v>
      </c>
      <c r="J19" s="45">
        <f>+VIG_Tav2!K12</f>
        <v>1015447</v>
      </c>
      <c r="K19" s="161">
        <f>+VIG_Tav2!L12</f>
        <v>-0.117166124882956</v>
      </c>
      <c r="L19" s="45">
        <f>+VIG_Tav2!M12</f>
        <v>15975</v>
      </c>
      <c r="M19" s="161">
        <f>+VIG_Tav2!N12</f>
        <v>5.6617501157483902E-2</v>
      </c>
      <c r="N19" s="46">
        <f>+VIG_Tav2!O12</f>
        <v>3031032</v>
      </c>
      <c r="O19" s="162">
        <f>+VIG_Tav2!P12</f>
        <v>-4.12374264566331E-2</v>
      </c>
      <c r="P19" s="163">
        <f>+VIG_Tav2!Q12</f>
        <v>2.5632728252574299E-2</v>
      </c>
    </row>
    <row r="20" spans="1:16" s="47" customFormat="1" ht="16.149999999999999" customHeight="1" x14ac:dyDescent="0.35">
      <c r="A20" s="94" t="s">
        <v>68</v>
      </c>
      <c r="B20" s="45">
        <f>+VIG_Tav2!C13</f>
        <v>9497132</v>
      </c>
      <c r="C20" s="161">
        <f>+VIG_Tav2!D13</f>
        <v>4.7076094152849898E-2</v>
      </c>
      <c r="D20" s="45">
        <f>+VIG_Tav2!E13</f>
        <v>17801065</v>
      </c>
      <c r="E20" s="161">
        <f>+VIG_Tav2!F13</f>
        <v>7.3267530293876795E-2</v>
      </c>
      <c r="F20" s="45">
        <f>+VIG_Tav2!G13</f>
        <v>61750848</v>
      </c>
      <c r="G20" s="161">
        <f>+VIG_Tav2!H13</f>
        <v>9.06103938034966E-2</v>
      </c>
      <c r="H20" s="45">
        <f>+VIG_Tav2!I13</f>
        <v>843967</v>
      </c>
      <c r="I20" s="161">
        <f>+VIG_Tav2!J13</f>
        <v>-4.6655822517424103E-2</v>
      </c>
      <c r="J20" s="45">
        <f>+VIG_Tav2!K13</f>
        <v>4529643</v>
      </c>
      <c r="K20" s="161">
        <f>+VIG_Tav2!L13</f>
        <v>-9.1806729260082903E-2</v>
      </c>
      <c r="L20" s="45">
        <f>+VIG_Tav2!M13</f>
        <v>169201</v>
      </c>
      <c r="M20" s="161">
        <f>+VIG_Tav2!N13</f>
        <v>-0.54806459539733798</v>
      </c>
      <c r="N20" s="46">
        <f>+VIG_Tav2!O13</f>
        <v>94591856</v>
      </c>
      <c r="O20" s="162">
        <f>+VIG_Tav2!P13</f>
        <v>6.8549029261627994E-2</v>
      </c>
      <c r="P20" s="163">
        <f>+VIG_Tav2!Q13</f>
        <v>0.79994118826678196</v>
      </c>
    </row>
    <row r="21" spans="1:16" s="47" customFormat="1" ht="16.149999999999999" customHeight="1" x14ac:dyDescent="0.35">
      <c r="A21" s="95" t="s">
        <v>69</v>
      </c>
      <c r="B21" s="50">
        <f>+VIG_Tav2!C14</f>
        <v>3703716</v>
      </c>
      <c r="C21" s="170">
        <f>+VIG_Tav2!D14</f>
        <v>3.9391000383908199E-2</v>
      </c>
      <c r="D21" s="50">
        <f>+VIG_Tav2!E14</f>
        <v>2057629</v>
      </c>
      <c r="E21" s="170">
        <f>+VIG_Tav2!F14</f>
        <v>0.129203515540324</v>
      </c>
      <c r="F21" s="50">
        <f>+VIG_Tav2!G14</f>
        <v>4338825</v>
      </c>
      <c r="G21" s="170">
        <f>+VIG_Tav2!H14</f>
        <v>-1.60934955238272E-2</v>
      </c>
      <c r="H21" s="50">
        <f>+VIG_Tav2!I14</f>
        <v>34375</v>
      </c>
      <c r="I21" s="170">
        <f>+VIG_Tav2!J14</f>
        <v>8.7745040497710907E-3</v>
      </c>
      <c r="J21" s="50">
        <f>+VIG_Tav2!K14</f>
        <v>2316345</v>
      </c>
      <c r="K21" s="170">
        <f>+VIG_Tav2!L14</f>
        <v>2.2732540966126299E-2</v>
      </c>
      <c r="L21" s="50">
        <f>+VIG_Tav2!M14</f>
        <v>161587</v>
      </c>
      <c r="M21" s="170">
        <f>+VIG_Tav2!N14</f>
        <v>0.69057657902721203</v>
      </c>
      <c r="N21" s="51">
        <f>+VIG_Tav2!O14</f>
        <v>12612477</v>
      </c>
      <c r="O21" s="171">
        <f>+VIG_Tav2!P14</f>
        <v>3.4669807857466997E-2</v>
      </c>
      <c r="P21" s="163">
        <f>+VIG_Tav2!Q14</f>
        <v>0.106660766211918</v>
      </c>
    </row>
    <row r="22" spans="1:16" ht="15.4" hidden="1" customHeight="1" x14ac:dyDescent="0.35">
      <c r="A22" s="96"/>
      <c r="B22" s="18">
        <f t="shared" ref="B22:P22" si="0">B19+B20+B21</f>
        <v>14624111</v>
      </c>
      <c r="C22" s="172"/>
      <c r="D22" s="19">
        <f t="shared" si="0"/>
        <v>19935934</v>
      </c>
      <c r="E22" s="172"/>
      <c r="F22" s="18">
        <f t="shared" si="0"/>
        <v>66568386</v>
      </c>
      <c r="G22" s="173"/>
      <c r="H22" s="18">
        <f t="shared" si="0"/>
        <v>898736</v>
      </c>
      <c r="I22" s="173"/>
      <c r="J22" s="18">
        <f t="shared" si="0"/>
        <v>7861435</v>
      </c>
      <c r="K22" s="172"/>
      <c r="L22" s="19">
        <f t="shared" si="0"/>
        <v>346763</v>
      </c>
      <c r="M22" s="172"/>
      <c r="N22" s="20">
        <f t="shared" si="0"/>
        <v>110235365</v>
      </c>
      <c r="O22" s="174">
        <f t="shared" si="0"/>
        <v>6.1981410662461892E-2</v>
      </c>
      <c r="P22" s="159">
        <f t="shared" si="0"/>
        <v>0.9322346827312743</v>
      </c>
    </row>
    <row r="23" spans="1:16" ht="18" customHeight="1" x14ac:dyDescent="0.35">
      <c r="A23" s="97" t="s">
        <v>70</v>
      </c>
      <c r="B23" s="21"/>
      <c r="C23" s="175"/>
      <c r="D23" s="21"/>
      <c r="E23" s="175"/>
      <c r="F23" s="21"/>
      <c r="G23" s="175"/>
      <c r="H23" s="21"/>
      <c r="I23" s="175"/>
      <c r="J23" s="21"/>
      <c r="K23" s="175"/>
      <c r="L23" s="21"/>
      <c r="M23" s="175"/>
      <c r="N23" s="22"/>
      <c r="O23" s="176"/>
      <c r="P23" s="155"/>
    </row>
    <row r="24" spans="1:16" ht="16.149999999999999" customHeight="1" x14ac:dyDescent="0.35">
      <c r="A24" s="93" t="s">
        <v>57</v>
      </c>
      <c r="B24" s="15">
        <f>+VIG_Tav2!C15</f>
        <v>564669</v>
      </c>
      <c r="C24" s="157">
        <f>+VIG_Tav2!D15</f>
        <v>6.4922941136533296E-2</v>
      </c>
      <c r="D24" s="15">
        <f>+VIG_Tav2!E15</f>
        <v>6124</v>
      </c>
      <c r="E24" s="157">
        <f>+VIG_Tav2!F15</f>
        <v>5.6590752242926097E-2</v>
      </c>
      <c r="F24" s="15">
        <f>+VIG_Tav2!G15</f>
        <v>573871</v>
      </c>
      <c r="G24" s="157">
        <f>+VIG_Tav2!H15</f>
        <v>4.85051788432058E-2</v>
      </c>
      <c r="H24" s="15">
        <f>+VIG_Tav2!I15</f>
        <v>288081</v>
      </c>
      <c r="I24" s="157">
        <f>+VIG_Tav2!J15</f>
        <v>-6.5933673998754896E-2</v>
      </c>
      <c r="J24" s="15">
        <f>+VIG_Tav2!K15</f>
        <v>1906068</v>
      </c>
      <c r="K24" s="157">
        <f>+VIG_Tav2!L15</f>
        <v>0.129550560399465</v>
      </c>
      <c r="L24" s="15">
        <f>+VIG_Tav2!M15</f>
        <v>67448</v>
      </c>
      <c r="M24" s="157">
        <f>+VIG_Tav2!N15</f>
        <v>-0.63437864209242401</v>
      </c>
      <c r="N24" s="16">
        <f>+VIG_Tav2!O15</f>
        <v>3406261</v>
      </c>
      <c r="O24" s="158">
        <f>+VIG_Tav2!P15</f>
        <v>4.3677274121391302E-2</v>
      </c>
      <c r="P24" s="159">
        <f>+VIG_Tav2!Q15</f>
        <v>2.8805952088378502E-2</v>
      </c>
    </row>
    <row r="25" spans="1:16" ht="16.149999999999999" customHeight="1" x14ac:dyDescent="0.35">
      <c r="A25" s="93" t="s">
        <v>59</v>
      </c>
      <c r="B25" s="15">
        <f>+VIG_Tav2!C16</f>
        <v>0</v>
      </c>
      <c r="C25" s="157">
        <f>+VIG_Tav2!D16</f>
        <v>0</v>
      </c>
      <c r="D25" s="15">
        <f>+VIG_Tav2!E16</f>
        <v>0</v>
      </c>
      <c r="E25" s="157">
        <f>+VIG_Tav2!F16</f>
        <v>0</v>
      </c>
      <c r="F25" s="15">
        <f>+VIG_Tav2!G16</f>
        <v>0</v>
      </c>
      <c r="G25" s="157">
        <f>+VIG_Tav2!H16</f>
        <v>0</v>
      </c>
      <c r="H25" s="15">
        <f>+VIG_Tav2!I16</f>
        <v>0</v>
      </c>
      <c r="I25" s="157">
        <f>+VIG_Tav2!J16</f>
        <v>0</v>
      </c>
      <c r="J25" s="15">
        <f>+VIG_Tav2!K16</f>
        <v>0</v>
      </c>
      <c r="K25" s="157">
        <f>+VIG_Tav2!L16</f>
        <v>0</v>
      </c>
      <c r="L25" s="15">
        <f>+VIG_Tav2!M16</f>
        <v>0</v>
      </c>
      <c r="M25" s="157">
        <f>+VIG_Tav2!N16</f>
        <v>0</v>
      </c>
      <c r="N25" s="16">
        <f>+VIG_Tav2!O16</f>
        <v>0</v>
      </c>
      <c r="O25" s="177">
        <f>+VIG_Tav2!P16</f>
        <v>0</v>
      </c>
      <c r="P25" s="165">
        <f>+VIG_Tav2!Q16</f>
        <v>0</v>
      </c>
    </row>
    <row r="26" spans="1:16" ht="16.149999999999999" customHeight="1" x14ac:dyDescent="0.35">
      <c r="A26" s="93" t="s">
        <v>60</v>
      </c>
      <c r="B26" s="15">
        <f>+VIG_Tav2!C17</f>
        <v>0</v>
      </c>
      <c r="C26" s="157">
        <f>+VIG_Tav2!D17</f>
        <v>0</v>
      </c>
      <c r="D26" s="15">
        <f>+VIG_Tav2!E17</f>
        <v>0</v>
      </c>
      <c r="E26" s="157">
        <f>+VIG_Tav2!F17</f>
        <v>0</v>
      </c>
      <c r="F26" s="15">
        <f>+VIG_Tav2!G17</f>
        <v>0</v>
      </c>
      <c r="G26" s="157">
        <f>+VIG_Tav2!H17</f>
        <v>0</v>
      </c>
      <c r="H26" s="15">
        <f>+VIG_Tav2!I17</f>
        <v>0</v>
      </c>
      <c r="I26" s="157">
        <f>+VIG_Tav2!J17</f>
        <v>0</v>
      </c>
      <c r="J26" s="15">
        <f>+VIG_Tav2!K17</f>
        <v>20654</v>
      </c>
      <c r="K26" s="157">
        <f>+VIG_Tav2!L17</f>
        <v>0.28277746723806002</v>
      </c>
      <c r="L26" s="15">
        <f>+VIG_Tav2!M17</f>
        <v>2099</v>
      </c>
      <c r="M26" s="157">
        <f>+VIG_Tav2!N17</f>
        <v>-0.60890627911309902</v>
      </c>
      <c r="N26" s="16">
        <f>+VIG_Tav2!O17</f>
        <v>22753</v>
      </c>
      <c r="O26" s="158">
        <f>+VIG_Tav2!P17</f>
        <v>5.98565306502701E-2</v>
      </c>
      <c r="P26" s="159">
        <f>+VIG_Tav2!Q17</f>
        <v>1.92416795972732E-4</v>
      </c>
    </row>
    <row r="27" spans="1:16" ht="16.149999999999999" customHeight="1" x14ac:dyDescent="0.35">
      <c r="A27" s="93" t="s">
        <v>61</v>
      </c>
      <c r="B27" s="15">
        <f>+VIG_Tav2!C18</f>
        <v>18433</v>
      </c>
      <c r="C27" s="157">
        <f>+VIG_Tav2!D18</f>
        <v>0.13889403768921799</v>
      </c>
      <c r="D27" s="15">
        <f>+VIG_Tav2!E18</f>
        <v>5</v>
      </c>
      <c r="E27" s="157">
        <f>+VIG_Tav2!F18</f>
        <v>0</v>
      </c>
      <c r="F27" s="15">
        <f>+VIG_Tav2!G18</f>
        <v>206</v>
      </c>
      <c r="G27" s="157">
        <f>+VIG_Tav2!H18</f>
        <v>-7.6233183856502199E-2</v>
      </c>
      <c r="H27" s="15">
        <f>+VIG_Tav2!I18</f>
        <v>26820</v>
      </c>
      <c r="I27" s="157">
        <f>+VIG_Tav2!J18</f>
        <v>0.19636006780265899</v>
      </c>
      <c r="J27" s="15">
        <f>+VIG_Tav2!K18</f>
        <v>14835</v>
      </c>
      <c r="K27" s="157">
        <f>+VIG_Tav2!L18</f>
        <v>0.48290683726509398</v>
      </c>
      <c r="L27" s="15">
        <f>+VIG_Tav2!M18</f>
        <v>2</v>
      </c>
      <c r="M27" s="157">
        <f>+VIG_Tav2!N18</f>
        <v>0</v>
      </c>
      <c r="N27" s="16">
        <f>+VIG_Tav2!O18</f>
        <v>60301</v>
      </c>
      <c r="O27" s="158">
        <f>+VIG_Tav2!P18</f>
        <v>0.234740053647849</v>
      </c>
      <c r="P27" s="159">
        <f>+VIG_Tav2!Q18</f>
        <v>5.0995144437883996E-4</v>
      </c>
    </row>
    <row r="28" spans="1:16" ht="16.149999999999999" customHeight="1" x14ac:dyDescent="0.35">
      <c r="A28" s="93" t="s">
        <v>62</v>
      </c>
      <c r="B28" s="15">
        <f>+VIG_Tav2!C19</f>
        <v>254000</v>
      </c>
      <c r="C28" s="157">
        <f>+VIG_Tav2!D19</f>
        <v>-0.18758735834754001</v>
      </c>
      <c r="D28" s="15">
        <f>+VIG_Tav2!E19</f>
        <v>9769</v>
      </c>
      <c r="E28" s="157">
        <f>+VIG_Tav2!F19</f>
        <v>5.0317170196753101E-2</v>
      </c>
      <c r="F28" s="15">
        <f>+VIG_Tav2!G19</f>
        <v>5536</v>
      </c>
      <c r="G28" s="157">
        <f>+VIG_Tav2!H19</f>
        <v>-0.95992239307329197</v>
      </c>
      <c r="H28" s="15">
        <f>+VIG_Tav2!I19</f>
        <v>103329</v>
      </c>
      <c r="I28" s="157">
        <f>+VIG_Tav2!J19</f>
        <v>1.57909844249201</v>
      </c>
      <c r="J28" s="15">
        <f>+VIG_Tav2!K19</f>
        <v>313850</v>
      </c>
      <c r="K28" s="157">
        <f>+VIG_Tav2!L19</f>
        <v>0.241367580865892</v>
      </c>
      <c r="L28" s="15">
        <f>+VIG_Tav2!M19</f>
        <v>30044</v>
      </c>
      <c r="M28" s="157">
        <f>+VIG_Tav2!N19</f>
        <v>72.818181818181799</v>
      </c>
      <c r="N28" s="16">
        <f>+VIG_Tav2!O19</f>
        <v>716528</v>
      </c>
      <c r="O28" s="158">
        <f>+VIG_Tav2!P19</f>
        <v>-4.8914291478790901E-2</v>
      </c>
      <c r="P28" s="159">
        <f>+VIG_Tav2!Q19</f>
        <v>6.0595096024590204E-3</v>
      </c>
    </row>
    <row r="29" spans="1:16" ht="16.149999999999999" customHeight="1" x14ac:dyDescent="0.35">
      <c r="A29" s="93" t="s">
        <v>64</v>
      </c>
      <c r="B29" s="15">
        <f>+VIG_Tav2!C20</f>
        <v>233581</v>
      </c>
      <c r="C29" s="157">
        <f>+VIG_Tav2!D20</f>
        <v>0.24860883184639099</v>
      </c>
      <c r="D29" s="15">
        <f>+VIG_Tav2!E20</f>
        <v>92535</v>
      </c>
      <c r="E29" s="157">
        <f>+VIG_Tav2!F20</f>
        <v>0.25593800048861298</v>
      </c>
      <c r="F29" s="15">
        <f>+VIG_Tav2!G20</f>
        <v>106428</v>
      </c>
      <c r="G29" s="157">
        <f>+VIG_Tav2!H20</f>
        <v>3.6491658632074001E-2</v>
      </c>
      <c r="H29" s="15">
        <f>+VIG_Tav2!I20</f>
        <v>31113</v>
      </c>
      <c r="I29" s="157">
        <f>+VIG_Tav2!J20</f>
        <v>3.2419697371913997E-2</v>
      </c>
      <c r="J29" s="15">
        <f>+VIG_Tav2!K20</f>
        <v>2248784</v>
      </c>
      <c r="K29" s="157">
        <f>+VIG_Tav2!L20</f>
        <v>0.278760080656626</v>
      </c>
      <c r="L29" s="15">
        <f>+VIG_Tav2!M20</f>
        <v>1094864</v>
      </c>
      <c r="M29" s="157">
        <f>+VIG_Tav2!N20</f>
        <v>0</v>
      </c>
      <c r="N29" s="16">
        <f>+VIG_Tav2!O20</f>
        <v>3807305</v>
      </c>
      <c r="O29" s="158">
        <f>+VIG_Tav2!P20</f>
        <v>0.76908361654060597</v>
      </c>
      <c r="P29" s="159">
        <f>+VIG_Tav2!Q20</f>
        <v>3.2197487337536301E-2</v>
      </c>
    </row>
    <row r="30" spans="1:16" ht="18" customHeight="1" x14ac:dyDescent="0.35">
      <c r="A30" s="98" t="s">
        <v>71</v>
      </c>
      <c r="B30" s="17">
        <f>+VIG_Tav2!C21</f>
        <v>1070683</v>
      </c>
      <c r="C30" s="178">
        <f>+VIG_Tav2!D21</f>
        <v>2.3449769679520401E-2</v>
      </c>
      <c r="D30" s="17">
        <f>+VIG_Tav2!E21</f>
        <v>108433</v>
      </c>
      <c r="E30" s="178">
        <f>+VIG_Tav2!F21</f>
        <v>0.221367425095742</v>
      </c>
      <c r="F30" s="17">
        <f>+VIG_Tav2!G21</f>
        <v>686041</v>
      </c>
      <c r="G30" s="178">
        <f>+VIG_Tav2!H21</f>
        <v>-0.129786049249137</v>
      </c>
      <c r="H30" s="17">
        <f>+VIG_Tav2!I21</f>
        <v>449343</v>
      </c>
      <c r="I30" s="178">
        <f>+VIG_Tav2!J21</f>
        <v>0.120461108035728</v>
      </c>
      <c r="J30" s="17">
        <f>+VIG_Tav2!K21</f>
        <v>4504191</v>
      </c>
      <c r="K30" s="178">
        <f>+VIG_Tav2!L21</f>
        <v>0.20919372427149399</v>
      </c>
      <c r="L30" s="17">
        <f>+VIG_Tav2!M21</f>
        <v>1194457</v>
      </c>
      <c r="M30" s="178">
        <f>+VIG_Tav2!N21</f>
        <v>5.27832179594325</v>
      </c>
      <c r="N30" s="17">
        <f>+VIG_Tav2!O21</f>
        <v>8013148</v>
      </c>
      <c r="O30" s="178">
        <f>+VIG_Tav2!P21</f>
        <v>0.28425526990899502</v>
      </c>
      <c r="P30" s="179">
        <f>+VIG_Tav2!Q21</f>
        <v>6.7765317268725395E-2</v>
      </c>
    </row>
    <row r="31" spans="1:16" ht="18" customHeight="1" x14ac:dyDescent="0.35">
      <c r="A31" s="290" t="s">
        <v>11</v>
      </c>
      <c r="B31" s="22"/>
      <c r="C31" s="176"/>
      <c r="D31" s="22"/>
      <c r="E31" s="176"/>
      <c r="F31" s="22"/>
      <c r="G31" s="176"/>
      <c r="H31" s="22"/>
      <c r="I31" s="176"/>
      <c r="J31" s="22"/>
      <c r="K31" s="176"/>
      <c r="L31" s="22"/>
      <c r="M31" s="176"/>
      <c r="N31" s="22"/>
      <c r="O31" s="176"/>
      <c r="P31" s="159"/>
    </row>
    <row r="32" spans="1:16" ht="36.65" customHeight="1" x14ac:dyDescent="0.35">
      <c r="A32" s="291"/>
      <c r="B32" s="17">
        <f>+VIG_Tav2!C22</f>
        <v>15694794</v>
      </c>
      <c r="C32" s="178">
        <f>+VIG_Tav2!D22</f>
        <v>3.8732558892176999E-2</v>
      </c>
      <c r="D32" s="17">
        <f>+VIG_Tav2!E22</f>
        <v>20044367</v>
      </c>
      <c r="E32" s="178">
        <f>+VIG_Tav2!F22</f>
        <v>7.81543222390646E-2</v>
      </c>
      <c r="F32" s="17">
        <f>+VIG_Tav2!G22</f>
        <v>67254427</v>
      </c>
      <c r="G32" s="178">
        <f>+VIG_Tav2!H22</f>
        <v>8.0009843902681996E-2</v>
      </c>
      <c r="H32" s="17">
        <f>+VIG_Tav2!I22</f>
        <v>1348079</v>
      </c>
      <c r="I32" s="178">
        <f>+VIG_Tav2!J22</f>
        <v>7.1204021073580899E-3</v>
      </c>
      <c r="J32" s="17">
        <f>+VIG_Tav2!K22</f>
        <v>12365626</v>
      </c>
      <c r="K32" s="178">
        <f>+VIG_Tav2!L22</f>
        <v>1.9630332833700002E-2</v>
      </c>
      <c r="L32" s="17">
        <f>+VIG_Tav2!M22</f>
        <v>1541220</v>
      </c>
      <c r="M32" s="178">
        <f>+VIG_Tav2!N22</f>
        <v>1.2821292291472599</v>
      </c>
      <c r="N32" s="17">
        <f>+VIG_Tav2!O22</f>
        <v>118248513</v>
      </c>
      <c r="O32" s="178">
        <f>+VIG_Tav2!P22</f>
        <v>7.3869345300713998E-2</v>
      </c>
      <c r="P32" s="179">
        <f>+VIG_Tav2!Q22</f>
        <v>1</v>
      </c>
    </row>
    <row r="33" spans="1:14" ht="7.15" customHeight="1" x14ac:dyDescent="0.35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2"/>
    </row>
    <row r="34" spans="1:14" ht="22.5" customHeight="1" x14ac:dyDescent="0.35">
      <c r="A34" s="252" t="s">
        <v>72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2"/>
    </row>
    <row r="35" spans="1:14" ht="21" customHeight="1" x14ac:dyDescent="0.35">
      <c r="A35" s="289"/>
      <c r="B35" s="289"/>
      <c r="C35" s="289"/>
      <c r="D35" s="289"/>
      <c r="E35" s="289"/>
      <c r="F35" s="289"/>
      <c r="G35" s="289"/>
      <c r="H35" s="289"/>
      <c r="I35" s="183"/>
      <c r="J35" s="183"/>
      <c r="K35" s="183"/>
      <c r="L35" s="183"/>
      <c r="M35" s="183"/>
      <c r="N35" s="183"/>
    </row>
    <row r="36" spans="1:14" x14ac:dyDescent="0.35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</row>
  </sheetData>
  <mergeCells count="12">
    <mergeCell ref="A31:A32"/>
    <mergeCell ref="A35:H35"/>
    <mergeCell ref="A1:P1"/>
    <mergeCell ref="A2:P2"/>
    <mergeCell ref="A3:P3"/>
    <mergeCell ref="B5:C5"/>
    <mergeCell ref="D5:E5"/>
    <mergeCell ref="F5:G5"/>
    <mergeCell ref="H5:I5"/>
    <mergeCell ref="J5:K5"/>
    <mergeCell ref="L5:M5"/>
    <mergeCell ref="N5:P5"/>
  </mergeCells>
  <printOptions horizontalCentered="1"/>
  <pageMargins left="0.31496062992125984" right="0.11811023622047245" top="0.19685039370078741" bottom="0" header="0.19685039370078741" footer="0"/>
  <pageSetup paperSize="9" scale="77" orientation="landscape" horizontalDpi="4294967292" verticalDpi="300" r:id="rId1"/>
  <headerFooter alignWithMargins="0">
    <oddHeader>&amp;L&amp;"Arial,Normale"&amp;8IVASS - SERVIZIO STUDI E GESTIONE DATI
DIVISIONE STUDI E ANALISI STATISTICHE&amp;R&amp;A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Q60"/>
  <sheetViews>
    <sheetView showGridLines="0" topLeftCell="A16" zoomScale="85" zoomScaleNormal="85" workbookViewId="0">
      <selection sqref="A1:Q1"/>
    </sheetView>
  </sheetViews>
  <sheetFormatPr defaultColWidth="9" defaultRowHeight="11" x14ac:dyDescent="0.35"/>
  <cols>
    <col min="1" max="2" width="7.54296875" style="9" customWidth="1"/>
    <col min="3" max="3" width="26.54296875" style="10" customWidth="1"/>
    <col min="4" max="4" width="14.453125" style="9" customWidth="1"/>
    <col min="5" max="5" width="10.54296875" style="184" customWidth="1"/>
    <col min="6" max="6" width="13.81640625" style="9" customWidth="1"/>
    <col min="7" max="7" width="11.453125" style="184" customWidth="1"/>
    <col min="8" max="8" width="10.54296875" style="9" customWidth="1"/>
    <col min="9" max="9" width="10.54296875" style="184" customWidth="1"/>
    <col min="10" max="10" width="10.54296875" style="9" customWidth="1"/>
    <col min="11" max="11" width="10.54296875" style="184" customWidth="1"/>
    <col min="12" max="14" width="10.54296875" style="9" customWidth="1"/>
    <col min="15" max="15" width="15" style="9" bestFit="1" customWidth="1"/>
    <col min="16" max="16" width="10.453125" style="184" bestFit="1" customWidth="1"/>
    <col min="17" max="17" width="12.26953125" style="184" bestFit="1" customWidth="1"/>
    <col min="18" max="16384" width="9" style="9"/>
  </cols>
  <sheetData>
    <row r="1" spans="1:17" ht="13.15" customHeight="1" x14ac:dyDescent="0.35">
      <c r="A1" s="276" t="s">
        <v>201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ht="13.15" customHeight="1" x14ac:dyDescent="0.35">
      <c r="A2" s="276" t="s">
        <v>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7" ht="13.15" customHeight="1" x14ac:dyDescent="0.35">
      <c r="A3" s="276" t="str">
        <f>"Nuova produzione emessa a tutto il "&amp;IF(MID(VIG_Tav3!C1,5,4)="0331","1°",
IF(MID(VIG_Tav3!C1,5,4)="0630","2°",
IF(MID(VIG_Tav3!C1,5,4)="0930","3°","4°")))&amp;" trimestre "&amp;MID(VIG_Tav3!C1,1,4)&amp;" (a)"</f>
        <v>Nuova produzione emessa a tutto il 4° trimestre 2025 (a)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1:17" ht="13.15" customHeight="1" x14ac:dyDescent="0.35">
      <c r="C4" s="9"/>
      <c r="Q4" s="11" t="s">
        <v>1</v>
      </c>
    </row>
    <row r="5" spans="1:17" ht="13.15" customHeight="1" x14ac:dyDescent="0.35">
      <c r="A5" s="281" t="s">
        <v>12</v>
      </c>
      <c r="B5" s="282"/>
      <c r="C5" s="301"/>
      <c r="D5" s="27" t="s">
        <v>13</v>
      </c>
      <c r="E5" s="185"/>
      <c r="F5" s="57"/>
      <c r="G5" s="185"/>
      <c r="H5" s="58" t="s">
        <v>14</v>
      </c>
      <c r="I5" s="185"/>
      <c r="J5" s="57"/>
      <c r="K5" s="185"/>
      <c r="L5" s="287" t="s">
        <v>15</v>
      </c>
      <c r="M5" s="288"/>
      <c r="N5" s="288"/>
      <c r="O5" s="288"/>
      <c r="P5" s="288"/>
      <c r="Q5" s="304"/>
    </row>
    <row r="6" spans="1:17" ht="13.15" customHeight="1" x14ac:dyDescent="0.35">
      <c r="A6" s="283"/>
      <c r="B6" s="284"/>
      <c r="C6" s="302"/>
      <c r="D6" s="287" t="s">
        <v>194</v>
      </c>
      <c r="E6" s="304"/>
      <c r="F6" s="287" t="s">
        <v>195</v>
      </c>
      <c r="G6" s="304"/>
      <c r="H6" s="287" t="s">
        <v>194</v>
      </c>
      <c r="I6" s="304"/>
      <c r="J6" s="287" t="s">
        <v>195</v>
      </c>
      <c r="K6" s="304"/>
      <c r="L6" s="212" t="s">
        <v>16</v>
      </c>
      <c r="M6" s="212" t="s">
        <v>17</v>
      </c>
      <c r="N6" s="212" t="s">
        <v>18</v>
      </c>
      <c r="O6" s="305" t="s">
        <v>19</v>
      </c>
      <c r="P6" s="306"/>
      <c r="Q6" s="307"/>
    </row>
    <row r="7" spans="1:17" ht="21.75" customHeight="1" x14ac:dyDescent="0.35">
      <c r="A7" s="285"/>
      <c r="B7" s="286"/>
      <c r="C7" s="303"/>
      <c r="D7" s="253" t="s">
        <v>212</v>
      </c>
      <c r="E7" s="186" t="s">
        <v>190</v>
      </c>
      <c r="F7" s="253" t="s">
        <v>213</v>
      </c>
      <c r="G7" s="186" t="s">
        <v>190</v>
      </c>
      <c r="H7" s="253" t="s">
        <v>212</v>
      </c>
      <c r="I7" s="186" t="s">
        <v>190</v>
      </c>
      <c r="J7" s="253" t="s">
        <v>213</v>
      </c>
      <c r="K7" s="186" t="s">
        <v>190</v>
      </c>
      <c r="L7" s="213" t="s">
        <v>20</v>
      </c>
      <c r="M7" s="213"/>
      <c r="N7" s="213"/>
      <c r="O7" s="208" t="s">
        <v>189</v>
      </c>
      <c r="P7" s="186" t="s">
        <v>190</v>
      </c>
      <c r="Q7" s="218" t="s">
        <v>186</v>
      </c>
    </row>
    <row r="8" spans="1:17" ht="13.15" customHeight="1" x14ac:dyDescent="0.35">
      <c r="A8" s="210" t="s">
        <v>21</v>
      </c>
      <c r="B8" s="10" t="s">
        <v>22</v>
      </c>
      <c r="D8" s="30"/>
      <c r="E8" s="155"/>
      <c r="F8" s="30"/>
      <c r="G8" s="155"/>
      <c r="H8" s="30"/>
      <c r="I8" s="155"/>
      <c r="J8" s="30"/>
      <c r="K8" s="155"/>
      <c r="L8" s="30"/>
      <c r="M8" s="30"/>
      <c r="N8" s="30"/>
      <c r="O8" s="31"/>
      <c r="P8" s="187"/>
      <c r="Q8" s="187"/>
    </row>
    <row r="9" spans="1:17" ht="12" customHeight="1" x14ac:dyDescent="0.35">
      <c r="A9" s="32"/>
      <c r="B9" s="10" t="s">
        <v>23</v>
      </c>
      <c r="D9" s="59">
        <f>+VIG_Tav3!C2</f>
        <v>1169871</v>
      </c>
      <c r="E9" s="159">
        <f>+VIG_Tav3!D2</f>
        <v>-3.8825068234513101E-2</v>
      </c>
      <c r="F9" s="59">
        <f>+VIG_Tav3!E2</f>
        <v>52855026</v>
      </c>
      <c r="G9" s="159">
        <f>+VIG_Tav3!F2</f>
        <v>1.6508255185353E-2</v>
      </c>
      <c r="H9" s="59">
        <f>+VIG_Tav3!G2</f>
        <v>142891</v>
      </c>
      <c r="I9" s="159">
        <f>+VIG_Tav3!H2</f>
        <v>-0.248472130181872</v>
      </c>
      <c r="J9" s="59">
        <f>+VIG_Tav3!I2</f>
        <v>173700</v>
      </c>
      <c r="K9" s="159">
        <f>+VIG_Tav3!J2</f>
        <v>0.66032613890535097</v>
      </c>
      <c r="L9" s="59">
        <f>+VIG_Tav3!K2</f>
        <v>30481</v>
      </c>
      <c r="M9" s="59">
        <f>+VIG_Tav3!L2</f>
        <v>51732476</v>
      </c>
      <c r="N9" s="59">
        <f>+VIG_Tav3!M2</f>
        <v>1485248</v>
      </c>
      <c r="O9" s="60">
        <f>+VIG_Tav3!N2</f>
        <v>53248205</v>
      </c>
      <c r="P9" s="188">
        <f>+VIG_Tav3!O2</f>
        <v>1.8266967466813E-2</v>
      </c>
      <c r="Q9" s="188">
        <f>+VIG_Tav3!P2</f>
        <v>0.63171805115873902</v>
      </c>
    </row>
    <row r="10" spans="1:17" s="47" customFormat="1" ht="12" customHeight="1" x14ac:dyDescent="0.35">
      <c r="A10" s="52"/>
      <c r="B10" s="53" t="s">
        <v>66</v>
      </c>
      <c r="C10" s="53" t="s">
        <v>86</v>
      </c>
      <c r="D10" s="76">
        <f>+VIG_Tav3!C3</f>
        <v>742</v>
      </c>
      <c r="E10" s="163">
        <f>+VIG_Tav3!D3</f>
        <v>3.4867503486750301E-2</v>
      </c>
      <c r="F10" s="76">
        <f>+VIG_Tav3!E3</f>
        <v>14340</v>
      </c>
      <c r="G10" s="163">
        <f>+VIG_Tav3!F3</f>
        <v>1.0061555679910501</v>
      </c>
      <c r="H10" s="76">
        <f>+VIG_Tav3!G3</f>
        <v>0</v>
      </c>
      <c r="I10" s="163">
        <f>+VIG_Tav3!H3</f>
        <v>0</v>
      </c>
      <c r="J10" s="76">
        <f>+VIG_Tav3!I3</f>
        <v>0</v>
      </c>
      <c r="K10" s="163">
        <f>+VIG_Tav3!J3</f>
        <v>0</v>
      </c>
      <c r="L10" s="76">
        <f>+VIG_Tav3!K3</f>
        <v>0</v>
      </c>
      <c r="M10" s="76">
        <f>+VIG_Tav3!L3</f>
        <v>13592</v>
      </c>
      <c r="N10" s="76">
        <f>+VIG_Tav3!M3</f>
        <v>809</v>
      </c>
      <c r="O10" s="77">
        <f>+VIG_Tav3!N3</f>
        <v>14401</v>
      </c>
      <c r="P10" s="189">
        <f>+VIG_Tav3!O3</f>
        <v>0.99018794914317299</v>
      </c>
      <c r="Q10" s="189">
        <f>+VIG_Tav3!P3</f>
        <v>1.70848419298585E-4</v>
      </c>
    </row>
    <row r="11" spans="1:17" s="47" customFormat="1" ht="12" customHeight="1" x14ac:dyDescent="0.35">
      <c r="A11" s="52"/>
      <c r="B11" s="144"/>
      <c r="C11" s="53" t="s">
        <v>24</v>
      </c>
      <c r="D11" s="76">
        <f>+VIG_Tav3!C4</f>
        <v>0</v>
      </c>
      <c r="E11" s="163">
        <f>+VIG_Tav3!D4</f>
        <v>0</v>
      </c>
      <c r="F11" s="76">
        <f>+VIG_Tav3!E4</f>
        <v>0</v>
      </c>
      <c r="G11" s="163">
        <f>+VIG_Tav3!F4</f>
        <v>0</v>
      </c>
      <c r="H11" s="76">
        <f>+VIG_Tav3!G4</f>
        <v>142475</v>
      </c>
      <c r="I11" s="163">
        <f>+VIG_Tav3!H4</f>
        <v>-0.24905258608421599</v>
      </c>
      <c r="J11" s="76">
        <f>+VIG_Tav3!I4</f>
        <v>156333</v>
      </c>
      <c r="K11" s="163">
        <f>+VIG_Tav3!J4</f>
        <v>0.53824128464740095</v>
      </c>
      <c r="L11" s="76">
        <f>+VIG_Tav3!K4</f>
        <v>0</v>
      </c>
      <c r="M11" s="76">
        <f>+VIG_Tav3!L4</f>
        <v>0</v>
      </c>
      <c r="N11" s="76">
        <f>+VIG_Tav3!M4</f>
        <v>463219</v>
      </c>
      <c r="O11" s="77">
        <f>+VIG_Tav3!N4</f>
        <v>463219</v>
      </c>
      <c r="P11" s="189">
        <f>+VIG_Tav3!O4</f>
        <v>0.15055451372933801</v>
      </c>
      <c r="Q11" s="189">
        <f>+VIG_Tav3!P4</f>
        <v>5.4954679493834499E-3</v>
      </c>
    </row>
    <row r="12" spans="1:17" ht="12" customHeight="1" x14ac:dyDescent="0.35">
      <c r="A12" s="32"/>
      <c r="B12" s="10" t="s">
        <v>25</v>
      </c>
      <c r="D12" s="59">
        <f>+VIG_Tav3!C5</f>
        <v>749976</v>
      </c>
      <c r="E12" s="159">
        <f>+VIG_Tav3!D5</f>
        <v>7.9634985323692203E-2</v>
      </c>
      <c r="F12" s="59">
        <f>+VIG_Tav3!E5</f>
        <v>65074670</v>
      </c>
      <c r="G12" s="159">
        <f>+VIG_Tav3!F5</f>
        <v>0.115997439238069</v>
      </c>
      <c r="H12" s="59">
        <f>+VIG_Tav3!G5</f>
        <v>5</v>
      </c>
      <c r="I12" s="159">
        <f>+VIG_Tav3!H5</f>
        <v>-0.64285714285714302</v>
      </c>
      <c r="J12" s="59">
        <f>+VIG_Tav3!I5</f>
        <v>8</v>
      </c>
      <c r="K12" s="159">
        <f>+VIG_Tav3!J5</f>
        <v>-0.6</v>
      </c>
      <c r="L12" s="59">
        <f>+VIG_Tav3!K5</f>
        <v>175729</v>
      </c>
      <c r="M12" s="59">
        <f>+VIG_Tav3!L5</f>
        <v>628822</v>
      </c>
      <c r="N12" s="59">
        <f>+VIG_Tav3!M5</f>
        <v>0</v>
      </c>
      <c r="O12" s="60">
        <f>+VIG_Tav3!N5</f>
        <v>804551</v>
      </c>
      <c r="P12" s="188">
        <f>+VIG_Tav3!O5</f>
        <v>0.114887832349236</v>
      </c>
      <c r="Q12" s="188">
        <f>+VIG_Tav3!P5</f>
        <v>9.5449112280463592E-3</v>
      </c>
    </row>
    <row r="13" spans="1:17" ht="12" customHeight="1" x14ac:dyDescent="0.35">
      <c r="A13" s="32"/>
      <c r="B13" s="10" t="s">
        <v>26</v>
      </c>
      <c r="D13" s="59">
        <f>+VIG_Tav3!C6</f>
        <v>4289</v>
      </c>
      <c r="E13" s="159">
        <f>+VIG_Tav3!D6</f>
        <v>-4.1564245810055897E-2</v>
      </c>
      <c r="F13" s="59">
        <f>+VIG_Tav3!E6</f>
        <v>373117</v>
      </c>
      <c r="G13" s="159">
        <f>+VIG_Tav3!F6</f>
        <v>0.12162003733553001</v>
      </c>
      <c r="H13" s="59">
        <f>+VIG_Tav3!G6</f>
        <v>3</v>
      </c>
      <c r="I13" s="159">
        <f>+VIG_Tav3!H6</f>
        <v>2</v>
      </c>
      <c r="J13" s="59">
        <f>+VIG_Tav3!I6</f>
        <v>83</v>
      </c>
      <c r="K13" s="159">
        <f>+VIG_Tav3!J6</f>
        <v>-0.25225225225225201</v>
      </c>
      <c r="L13" s="59">
        <f>+VIG_Tav3!K6</f>
        <v>1624</v>
      </c>
      <c r="M13" s="59">
        <f>+VIG_Tav3!L6</f>
        <v>167924</v>
      </c>
      <c r="N13" s="59">
        <f>+VIG_Tav3!M6</f>
        <v>301</v>
      </c>
      <c r="O13" s="60">
        <f>+VIG_Tav3!N6</f>
        <v>169849</v>
      </c>
      <c r="P13" s="188">
        <f>+VIG_Tav3!O6</f>
        <v>3.8107985869180003E-2</v>
      </c>
      <c r="Q13" s="188">
        <f>+VIG_Tav3!P6</f>
        <v>2.0150290375283201E-3</v>
      </c>
    </row>
    <row r="14" spans="1:17" ht="12" customHeight="1" x14ac:dyDescent="0.35">
      <c r="A14" s="32"/>
      <c r="B14" s="10" t="s">
        <v>27</v>
      </c>
      <c r="D14" s="59">
        <f>+VIG_Tav3!C7</f>
        <v>1924136</v>
      </c>
      <c r="E14" s="159">
        <f>+VIG_Tav3!D7</f>
        <v>4.1111374355644603E-3</v>
      </c>
      <c r="F14" s="59">
        <f>+VIG_Tav3!E7</f>
        <v>118302813</v>
      </c>
      <c r="G14" s="159">
        <f>+VIG_Tav3!F7</f>
        <v>6.9258192245900602E-2</v>
      </c>
      <c r="H14" s="59">
        <f>+VIG_Tav3!G7</f>
        <v>142899</v>
      </c>
      <c r="I14" s="159">
        <f>+VIG_Tav3!H7</f>
        <v>-0.24848934256819699</v>
      </c>
      <c r="J14" s="59">
        <f>+VIG_Tav3!I7</f>
        <v>173791</v>
      </c>
      <c r="K14" s="159">
        <f>+VIG_Tav3!J7</f>
        <v>0.65911846413808295</v>
      </c>
      <c r="L14" s="59">
        <f>+VIG_Tav3!K7</f>
        <v>207834</v>
      </c>
      <c r="M14" s="59">
        <f>+VIG_Tav3!L7</f>
        <v>52529222</v>
      </c>
      <c r="N14" s="59">
        <f>+VIG_Tav3!M7</f>
        <v>1485549</v>
      </c>
      <c r="O14" s="60">
        <f>+VIG_Tav3!N7</f>
        <v>54222605</v>
      </c>
      <c r="P14" s="188">
        <f>+VIG_Tav3!O7</f>
        <v>1.9639183915643101E-2</v>
      </c>
      <c r="Q14" s="188">
        <f>+VIG_Tav3!P7</f>
        <v>0.64327799142431297</v>
      </c>
    </row>
    <row r="15" spans="1:17" s="47" customFormat="1" ht="12" customHeight="1" x14ac:dyDescent="0.35">
      <c r="A15" s="52"/>
      <c r="B15" s="53" t="s">
        <v>66</v>
      </c>
      <c r="C15" s="53" t="s">
        <v>87</v>
      </c>
      <c r="D15" s="76">
        <f>+VIG_Tav3!C8</f>
        <v>26732</v>
      </c>
      <c r="E15" s="163">
        <f>+VIG_Tav3!D8</f>
        <v>1.0987673706524299</v>
      </c>
      <c r="F15" s="76">
        <f>+VIG_Tav3!E8</f>
        <v>1694008</v>
      </c>
      <c r="G15" s="163">
        <f>+VIG_Tav3!F8</f>
        <v>1.16813597501664</v>
      </c>
      <c r="H15" s="76">
        <f>+VIG_Tav3!G8</f>
        <v>0</v>
      </c>
      <c r="I15" s="163">
        <f>+VIG_Tav3!H8</f>
        <v>0</v>
      </c>
      <c r="J15" s="76">
        <f>+VIG_Tav3!I8</f>
        <v>0</v>
      </c>
      <c r="K15" s="163">
        <f>+VIG_Tav3!J8</f>
        <v>0</v>
      </c>
      <c r="L15" s="76">
        <f>+VIG_Tav3!K8</f>
        <v>4179</v>
      </c>
      <c r="M15" s="76">
        <f>+VIG_Tav3!L8</f>
        <v>1038581</v>
      </c>
      <c r="N15" s="76">
        <f>+VIG_Tav3!M8</f>
        <v>13</v>
      </c>
      <c r="O15" s="77">
        <f>+VIG_Tav3!N8</f>
        <v>1042773</v>
      </c>
      <c r="P15" s="189">
        <f>+VIG_Tav3!O8</f>
        <v>1.28744504988286</v>
      </c>
      <c r="Q15" s="189">
        <f>+VIG_Tav3!P8</f>
        <v>1.2371093586365E-2</v>
      </c>
    </row>
    <row r="16" spans="1:17" s="47" customFormat="1" ht="36.75" customHeight="1" x14ac:dyDescent="0.35">
      <c r="A16" s="52"/>
      <c r="B16" s="190"/>
      <c r="C16" s="190" t="s">
        <v>28</v>
      </c>
      <c r="D16" s="76">
        <f>+VIG_Tav3!C9</f>
        <v>0</v>
      </c>
      <c r="E16" s="163">
        <f>+VIG_Tav3!D9</f>
        <v>0</v>
      </c>
      <c r="F16" s="76">
        <f>+VIG_Tav3!E9</f>
        <v>0</v>
      </c>
      <c r="G16" s="163">
        <f>+VIG_Tav3!F9</f>
        <v>0</v>
      </c>
      <c r="H16" s="76">
        <f>+VIG_Tav3!G9</f>
        <v>1216</v>
      </c>
      <c r="I16" s="163">
        <f>+VIG_Tav3!H9</f>
        <v>5.8311575282854702E-2</v>
      </c>
      <c r="J16" s="76">
        <f>+VIG_Tav3!I9</f>
        <v>17454</v>
      </c>
      <c r="K16" s="163">
        <f>+VIG_Tav3!J9</f>
        <v>3.5738993710691802</v>
      </c>
      <c r="L16" s="76">
        <f>+VIG_Tav3!K9</f>
        <v>0</v>
      </c>
      <c r="M16" s="76">
        <f>+VIG_Tav3!L9</f>
        <v>78815</v>
      </c>
      <c r="N16" s="76">
        <f>+VIG_Tav3!M9</f>
        <v>0</v>
      </c>
      <c r="O16" s="77">
        <f>+VIG_Tav3!N9</f>
        <v>78815</v>
      </c>
      <c r="P16" s="189">
        <f>+VIG_Tav3!O9</f>
        <v>6.9882036732865402E-2</v>
      </c>
      <c r="Q16" s="189">
        <f>+VIG_Tav3!P9</f>
        <v>9.3503355093521004E-4</v>
      </c>
    </row>
    <row r="17" spans="1:17" ht="14.15" customHeight="1" x14ac:dyDescent="0.35">
      <c r="A17" s="210"/>
      <c r="B17" s="10" t="s">
        <v>29</v>
      </c>
      <c r="D17" s="59"/>
      <c r="E17" s="159"/>
      <c r="F17" s="59"/>
      <c r="G17" s="159"/>
      <c r="H17" s="59"/>
      <c r="I17" s="159"/>
      <c r="J17" s="59"/>
      <c r="K17" s="159"/>
      <c r="L17" s="59"/>
      <c r="M17" s="59"/>
      <c r="N17" s="61"/>
      <c r="O17" s="60"/>
      <c r="P17" s="188"/>
      <c r="Q17" s="188"/>
    </row>
    <row r="18" spans="1:17" ht="12" customHeight="1" x14ac:dyDescent="0.35">
      <c r="A18" s="32"/>
      <c r="B18" s="10" t="s">
        <v>30</v>
      </c>
      <c r="D18" s="59">
        <f>+VIG_Tav3!C10</f>
        <v>1849</v>
      </c>
      <c r="E18" s="159">
        <f>+VIG_Tav3!D10</f>
        <v>-0.55456516502047704</v>
      </c>
      <c r="F18" s="59">
        <f>+VIG_Tav3!E10</f>
        <v>3924</v>
      </c>
      <c r="G18" s="159">
        <f>+VIG_Tav3!F10</f>
        <v>-0.53435386258454998</v>
      </c>
      <c r="H18" s="59">
        <f>+VIG_Tav3!G10</f>
        <v>0</v>
      </c>
      <c r="I18" s="159">
        <f>+VIG_Tav3!H10</f>
        <v>0</v>
      </c>
      <c r="J18" s="59">
        <f>+VIG_Tav3!I10</f>
        <v>0</v>
      </c>
      <c r="K18" s="159">
        <f>+VIG_Tav3!J10</f>
        <v>0</v>
      </c>
      <c r="L18" s="59">
        <f>+VIG_Tav3!K10</f>
        <v>0</v>
      </c>
      <c r="M18" s="59">
        <f>+VIG_Tav3!L10</f>
        <v>4632</v>
      </c>
      <c r="N18" s="62">
        <f>+VIG_Tav3!M10</f>
        <v>0</v>
      </c>
      <c r="O18" s="60">
        <f>+VIG_Tav3!N10</f>
        <v>4632</v>
      </c>
      <c r="P18" s="188">
        <f>+VIG_Tav3!O10</f>
        <v>-0.48744052229722301</v>
      </c>
      <c r="Q18" s="188">
        <f>+VIG_Tav3!P10</f>
        <v>5.4952425400391899E-5</v>
      </c>
    </row>
    <row r="19" spans="1:17" ht="12" customHeight="1" x14ac:dyDescent="0.35">
      <c r="A19" s="32"/>
      <c r="B19" s="10" t="s">
        <v>31</v>
      </c>
      <c r="D19" s="59">
        <f>+VIG_Tav3!C11</f>
        <v>1476312</v>
      </c>
      <c r="E19" s="159">
        <f>+VIG_Tav3!D11</f>
        <v>0.33202204409540897</v>
      </c>
      <c r="F19" s="59">
        <f>+VIG_Tav3!E11</f>
        <v>82660033</v>
      </c>
      <c r="G19" s="159">
        <f>+VIG_Tav3!F11</f>
        <v>0.38921403961399598</v>
      </c>
      <c r="H19" s="59">
        <f>+VIG_Tav3!G11</f>
        <v>94521</v>
      </c>
      <c r="I19" s="159">
        <f>+VIG_Tav3!H11</f>
        <v>-0.58866535242894602</v>
      </c>
      <c r="J19" s="59">
        <f>+VIG_Tav3!I11</f>
        <v>436180</v>
      </c>
      <c r="K19" s="159">
        <f>+VIG_Tav3!J11</f>
        <v>-0.15825429142101799</v>
      </c>
      <c r="L19" s="59">
        <f>+VIG_Tav3!K11</f>
        <v>97770</v>
      </c>
      <c r="M19" s="59">
        <f>+VIG_Tav3!L11</f>
        <v>626062</v>
      </c>
      <c r="N19" s="62">
        <f>+VIG_Tav3!M11</f>
        <v>0</v>
      </c>
      <c r="O19" s="60">
        <f>+VIG_Tav3!N11</f>
        <v>723832</v>
      </c>
      <c r="P19" s="188">
        <f>+VIG_Tav3!O11</f>
        <v>6.7707480554805702E-2</v>
      </c>
      <c r="Q19" s="188">
        <f>+VIG_Tav3!P11</f>
        <v>8.5872892880864606E-3</v>
      </c>
    </row>
    <row r="20" spans="1:17" ht="12" customHeight="1" x14ac:dyDescent="0.35">
      <c r="A20" s="32"/>
      <c r="B20" s="10" t="s">
        <v>32</v>
      </c>
      <c r="D20" s="59">
        <f>+VIG_Tav3!C12</f>
        <v>48455</v>
      </c>
      <c r="E20" s="159">
        <f>+VIG_Tav3!D12</f>
        <v>-0.44380674709305701</v>
      </c>
      <c r="F20" s="59">
        <f>+VIG_Tav3!E12</f>
        <v>443164</v>
      </c>
      <c r="G20" s="159">
        <f>+VIG_Tav3!F12</f>
        <v>-0.45692949068298599</v>
      </c>
      <c r="H20" s="59">
        <f>+VIG_Tav3!G12</f>
        <v>41013</v>
      </c>
      <c r="I20" s="159">
        <f>+VIG_Tav3!H12</f>
        <v>-0.104167576776899</v>
      </c>
      <c r="J20" s="59">
        <f>+VIG_Tav3!I12</f>
        <v>1202</v>
      </c>
      <c r="K20" s="159">
        <f>+VIG_Tav3!J12</f>
        <v>-0.157082748948107</v>
      </c>
      <c r="L20" s="59">
        <f>+VIG_Tav3!K12</f>
        <v>145625</v>
      </c>
      <c r="M20" s="59">
        <f>+VIG_Tav3!L12</f>
        <v>169640</v>
      </c>
      <c r="N20" s="62">
        <f>+VIG_Tav3!M12</f>
        <v>0</v>
      </c>
      <c r="O20" s="60">
        <f>+VIG_Tav3!N12</f>
        <v>315265</v>
      </c>
      <c r="P20" s="188">
        <f>+VIG_Tav3!O12</f>
        <v>-0.535096515417398</v>
      </c>
      <c r="Q20" s="188">
        <f>+VIG_Tav3!P12</f>
        <v>3.74019352198933E-3</v>
      </c>
    </row>
    <row r="21" spans="1:17" ht="12" customHeight="1" x14ac:dyDescent="0.35">
      <c r="A21" s="210"/>
      <c r="B21" s="10" t="s">
        <v>33</v>
      </c>
      <c r="D21" s="59">
        <f>+VIG_Tav3!C13</f>
        <v>1526616</v>
      </c>
      <c r="E21" s="159">
        <f>+VIG_Tav3!D13</f>
        <v>0.27261056657502403</v>
      </c>
      <c r="F21" s="59">
        <f>+VIG_Tav3!E13</f>
        <v>83107121</v>
      </c>
      <c r="G21" s="159">
        <f>+VIG_Tav3!F13</f>
        <v>0.37763913605391303</v>
      </c>
      <c r="H21" s="59">
        <f>+VIG_Tav3!G13</f>
        <v>135534</v>
      </c>
      <c r="I21" s="159">
        <f>+VIG_Tav3!H13</f>
        <v>-0.50817387770209699</v>
      </c>
      <c r="J21" s="59">
        <f>+VIG_Tav3!I13</f>
        <v>437382</v>
      </c>
      <c r="K21" s="159">
        <f>+VIG_Tav3!J13</f>
        <v>-0.15825107628591401</v>
      </c>
      <c r="L21" s="59">
        <f>+VIG_Tav3!K13</f>
        <v>243395</v>
      </c>
      <c r="M21" s="59">
        <f>+VIG_Tav3!L13</f>
        <v>800334</v>
      </c>
      <c r="N21" s="62">
        <f>+VIG_Tav3!M13</f>
        <v>0</v>
      </c>
      <c r="O21" s="60">
        <f>+VIG_Tav3!N13</f>
        <v>1043729</v>
      </c>
      <c r="P21" s="188">
        <f>+VIG_Tav3!O13</f>
        <v>-0.23541826301115401</v>
      </c>
      <c r="Q21" s="188">
        <f>+VIG_Tav3!P13</f>
        <v>1.23824352354762E-2</v>
      </c>
    </row>
    <row r="22" spans="1:17" s="26" customFormat="1" ht="13.15" customHeight="1" x14ac:dyDescent="0.35">
      <c r="A22" s="99" t="s">
        <v>34</v>
      </c>
      <c r="B22" s="63"/>
      <c r="C22" s="63"/>
      <c r="D22" s="64">
        <f>+VIG_Tav3!C14</f>
        <v>3450752</v>
      </c>
      <c r="E22" s="191">
        <f>+VIG_Tav3!D14</f>
        <v>0.107482640382149</v>
      </c>
      <c r="F22" s="64">
        <f>+VIG_Tav3!E14</f>
        <v>201409934</v>
      </c>
      <c r="G22" s="191">
        <f>+VIG_Tav3!F14</f>
        <v>0.178071237577547</v>
      </c>
      <c r="H22" s="64">
        <f>+VIG_Tav3!G14</f>
        <v>278433</v>
      </c>
      <c r="I22" s="191">
        <f>+VIG_Tav3!H14</f>
        <v>-0.40214763313736501</v>
      </c>
      <c r="J22" s="64">
        <f>+VIG_Tav3!I14</f>
        <v>611173</v>
      </c>
      <c r="K22" s="191">
        <f>+VIG_Tav3!J14</f>
        <v>-2.1120827727593099E-2</v>
      </c>
      <c r="L22" s="64">
        <f>+VIG_Tav3!K14</f>
        <v>451229</v>
      </c>
      <c r="M22" s="64">
        <f>+VIG_Tav3!L14</f>
        <v>53329556</v>
      </c>
      <c r="N22" s="65">
        <f>+VIG_Tav3!M14</f>
        <v>1485549</v>
      </c>
      <c r="O22" s="64">
        <f>+VIG_Tav3!N14</f>
        <v>55266334</v>
      </c>
      <c r="P22" s="191">
        <f>+VIG_Tav3!O14</f>
        <v>1.32556639468595E-2</v>
      </c>
      <c r="Q22" s="191">
        <f>+VIG_Tav3!P14</f>
        <v>0.65566042665978996</v>
      </c>
    </row>
    <row r="23" spans="1:17" ht="14.15" customHeight="1" x14ac:dyDescent="0.35">
      <c r="A23" s="86" t="s">
        <v>35</v>
      </c>
      <c r="B23" s="66"/>
      <c r="C23" s="87"/>
      <c r="D23" s="68">
        <f>+VIG_Tav3!C15</f>
        <v>0</v>
      </c>
      <c r="E23" s="192">
        <f>+VIG_Tav3!D15</f>
        <v>0</v>
      </c>
      <c r="F23" s="68">
        <f>+VIG_Tav3!E15</f>
        <v>0</v>
      </c>
      <c r="G23" s="192">
        <f>+VIG_Tav3!F15</f>
        <v>0</v>
      </c>
      <c r="H23" s="68">
        <f>+VIG_Tav3!G15</f>
        <v>0</v>
      </c>
      <c r="I23" s="192">
        <f>+VIG_Tav3!H15</f>
        <v>0</v>
      </c>
      <c r="J23" s="68">
        <f>+VIG_Tav3!I15</f>
        <v>0</v>
      </c>
      <c r="K23" s="192">
        <f>+VIG_Tav3!J15</f>
        <v>0</v>
      </c>
      <c r="L23" s="68">
        <f>+VIG_Tav3!K15</f>
        <v>0</v>
      </c>
      <c r="M23" s="68">
        <f>+VIG_Tav3!L15</f>
        <v>0</v>
      </c>
      <c r="N23" s="69">
        <f>+VIG_Tav3!M15</f>
        <v>0</v>
      </c>
      <c r="O23" s="70">
        <f>+VIG_Tav3!N15</f>
        <v>0</v>
      </c>
      <c r="P23" s="193">
        <f>+VIG_Tav3!O15</f>
        <v>0</v>
      </c>
      <c r="Q23" s="193">
        <f>+VIG_Tav3!P15</f>
        <v>0</v>
      </c>
    </row>
    <row r="24" spans="1:17" ht="13.15" customHeight="1" x14ac:dyDescent="0.35">
      <c r="A24" s="210" t="s">
        <v>36</v>
      </c>
      <c r="B24" s="33" t="s">
        <v>22</v>
      </c>
      <c r="C24" s="71"/>
      <c r="D24" s="72"/>
      <c r="E24" s="155"/>
      <c r="F24" s="72"/>
      <c r="G24" s="155"/>
      <c r="H24" s="72"/>
      <c r="I24" s="155"/>
      <c r="J24" s="72"/>
      <c r="K24" s="155"/>
      <c r="L24" s="72"/>
      <c r="M24" s="72"/>
      <c r="N24" s="73"/>
      <c r="O24" s="74"/>
      <c r="P24" s="187"/>
      <c r="Q24" s="187"/>
    </row>
    <row r="25" spans="1:17" ht="12" customHeight="1" x14ac:dyDescent="0.35">
      <c r="A25" s="210"/>
      <c r="B25" s="10" t="s">
        <v>37</v>
      </c>
      <c r="D25" s="59">
        <f>+VIG_Tav3!C16</f>
        <v>348663</v>
      </c>
      <c r="E25" s="159">
        <f>+VIG_Tav3!D16</f>
        <v>0.38538653485488999</v>
      </c>
      <c r="F25" s="59">
        <f>+VIG_Tav3!E16</f>
        <v>11606386</v>
      </c>
      <c r="G25" s="159">
        <f>+VIG_Tav3!F16</f>
        <v>0.42817277977953799</v>
      </c>
      <c r="H25" s="59">
        <f>+VIG_Tav3!G16</f>
        <v>139733</v>
      </c>
      <c r="I25" s="159">
        <f>+VIG_Tav3!H16</f>
        <v>0.144536273313293</v>
      </c>
      <c r="J25" s="59">
        <f>+VIG_Tav3!I16</f>
        <v>133786</v>
      </c>
      <c r="K25" s="159">
        <f>+VIG_Tav3!J16</f>
        <v>0.30390628045690199</v>
      </c>
      <c r="L25" s="59">
        <f>+VIG_Tav3!K16</f>
        <v>21785</v>
      </c>
      <c r="M25" s="59">
        <f>+VIG_Tav3!L16</f>
        <v>10524419</v>
      </c>
      <c r="N25" s="59">
        <f>+VIG_Tav3!M16</f>
        <v>985185</v>
      </c>
      <c r="O25" s="60">
        <f>+VIG_Tav3!N16</f>
        <v>11531389</v>
      </c>
      <c r="P25" s="188">
        <f>+VIG_Tav3!O16</f>
        <v>0.33996359177610103</v>
      </c>
      <c r="Q25" s="188">
        <f>+VIG_Tav3!P16</f>
        <v>0.13680435962551801</v>
      </c>
    </row>
    <row r="26" spans="1:17" s="47" customFormat="1" ht="24" customHeight="1" x14ac:dyDescent="0.35">
      <c r="A26" s="54"/>
      <c r="B26" s="194" t="s">
        <v>196</v>
      </c>
      <c r="C26" s="216" t="s">
        <v>88</v>
      </c>
      <c r="D26" s="76">
        <f>+VIG_Tav3!C17</f>
        <v>0</v>
      </c>
      <c r="E26" s="163">
        <f>+VIG_Tav3!D17</f>
        <v>0</v>
      </c>
      <c r="F26" s="76">
        <f>+VIG_Tav3!E17</f>
        <v>0</v>
      </c>
      <c r="G26" s="163">
        <f>+VIG_Tav3!F17</f>
        <v>0</v>
      </c>
      <c r="H26" s="76">
        <f>+VIG_Tav3!G17</f>
        <v>137294</v>
      </c>
      <c r="I26" s="163">
        <f>+VIG_Tav3!H17</f>
        <v>0.14549125617407599</v>
      </c>
      <c r="J26" s="76">
        <f>+VIG_Tav3!I17</f>
        <v>124008</v>
      </c>
      <c r="K26" s="163">
        <f>+VIG_Tav3!J17</f>
        <v>0.23516404709257199</v>
      </c>
      <c r="L26" s="76">
        <f>+VIG_Tav3!K17</f>
        <v>0</v>
      </c>
      <c r="M26" s="76">
        <f>+VIG_Tav3!L17</f>
        <v>0</v>
      </c>
      <c r="N26" s="76">
        <f>+VIG_Tav3!M17</f>
        <v>355652</v>
      </c>
      <c r="O26" s="77">
        <f>+VIG_Tav3!N17</f>
        <v>355652</v>
      </c>
      <c r="P26" s="189">
        <f>+VIG_Tav3!O17</f>
        <v>0.16300256699530699</v>
      </c>
      <c r="Q26" s="189">
        <f>+VIG_Tav3!P17</f>
        <v>4.2193307423359699E-3</v>
      </c>
    </row>
    <row r="27" spans="1:17" ht="12" customHeight="1" x14ac:dyDescent="0.35">
      <c r="A27" s="210"/>
      <c r="B27" s="10" t="s">
        <v>38</v>
      </c>
      <c r="D27" s="59">
        <f>+VIG_Tav3!C18</f>
        <v>159018</v>
      </c>
      <c r="E27" s="159">
        <f>+VIG_Tav3!D18</f>
        <v>0.13591588030659099</v>
      </c>
      <c r="F27" s="59">
        <f>+VIG_Tav3!E18</f>
        <v>14632102</v>
      </c>
      <c r="G27" s="159">
        <f>+VIG_Tav3!F18</f>
        <v>0.12008751809259401</v>
      </c>
      <c r="H27" s="59">
        <f>+VIG_Tav3!G18</f>
        <v>44438</v>
      </c>
      <c r="I27" s="159">
        <f>+VIG_Tav3!H18</f>
        <v>0.572692525481314</v>
      </c>
      <c r="J27" s="59">
        <f>+VIG_Tav3!I18</f>
        <v>151941</v>
      </c>
      <c r="K27" s="159">
        <f>+VIG_Tav3!J18</f>
        <v>0.40322312523088299</v>
      </c>
      <c r="L27" s="59">
        <f>+VIG_Tav3!K18</f>
        <v>1553</v>
      </c>
      <c r="M27" s="59">
        <f>+VIG_Tav3!L18</f>
        <v>14638437</v>
      </c>
      <c r="N27" s="59">
        <f>+VIG_Tav3!M18</f>
        <v>330733</v>
      </c>
      <c r="O27" s="60">
        <f>+VIG_Tav3!N18</f>
        <v>14970723</v>
      </c>
      <c r="P27" s="188">
        <f>+VIG_Tav3!O18</f>
        <v>0.114667210099633</v>
      </c>
      <c r="Q27" s="188">
        <f>+VIG_Tav3!P18</f>
        <v>0.17760741339538699</v>
      </c>
    </row>
    <row r="28" spans="1:17" s="47" customFormat="1" ht="24" customHeight="1" x14ac:dyDescent="0.35">
      <c r="A28" s="54"/>
      <c r="B28" s="194" t="s">
        <v>196</v>
      </c>
      <c r="C28" s="216" t="s">
        <v>88</v>
      </c>
      <c r="D28" s="76">
        <f>+VIG_Tav3!C19</f>
        <v>0</v>
      </c>
      <c r="E28" s="163">
        <f>+VIG_Tav3!D19</f>
        <v>0</v>
      </c>
      <c r="F28" s="76">
        <f>+VIG_Tav3!E19</f>
        <v>0</v>
      </c>
      <c r="G28" s="163">
        <f>+VIG_Tav3!F19</f>
        <v>0</v>
      </c>
      <c r="H28" s="76">
        <f>+VIG_Tav3!G19</f>
        <v>44438</v>
      </c>
      <c r="I28" s="163">
        <f>+VIG_Tav3!H19</f>
        <v>0.572692525481314</v>
      </c>
      <c r="J28" s="76">
        <f>+VIG_Tav3!I19</f>
        <v>151941</v>
      </c>
      <c r="K28" s="163">
        <f>+VIG_Tav3!J19</f>
        <v>0.40322312523088299</v>
      </c>
      <c r="L28" s="76">
        <f>+VIG_Tav3!K19</f>
        <v>0</v>
      </c>
      <c r="M28" s="76">
        <f>+VIG_Tav3!L19</f>
        <v>0</v>
      </c>
      <c r="N28" s="76">
        <f>+VIG_Tav3!M19</f>
        <v>152562</v>
      </c>
      <c r="O28" s="77">
        <f>+VIG_Tav3!N19</f>
        <v>152562</v>
      </c>
      <c r="P28" s="189">
        <f>+VIG_Tav3!O19</f>
        <v>0.402868965517241</v>
      </c>
      <c r="Q28" s="189">
        <f>+VIG_Tav3!P19</f>
        <v>1.8099421252017701E-3</v>
      </c>
    </row>
    <row r="29" spans="1:17" ht="12" customHeight="1" x14ac:dyDescent="0.35">
      <c r="A29" s="210"/>
      <c r="B29" s="10" t="s">
        <v>39</v>
      </c>
      <c r="D29" s="59">
        <f>+VIG_Tav3!C20</f>
        <v>0</v>
      </c>
      <c r="E29" s="159">
        <f>+VIG_Tav3!D20</f>
        <v>0</v>
      </c>
      <c r="F29" s="59">
        <f>+VIG_Tav3!E20</f>
        <v>0</v>
      </c>
      <c r="G29" s="159">
        <f>+VIG_Tav3!F20</f>
        <v>0</v>
      </c>
      <c r="H29" s="59">
        <f>+VIG_Tav3!G20</f>
        <v>0</v>
      </c>
      <c r="I29" s="159">
        <f>+VIG_Tav3!H20</f>
        <v>0</v>
      </c>
      <c r="J29" s="59">
        <f>+VIG_Tav3!I20</f>
        <v>0</v>
      </c>
      <c r="K29" s="159">
        <f>+VIG_Tav3!J20</f>
        <v>0</v>
      </c>
      <c r="L29" s="59">
        <f>+VIG_Tav3!K20</f>
        <v>0</v>
      </c>
      <c r="M29" s="59">
        <f>+VIG_Tav3!L20</f>
        <v>0</v>
      </c>
      <c r="N29" s="59">
        <f>+VIG_Tav3!M20</f>
        <v>0</v>
      </c>
      <c r="O29" s="60">
        <f>+VIG_Tav3!N20</f>
        <v>0</v>
      </c>
      <c r="P29" s="188">
        <f>+VIG_Tav3!O20</f>
        <v>0</v>
      </c>
      <c r="Q29" s="188">
        <f>+VIG_Tav3!P20</f>
        <v>0</v>
      </c>
    </row>
    <row r="30" spans="1:17" ht="12" customHeight="1" x14ac:dyDescent="0.35">
      <c r="A30" s="210"/>
      <c r="B30" s="10" t="s">
        <v>40</v>
      </c>
      <c r="D30" s="59">
        <f>+VIG_Tav3!C21</f>
        <v>0</v>
      </c>
      <c r="E30" s="159">
        <f>+VIG_Tav3!D21</f>
        <v>0</v>
      </c>
      <c r="F30" s="59">
        <f>+VIG_Tav3!E21</f>
        <v>0</v>
      </c>
      <c r="G30" s="159">
        <f>+VIG_Tav3!F21</f>
        <v>0</v>
      </c>
      <c r="H30" s="59">
        <f>+VIG_Tav3!G21</f>
        <v>0</v>
      </c>
      <c r="I30" s="159">
        <f>+VIG_Tav3!H21</f>
        <v>0</v>
      </c>
      <c r="J30" s="59">
        <f>+VIG_Tav3!I21</f>
        <v>0</v>
      </c>
      <c r="K30" s="159">
        <f>+VIG_Tav3!J21</f>
        <v>0</v>
      </c>
      <c r="L30" s="59">
        <f>+VIG_Tav3!K21</f>
        <v>0</v>
      </c>
      <c r="M30" s="59">
        <f>+VIG_Tav3!L21</f>
        <v>0</v>
      </c>
      <c r="N30" s="59">
        <f>+VIG_Tav3!M21</f>
        <v>0</v>
      </c>
      <c r="O30" s="60">
        <f>+VIG_Tav3!N21</f>
        <v>0</v>
      </c>
      <c r="P30" s="188">
        <f>+VIG_Tav3!O21</f>
        <v>0</v>
      </c>
      <c r="Q30" s="188">
        <f>+VIG_Tav3!P21</f>
        <v>0</v>
      </c>
    </row>
    <row r="31" spans="1:17" ht="12" customHeight="1" x14ac:dyDescent="0.35">
      <c r="A31" s="210"/>
      <c r="B31" s="10" t="s">
        <v>27</v>
      </c>
      <c r="D31" s="59">
        <f>+VIG_Tav3!C22</f>
        <v>507681</v>
      </c>
      <c r="E31" s="159">
        <f>+VIG_Tav3!D22</f>
        <v>0.29621894332627802</v>
      </c>
      <c r="F31" s="59">
        <f>+VIG_Tav3!E22</f>
        <v>26238488</v>
      </c>
      <c r="G31" s="159">
        <f>+VIG_Tav3!F22</f>
        <v>0.23824311491964101</v>
      </c>
      <c r="H31" s="59">
        <f>+VIG_Tav3!G22</f>
        <v>184171</v>
      </c>
      <c r="I31" s="159">
        <f>+VIG_Tav3!H22</f>
        <v>0.225005487452026</v>
      </c>
      <c r="J31" s="59">
        <f>+VIG_Tav3!I22</f>
        <v>285727</v>
      </c>
      <c r="K31" s="159">
        <f>+VIG_Tav3!J22</f>
        <v>0.35490127273761901</v>
      </c>
      <c r="L31" s="59">
        <f>+VIG_Tav3!K22</f>
        <v>23338</v>
      </c>
      <c r="M31" s="59">
        <f>+VIG_Tav3!L22</f>
        <v>25162856</v>
      </c>
      <c r="N31" s="59">
        <f>+VIG_Tav3!M22</f>
        <v>1315918</v>
      </c>
      <c r="O31" s="60">
        <f>+VIG_Tav3!N22</f>
        <v>26502112</v>
      </c>
      <c r="P31" s="188">
        <f>+VIG_Tav3!O22</f>
        <v>0.20265084872702099</v>
      </c>
      <c r="Q31" s="188">
        <f>+VIG_Tav3!P22</f>
        <v>0.31441177302090501</v>
      </c>
    </row>
    <row r="32" spans="1:17" s="47" customFormat="1" ht="36" customHeight="1" x14ac:dyDescent="0.35">
      <c r="A32" s="54"/>
      <c r="B32" s="195" t="s">
        <v>66</v>
      </c>
      <c r="C32" s="190" t="s">
        <v>28</v>
      </c>
      <c r="D32" s="76">
        <f>+VIG_Tav3!C23</f>
        <v>0</v>
      </c>
      <c r="E32" s="163">
        <f>+VIG_Tav3!D23</f>
        <v>0</v>
      </c>
      <c r="F32" s="76">
        <f>+VIG_Tav3!E23</f>
        <v>0</v>
      </c>
      <c r="G32" s="163">
        <f>+VIG_Tav3!F23</f>
        <v>0</v>
      </c>
      <c r="H32" s="76">
        <f>+VIG_Tav3!G23</f>
        <v>8726</v>
      </c>
      <c r="I32" s="163">
        <f>+VIG_Tav3!H23</f>
        <v>0.32634138926888601</v>
      </c>
      <c r="J32" s="76">
        <f>+VIG_Tav3!I23</f>
        <v>111809</v>
      </c>
      <c r="K32" s="163">
        <f>+VIG_Tav3!J23</f>
        <v>0.350366550320656</v>
      </c>
      <c r="L32" s="76">
        <f>+VIG_Tav3!K23</f>
        <v>0</v>
      </c>
      <c r="M32" s="76">
        <f>+VIG_Tav3!L23</f>
        <v>182920</v>
      </c>
      <c r="N32" s="76">
        <f>+VIG_Tav3!M23</f>
        <v>0</v>
      </c>
      <c r="O32" s="77">
        <f>+VIG_Tav3!N23</f>
        <v>182920</v>
      </c>
      <c r="P32" s="189">
        <f>+VIG_Tav3!O23</f>
        <v>0.141338258417151</v>
      </c>
      <c r="Q32" s="189">
        <f>+VIG_Tav3!P23</f>
        <v>2.1700988027287798E-3</v>
      </c>
    </row>
    <row r="33" spans="1:17" ht="14.15" customHeight="1" x14ac:dyDescent="0.35">
      <c r="A33" s="210"/>
      <c r="B33" s="10" t="s">
        <v>29</v>
      </c>
      <c r="D33" s="59">
        <f>+VIG_Tav3!C24</f>
        <v>334</v>
      </c>
      <c r="E33" s="159">
        <f>+VIG_Tav3!D24</f>
        <v>-0.40463458110516898</v>
      </c>
      <c r="F33" s="59">
        <f>+VIG_Tav3!E24</f>
        <v>1733</v>
      </c>
      <c r="G33" s="159">
        <f>+VIG_Tav3!F24</f>
        <v>-0.66336441336441299</v>
      </c>
      <c r="H33" s="59">
        <f>+VIG_Tav3!G24</f>
        <v>507</v>
      </c>
      <c r="I33" s="159">
        <f>+VIG_Tav3!H24</f>
        <v>-7.1428571428571397E-2</v>
      </c>
      <c r="J33" s="59">
        <f>+VIG_Tav3!I24</f>
        <v>33</v>
      </c>
      <c r="K33" s="159">
        <f>+VIG_Tav3!J24</f>
        <v>0.375</v>
      </c>
      <c r="L33" s="59">
        <f>+VIG_Tav3!K24</f>
        <v>196</v>
      </c>
      <c r="M33" s="59">
        <f>+VIG_Tav3!L24</f>
        <v>2099</v>
      </c>
      <c r="N33" s="62">
        <f>+VIG_Tav3!M24</f>
        <v>0</v>
      </c>
      <c r="O33" s="60">
        <f>+VIG_Tav3!N24</f>
        <v>2295</v>
      </c>
      <c r="P33" s="188">
        <f>+VIG_Tav3!O24</f>
        <v>-0.58566528254197503</v>
      </c>
      <c r="Q33" s="188">
        <f>+VIG_Tav3!P24</f>
        <v>2.7227076056541299E-5</v>
      </c>
    </row>
    <row r="34" spans="1:17" s="26" customFormat="1" ht="13.15" customHeight="1" x14ac:dyDescent="0.35">
      <c r="A34" s="99" t="s">
        <v>41</v>
      </c>
      <c r="B34" s="63"/>
      <c r="C34" s="63"/>
      <c r="D34" s="64">
        <f>+VIG_Tav3!C25</f>
        <v>508015</v>
      </c>
      <c r="E34" s="191">
        <f>+VIG_Tav3!D25</f>
        <v>0.29521650893367002</v>
      </c>
      <c r="F34" s="64">
        <f>+VIG_Tav3!E25</f>
        <v>26240221</v>
      </c>
      <c r="G34" s="191">
        <f>+VIG_Tav3!F25</f>
        <v>0.23802412824538599</v>
      </c>
      <c r="H34" s="64">
        <f>+VIG_Tav3!G25</f>
        <v>184678</v>
      </c>
      <c r="I34" s="191">
        <f>+VIG_Tav3!H25</f>
        <v>0.22393282479173399</v>
      </c>
      <c r="J34" s="64">
        <f>+VIG_Tav3!I25</f>
        <v>285760</v>
      </c>
      <c r="K34" s="191">
        <f>+VIG_Tav3!J25</f>
        <v>0.35490355984599897</v>
      </c>
      <c r="L34" s="64">
        <f>+VIG_Tav3!K25</f>
        <v>23534</v>
      </c>
      <c r="M34" s="64">
        <f>+VIG_Tav3!L25</f>
        <v>25164955</v>
      </c>
      <c r="N34" s="64">
        <f>+VIG_Tav3!M25</f>
        <v>1315918</v>
      </c>
      <c r="O34" s="64">
        <f>+VIG_Tav3!N25</f>
        <v>26504407</v>
      </c>
      <c r="P34" s="191">
        <f>+VIG_Tav3!O25</f>
        <v>0.202452749989985</v>
      </c>
      <c r="Q34" s="191">
        <f>+VIG_Tav3!P25</f>
        <v>0.31443900009696202</v>
      </c>
    </row>
    <row r="35" spans="1:17" s="26" customFormat="1" ht="13.15" customHeight="1" x14ac:dyDescent="0.35">
      <c r="A35" s="67" t="s">
        <v>42</v>
      </c>
      <c r="B35" s="36"/>
      <c r="C35" s="37"/>
      <c r="D35" s="70">
        <f>+VIG_Tav3!C26</f>
        <v>45341</v>
      </c>
      <c r="E35" s="193">
        <f>+VIG_Tav3!D26</f>
        <v>22.335563561502799</v>
      </c>
      <c r="F35" s="70">
        <f>+VIG_Tav3!E26</f>
        <v>391833</v>
      </c>
      <c r="G35" s="193">
        <f>+VIG_Tav3!F26</f>
        <v>2.1207827582911198</v>
      </c>
      <c r="H35" s="70">
        <f>+VIG_Tav3!G26</f>
        <v>1310374</v>
      </c>
      <c r="I35" s="193">
        <f>+VIG_Tav3!H26</f>
        <v>5.2096848785375703E-2</v>
      </c>
      <c r="J35" s="70">
        <f>+VIG_Tav3!I26</f>
        <v>18832896</v>
      </c>
      <c r="K35" s="193">
        <f>+VIG_Tav3!J26</f>
        <v>8.8067702877823006E-2</v>
      </c>
      <c r="L35" s="70">
        <f>+VIG_Tav3!K26</f>
        <v>87464</v>
      </c>
      <c r="M35" s="70">
        <f>+VIG_Tav3!L26</f>
        <v>35022</v>
      </c>
      <c r="N35" s="75">
        <f>+VIG_Tav3!M26</f>
        <v>1266</v>
      </c>
      <c r="O35" s="70">
        <f>+VIG_Tav3!N26</f>
        <v>123752</v>
      </c>
      <c r="P35" s="193">
        <f>+VIG_Tav3!O26</f>
        <v>0.31303249901855701</v>
      </c>
      <c r="Q35" s="193">
        <f>+VIG_Tav3!P26</f>
        <v>1.46815037740702E-3</v>
      </c>
    </row>
    <row r="36" spans="1:17" ht="14.15" customHeight="1" x14ac:dyDescent="0.35">
      <c r="A36" s="209" t="s">
        <v>43</v>
      </c>
      <c r="B36" s="29" t="s">
        <v>44</v>
      </c>
      <c r="C36" s="12"/>
      <c r="D36" s="72">
        <f>+VIG_Tav3!C27</f>
        <v>539</v>
      </c>
      <c r="E36" s="155">
        <f>+VIG_Tav3!D27</f>
        <v>-0.10016694490818</v>
      </c>
      <c r="F36" s="72">
        <f>+VIG_Tav3!E27</f>
        <v>275612</v>
      </c>
      <c r="G36" s="155">
        <f>+VIG_Tav3!F27</f>
        <v>-0.42573894345566798</v>
      </c>
      <c r="H36" s="72">
        <f>+VIG_Tav3!G27</f>
        <v>0</v>
      </c>
      <c r="I36" s="155">
        <f>+VIG_Tav3!H27</f>
        <v>0</v>
      </c>
      <c r="J36" s="72">
        <f>+VIG_Tav3!I27</f>
        <v>0</v>
      </c>
      <c r="K36" s="155">
        <f>+VIG_Tav3!J27</f>
        <v>0</v>
      </c>
      <c r="L36" s="72">
        <f>+VIG_Tav3!K27</f>
        <v>0</v>
      </c>
      <c r="M36" s="72">
        <f>+VIG_Tav3!L27</f>
        <v>275704</v>
      </c>
      <c r="N36" s="72">
        <f>+VIG_Tav3!M27</f>
        <v>4139</v>
      </c>
      <c r="O36" s="74">
        <f>+VIG_Tav3!N27</f>
        <v>279843</v>
      </c>
      <c r="P36" s="187">
        <f>+VIG_Tav3!O27</f>
        <v>-0.416783549070811</v>
      </c>
      <c r="Q36" s="187">
        <f>+VIG_Tav3!P27</f>
        <v>3.3199593223924599E-3</v>
      </c>
    </row>
    <row r="37" spans="1:17" s="47" customFormat="1" ht="12" customHeight="1" x14ac:dyDescent="0.35">
      <c r="A37" s="54"/>
      <c r="B37" s="53" t="s">
        <v>84</v>
      </c>
      <c r="C37" s="53" t="s">
        <v>85</v>
      </c>
      <c r="D37" s="76">
        <f>+VIG_Tav3!C28</f>
        <v>0</v>
      </c>
      <c r="E37" s="163">
        <f>+VIG_Tav3!D28</f>
        <v>0</v>
      </c>
      <c r="F37" s="76">
        <f>+VIG_Tav3!E28</f>
        <v>0</v>
      </c>
      <c r="G37" s="163">
        <f>+VIG_Tav3!F28</f>
        <v>-1</v>
      </c>
      <c r="H37" s="76">
        <f>+VIG_Tav3!G28</f>
        <v>0</v>
      </c>
      <c r="I37" s="163">
        <f>+VIG_Tav3!H28</f>
        <v>0</v>
      </c>
      <c r="J37" s="76">
        <f>+VIG_Tav3!I28</f>
        <v>0</v>
      </c>
      <c r="K37" s="163">
        <f>+VIG_Tav3!J28</f>
        <v>0</v>
      </c>
      <c r="L37" s="76">
        <f>+VIG_Tav3!K28</f>
        <v>0</v>
      </c>
      <c r="M37" s="76">
        <f>+VIG_Tav3!L28</f>
        <v>0</v>
      </c>
      <c r="N37" s="76">
        <f>+VIG_Tav3!M28</f>
        <v>0</v>
      </c>
      <c r="O37" s="77">
        <f>+VIG_Tav3!N28</f>
        <v>0</v>
      </c>
      <c r="P37" s="189">
        <f>+VIG_Tav3!O28</f>
        <v>-1</v>
      </c>
      <c r="Q37" s="189">
        <f>+VIG_Tav3!P28</f>
        <v>0</v>
      </c>
    </row>
    <row r="38" spans="1:17" s="47" customFormat="1" ht="12" customHeight="1" x14ac:dyDescent="0.35">
      <c r="A38" s="54"/>
      <c r="B38" s="144"/>
      <c r="C38" s="53" t="s">
        <v>45</v>
      </c>
      <c r="D38" s="76">
        <f>+VIG_Tav3!C29</f>
        <v>0</v>
      </c>
      <c r="E38" s="163">
        <f>+VIG_Tav3!D29</f>
        <v>0</v>
      </c>
      <c r="F38" s="76">
        <f>+VIG_Tav3!E29</f>
        <v>0</v>
      </c>
      <c r="G38" s="163">
        <f>+VIG_Tav3!F29</f>
        <v>0</v>
      </c>
      <c r="H38" s="76">
        <f>+VIG_Tav3!G29</f>
        <v>0</v>
      </c>
      <c r="I38" s="163">
        <f>+VIG_Tav3!H29</f>
        <v>0</v>
      </c>
      <c r="J38" s="76">
        <f>+VIG_Tav3!I29</f>
        <v>0</v>
      </c>
      <c r="K38" s="163">
        <f>+VIG_Tav3!J29</f>
        <v>0</v>
      </c>
      <c r="L38" s="76">
        <f>+VIG_Tav3!K29</f>
        <v>0</v>
      </c>
      <c r="M38" s="76">
        <f>+VIG_Tav3!L29</f>
        <v>0</v>
      </c>
      <c r="N38" s="76">
        <f>+VIG_Tav3!M29</f>
        <v>0</v>
      </c>
      <c r="O38" s="77">
        <f>+VIG_Tav3!N29</f>
        <v>0</v>
      </c>
      <c r="P38" s="189">
        <f>+VIG_Tav3!O29</f>
        <v>0</v>
      </c>
      <c r="Q38" s="189">
        <f>+VIG_Tav3!P29</f>
        <v>0</v>
      </c>
    </row>
    <row r="39" spans="1:17" s="47" customFormat="1" ht="12" customHeight="1" x14ac:dyDescent="0.35">
      <c r="A39" s="54"/>
      <c r="B39" s="144"/>
      <c r="C39" s="53" t="s">
        <v>46</v>
      </c>
      <c r="D39" s="76">
        <f>+VIG_Tav3!C30</f>
        <v>0</v>
      </c>
      <c r="E39" s="163">
        <f>+VIG_Tav3!D30</f>
        <v>0</v>
      </c>
      <c r="F39" s="76">
        <f>+VIG_Tav3!E30</f>
        <v>0</v>
      </c>
      <c r="G39" s="163">
        <f>+VIG_Tav3!F30</f>
        <v>0</v>
      </c>
      <c r="H39" s="76">
        <f>+VIG_Tav3!G30</f>
        <v>0</v>
      </c>
      <c r="I39" s="163">
        <f>+VIG_Tav3!H30</f>
        <v>0</v>
      </c>
      <c r="J39" s="76">
        <f>+VIG_Tav3!I30</f>
        <v>0</v>
      </c>
      <c r="K39" s="163">
        <f>+VIG_Tav3!J30</f>
        <v>0</v>
      </c>
      <c r="L39" s="76">
        <f>+VIG_Tav3!K30</f>
        <v>0</v>
      </c>
      <c r="M39" s="76">
        <f>+VIG_Tav3!L30</f>
        <v>0</v>
      </c>
      <c r="N39" s="76">
        <f>+VIG_Tav3!M30</f>
        <v>0</v>
      </c>
      <c r="O39" s="77">
        <f>+VIG_Tav3!N30</f>
        <v>0</v>
      </c>
      <c r="P39" s="189">
        <f>+VIG_Tav3!O30</f>
        <v>0</v>
      </c>
      <c r="Q39" s="189">
        <f>+VIG_Tav3!P30</f>
        <v>0</v>
      </c>
    </row>
    <row r="40" spans="1:17" s="47" customFormat="1" ht="12" customHeight="1" x14ac:dyDescent="0.35">
      <c r="A40" s="54"/>
      <c r="B40" s="144"/>
      <c r="C40" s="53" t="s">
        <v>47</v>
      </c>
      <c r="D40" s="76">
        <f>+VIG_Tav3!C31</f>
        <v>0</v>
      </c>
      <c r="E40" s="163">
        <f>+VIG_Tav3!D31</f>
        <v>0</v>
      </c>
      <c r="F40" s="76">
        <f>+VIG_Tav3!E31</f>
        <v>0</v>
      </c>
      <c r="G40" s="163">
        <f>+VIG_Tav3!F31</f>
        <v>0</v>
      </c>
      <c r="H40" s="76">
        <f>+VIG_Tav3!G31</f>
        <v>0</v>
      </c>
      <c r="I40" s="163">
        <f>+VIG_Tav3!H31</f>
        <v>0</v>
      </c>
      <c r="J40" s="76">
        <f>+VIG_Tav3!I31</f>
        <v>0</v>
      </c>
      <c r="K40" s="163">
        <f>+VIG_Tav3!J31</f>
        <v>0</v>
      </c>
      <c r="L40" s="76">
        <f>+VIG_Tav3!K31</f>
        <v>0</v>
      </c>
      <c r="M40" s="76">
        <f>+VIG_Tav3!L31</f>
        <v>0</v>
      </c>
      <c r="N40" s="76">
        <f>+VIG_Tav3!M31</f>
        <v>0</v>
      </c>
      <c r="O40" s="77">
        <f>+VIG_Tav3!N31</f>
        <v>0</v>
      </c>
      <c r="P40" s="189">
        <f>+VIG_Tav3!O31</f>
        <v>0</v>
      </c>
      <c r="Q40" s="189">
        <f>+VIG_Tav3!P31</f>
        <v>0</v>
      </c>
    </row>
    <row r="41" spans="1:17" s="47" customFormat="1" ht="12" customHeight="1" x14ac:dyDescent="0.35">
      <c r="A41" s="54"/>
      <c r="B41" s="144"/>
      <c r="C41" s="53" t="s">
        <v>48</v>
      </c>
      <c r="D41" s="76">
        <f>+VIG_Tav3!C32</f>
        <v>0</v>
      </c>
      <c r="E41" s="163">
        <f>+VIG_Tav3!D32</f>
        <v>0</v>
      </c>
      <c r="F41" s="76">
        <f>+VIG_Tav3!E32</f>
        <v>0</v>
      </c>
      <c r="G41" s="163">
        <f>+VIG_Tav3!F32</f>
        <v>-1</v>
      </c>
      <c r="H41" s="76">
        <f>+VIG_Tav3!G32</f>
        <v>0</v>
      </c>
      <c r="I41" s="163">
        <f>+VIG_Tav3!H32</f>
        <v>0</v>
      </c>
      <c r="J41" s="76">
        <f>+VIG_Tav3!I32</f>
        <v>0</v>
      </c>
      <c r="K41" s="163">
        <f>+VIG_Tav3!J32</f>
        <v>0</v>
      </c>
      <c r="L41" s="76">
        <f>+VIG_Tav3!K32</f>
        <v>0</v>
      </c>
      <c r="M41" s="76">
        <f>+VIG_Tav3!L32</f>
        <v>0</v>
      </c>
      <c r="N41" s="76">
        <f>+VIG_Tav3!M32</f>
        <v>0</v>
      </c>
      <c r="O41" s="77">
        <f>+VIG_Tav3!N32</f>
        <v>0</v>
      </c>
      <c r="P41" s="189">
        <f>+VIG_Tav3!O32</f>
        <v>-1</v>
      </c>
      <c r="Q41" s="189">
        <f>+VIG_Tav3!P32</f>
        <v>0</v>
      </c>
    </row>
    <row r="42" spans="1:17" ht="14.15" customHeight="1" x14ac:dyDescent="0.35">
      <c r="A42" s="210"/>
      <c r="B42" s="10" t="s">
        <v>49</v>
      </c>
      <c r="C42" s="13"/>
      <c r="D42" s="59">
        <f>+VIG_Tav3!C33</f>
        <v>4560</v>
      </c>
      <c r="E42" s="159">
        <f>+VIG_Tav3!D33</f>
        <v>-0.10271546635183</v>
      </c>
      <c r="F42" s="59">
        <f>+VIG_Tav3!E33</f>
        <v>685753</v>
      </c>
      <c r="G42" s="159">
        <f>+VIG_Tav3!F33</f>
        <v>0.19873056605356701</v>
      </c>
      <c r="H42" s="59">
        <f>+VIG_Tav3!G33</f>
        <v>0</v>
      </c>
      <c r="I42" s="159">
        <f>+VIG_Tav3!H33</f>
        <v>0</v>
      </c>
      <c r="J42" s="59">
        <f>+VIG_Tav3!I33</f>
        <v>0</v>
      </c>
      <c r="K42" s="159">
        <f>+VIG_Tav3!J33</f>
        <v>0</v>
      </c>
      <c r="L42" s="59">
        <f>+VIG_Tav3!K33</f>
        <v>0</v>
      </c>
      <c r="M42" s="59">
        <f>+VIG_Tav3!L33</f>
        <v>557288</v>
      </c>
      <c r="N42" s="78">
        <f>+VIG_Tav3!M33</f>
        <v>0</v>
      </c>
      <c r="O42" s="60">
        <f>+VIG_Tav3!N33</f>
        <v>557288</v>
      </c>
      <c r="P42" s="188">
        <f>+VIG_Tav3!O33</f>
        <v>0.310834078186009</v>
      </c>
      <c r="Q42" s="188">
        <f>+VIG_Tav3!P33</f>
        <v>6.6114696128095098E-3</v>
      </c>
    </row>
    <row r="43" spans="1:17" s="47" customFormat="1" ht="12" customHeight="1" x14ac:dyDescent="0.35">
      <c r="A43" s="54"/>
      <c r="B43" s="53" t="s">
        <v>66</v>
      </c>
      <c r="C43" s="53" t="s">
        <v>30</v>
      </c>
      <c r="D43" s="76">
        <f>+VIG_Tav3!C34</f>
        <v>3188</v>
      </c>
      <c r="E43" s="163">
        <f>+VIG_Tav3!D34</f>
        <v>-6.6744730679156899E-2</v>
      </c>
      <c r="F43" s="76">
        <f>+VIG_Tav3!E34</f>
        <v>9498</v>
      </c>
      <c r="G43" s="163">
        <f>+VIG_Tav3!F34</f>
        <v>-0.217111770524233</v>
      </c>
      <c r="H43" s="76">
        <f>+VIG_Tav3!G34</f>
        <v>0</v>
      </c>
      <c r="I43" s="163">
        <f>+VIG_Tav3!H34</f>
        <v>0</v>
      </c>
      <c r="J43" s="76">
        <f>+VIG_Tav3!I34</f>
        <v>0</v>
      </c>
      <c r="K43" s="163">
        <f>+VIG_Tav3!J34</f>
        <v>0</v>
      </c>
      <c r="L43" s="76">
        <f>+VIG_Tav3!K34</f>
        <v>0</v>
      </c>
      <c r="M43" s="76">
        <f>+VIG_Tav3!L34</f>
        <v>9793</v>
      </c>
      <c r="N43" s="79">
        <f>+VIG_Tav3!M34</f>
        <v>0</v>
      </c>
      <c r="O43" s="77">
        <f>+VIG_Tav3!N34</f>
        <v>9793</v>
      </c>
      <c r="P43" s="189">
        <f>+VIG_Tav3!O34</f>
        <v>-0.21681062060140799</v>
      </c>
      <c r="Q43" s="189">
        <f>+VIG_Tav3!P34</f>
        <v>1.16180721490941E-4</v>
      </c>
    </row>
    <row r="44" spans="1:17" s="26" customFormat="1" ht="13.15" customHeight="1" x14ac:dyDescent="0.35">
      <c r="A44" s="219" t="s">
        <v>50</v>
      </c>
      <c r="B44" s="63"/>
      <c r="C44" s="63"/>
      <c r="D44" s="64">
        <f>+VIG_Tav3!C35</f>
        <v>5099</v>
      </c>
      <c r="E44" s="191">
        <f>+VIG_Tav3!D35</f>
        <v>-0.10244675233233599</v>
      </c>
      <c r="F44" s="64">
        <f>+VIG_Tav3!E35</f>
        <v>961365</v>
      </c>
      <c r="G44" s="191">
        <f>+VIG_Tav3!F35</f>
        <v>-8.61618923050015E-2</v>
      </c>
      <c r="H44" s="64">
        <f>+VIG_Tav3!G35</f>
        <v>0</v>
      </c>
      <c r="I44" s="191">
        <f>+VIG_Tav3!H35</f>
        <v>0</v>
      </c>
      <c r="J44" s="64">
        <f>+VIG_Tav3!I35</f>
        <v>0</v>
      </c>
      <c r="K44" s="191">
        <f>+VIG_Tav3!J35</f>
        <v>0</v>
      </c>
      <c r="L44" s="64">
        <f>+VIG_Tav3!K35</f>
        <v>0</v>
      </c>
      <c r="M44" s="64">
        <f>+VIG_Tav3!L35</f>
        <v>832992</v>
      </c>
      <c r="N44" s="64">
        <f>+VIG_Tav3!M35</f>
        <v>4139</v>
      </c>
      <c r="O44" s="64">
        <f>+VIG_Tav3!N35</f>
        <v>837131</v>
      </c>
      <c r="P44" s="191">
        <f>+VIG_Tav3!O35</f>
        <v>-7.4959639412265897E-2</v>
      </c>
      <c r="Q44" s="191">
        <f>+VIG_Tav3!P35</f>
        <v>9.9314289352019705E-3</v>
      </c>
    </row>
    <row r="45" spans="1:17" ht="14.15" customHeight="1" x14ac:dyDescent="0.35">
      <c r="A45" s="91" t="s">
        <v>51</v>
      </c>
      <c r="B45" s="80"/>
      <c r="C45" s="87"/>
      <c r="D45" s="70">
        <f>+VIG_Tav3!C36</f>
        <v>226606</v>
      </c>
      <c r="E45" s="193">
        <f>+VIG_Tav3!D36</f>
        <v>0.54871206063464095</v>
      </c>
      <c r="F45" s="70">
        <f>+VIG_Tav3!E36</f>
        <v>1267638</v>
      </c>
      <c r="G45" s="193">
        <f>+VIG_Tav3!F36</f>
        <v>0.41759709063582001</v>
      </c>
      <c r="H45" s="70">
        <f>+VIG_Tav3!G36</f>
        <v>61981</v>
      </c>
      <c r="I45" s="193">
        <f>+VIG_Tav3!H36</f>
        <v>0.17290515479524601</v>
      </c>
      <c r="J45" s="70">
        <f>+VIG_Tav3!I36</f>
        <v>74770</v>
      </c>
      <c r="K45" s="193">
        <f>+VIG_Tav3!J36</f>
        <v>9.5723790263489497E-2</v>
      </c>
      <c r="L45" s="70">
        <f>+VIG_Tav3!K36</f>
        <v>881</v>
      </c>
      <c r="M45" s="70">
        <f>+VIG_Tav3!L36</f>
        <v>1373822</v>
      </c>
      <c r="N45" s="70">
        <f>+VIG_Tav3!M36</f>
        <v>51757</v>
      </c>
      <c r="O45" s="70">
        <f>+VIG_Tav3!N36</f>
        <v>1426460</v>
      </c>
      <c r="P45" s="193">
        <f>+VIG_Tav3!O36</f>
        <v>0.39330627713555899</v>
      </c>
      <c r="Q45" s="193">
        <f>+VIG_Tav3!P36</f>
        <v>1.69230217479799E-2</v>
      </c>
    </row>
    <row r="46" spans="1:17" ht="14.15" customHeight="1" x14ac:dyDescent="0.35">
      <c r="A46" s="220" t="s">
        <v>52</v>
      </c>
      <c r="B46" s="211"/>
      <c r="C46" s="211"/>
      <c r="D46" s="72">
        <f>+VIG_Tav3!C37</f>
        <v>56884</v>
      </c>
      <c r="E46" s="155">
        <f>+VIG_Tav3!D37</f>
        <v>-0.30922426774177902</v>
      </c>
      <c r="F46" s="72">
        <f>+VIG_Tav3!E37</f>
        <v>6353607</v>
      </c>
      <c r="G46" s="155">
        <f>+VIG_Tav3!F37</f>
        <v>-0.13008939110295001</v>
      </c>
      <c r="H46" s="72">
        <f>+VIG_Tav3!G37</f>
        <v>0</v>
      </c>
      <c r="I46" s="155">
        <f>+VIG_Tav3!H37</f>
        <v>0</v>
      </c>
      <c r="J46" s="72">
        <f>+VIG_Tav3!I37</f>
        <v>0</v>
      </c>
      <c r="K46" s="155">
        <f>+VIG_Tav3!J37</f>
        <v>0</v>
      </c>
      <c r="L46" s="72">
        <f>+VIG_Tav3!K37</f>
        <v>17918</v>
      </c>
      <c r="M46" s="72">
        <f>+VIG_Tav3!L37</f>
        <v>77200</v>
      </c>
      <c r="N46" s="72">
        <f>+VIG_Tav3!M37</f>
        <v>37891</v>
      </c>
      <c r="O46" s="74">
        <f>+VIG_Tav3!N37</f>
        <v>133009</v>
      </c>
      <c r="P46" s="187">
        <f>+VIG_Tav3!O37</f>
        <v>-0.37168325531080698</v>
      </c>
      <c r="Q46" s="187">
        <f>+VIG_Tav3!P37</f>
        <v>1.5779721826599199E-3</v>
      </c>
    </row>
    <row r="47" spans="1:17" s="47" customFormat="1" ht="12" customHeight="1" x14ac:dyDescent="0.35">
      <c r="A47" s="54"/>
      <c r="B47" s="53" t="s">
        <v>66</v>
      </c>
      <c r="C47" s="81" t="s">
        <v>82</v>
      </c>
      <c r="D47" s="76">
        <f>+VIG_Tav3!C38</f>
        <v>56862</v>
      </c>
      <c r="E47" s="163">
        <f>+VIG_Tav3!D38</f>
        <v>-0.30930690182931297</v>
      </c>
      <c r="F47" s="76">
        <f>+VIG_Tav3!E38</f>
        <v>6352108</v>
      </c>
      <c r="G47" s="163">
        <f>+VIG_Tav3!F38</f>
        <v>-0.13015445247358101</v>
      </c>
      <c r="H47" s="76">
        <f>+VIG_Tav3!G38</f>
        <v>0</v>
      </c>
      <c r="I47" s="163">
        <f>+VIG_Tav3!H38</f>
        <v>0</v>
      </c>
      <c r="J47" s="76">
        <f>+VIG_Tav3!I38</f>
        <v>0</v>
      </c>
      <c r="K47" s="163">
        <f>+VIG_Tav3!J38</f>
        <v>0</v>
      </c>
      <c r="L47" s="76">
        <f>+VIG_Tav3!K38</f>
        <v>17904</v>
      </c>
      <c r="M47" s="76">
        <f>+VIG_Tav3!L38</f>
        <v>47814</v>
      </c>
      <c r="N47" s="76">
        <f>+VIG_Tav3!M38</f>
        <v>27701</v>
      </c>
      <c r="O47" s="77">
        <f>+VIG_Tav3!N38</f>
        <v>93419</v>
      </c>
      <c r="P47" s="189">
        <f>+VIG_Tav3!O38</f>
        <v>-0.44662891397836701</v>
      </c>
      <c r="Q47" s="189">
        <f>+VIG_Tav3!P38</f>
        <v>1.10829029112246E-3</v>
      </c>
    </row>
    <row r="48" spans="1:17" s="47" customFormat="1" ht="12" customHeight="1" x14ac:dyDescent="0.35">
      <c r="A48" s="54"/>
      <c r="B48" s="53"/>
      <c r="C48" s="81" t="s">
        <v>53</v>
      </c>
      <c r="D48" s="76">
        <f>+VIG_Tav3!C39</f>
        <v>11</v>
      </c>
      <c r="E48" s="163">
        <f>+VIG_Tav3!D39</f>
        <v>-0.35294117647058798</v>
      </c>
      <c r="F48" s="76">
        <f>+VIG_Tav3!E39</f>
        <v>695</v>
      </c>
      <c r="G48" s="163">
        <f>+VIG_Tav3!F39</f>
        <v>-0.28936605316973402</v>
      </c>
      <c r="H48" s="76">
        <f>+VIG_Tav3!G39</f>
        <v>0</v>
      </c>
      <c r="I48" s="163">
        <f>+VIG_Tav3!H39</f>
        <v>0</v>
      </c>
      <c r="J48" s="76">
        <f>+VIG_Tav3!I39</f>
        <v>0</v>
      </c>
      <c r="K48" s="163">
        <f>+VIG_Tav3!J39</f>
        <v>0</v>
      </c>
      <c r="L48" s="76">
        <f>+VIG_Tav3!K39</f>
        <v>14</v>
      </c>
      <c r="M48" s="76">
        <f>+VIG_Tav3!L39</f>
        <v>29386</v>
      </c>
      <c r="N48" s="76">
        <f>+VIG_Tav3!M39</f>
        <v>10190</v>
      </c>
      <c r="O48" s="77">
        <f>+VIG_Tav3!N39</f>
        <v>39590</v>
      </c>
      <c r="P48" s="189">
        <f>+VIG_Tav3!O39</f>
        <v>-7.65750005831176E-2</v>
      </c>
      <c r="Q48" s="189">
        <f>+VIG_Tav3!P39</f>
        <v>4.6968189153746099E-4</v>
      </c>
    </row>
    <row r="49" spans="1:17" s="47" customFormat="1" ht="12" customHeight="1" x14ac:dyDescent="0.35">
      <c r="A49" s="54"/>
      <c r="B49" s="82"/>
      <c r="C49" s="81" t="s">
        <v>54</v>
      </c>
      <c r="D49" s="76">
        <f>+VIG_Tav3!C40</f>
        <v>0</v>
      </c>
      <c r="E49" s="163">
        <f>+VIG_Tav3!D40</f>
        <v>0</v>
      </c>
      <c r="F49" s="76">
        <f>+VIG_Tav3!E40</f>
        <v>0</v>
      </c>
      <c r="G49" s="163">
        <f>+VIG_Tav3!F40</f>
        <v>0</v>
      </c>
      <c r="H49" s="76">
        <f>+VIG_Tav3!G40</f>
        <v>0</v>
      </c>
      <c r="I49" s="163">
        <f>+VIG_Tav3!H40</f>
        <v>0</v>
      </c>
      <c r="J49" s="76">
        <f>+VIG_Tav3!I40</f>
        <v>0</v>
      </c>
      <c r="K49" s="163">
        <f>+VIG_Tav3!J40</f>
        <v>0</v>
      </c>
      <c r="L49" s="76">
        <f>+VIG_Tav3!K40</f>
        <v>0</v>
      </c>
      <c r="M49" s="76">
        <f>+VIG_Tav3!L40</f>
        <v>0</v>
      </c>
      <c r="N49" s="76">
        <f>+VIG_Tav3!M40</f>
        <v>0</v>
      </c>
      <c r="O49" s="77">
        <f>+VIG_Tav3!N40</f>
        <v>0</v>
      </c>
      <c r="P49" s="189">
        <f>+VIG_Tav3!O40</f>
        <v>0</v>
      </c>
      <c r="Q49" s="189">
        <f>+VIG_Tav3!P40</f>
        <v>0</v>
      </c>
    </row>
    <row r="50" spans="1:17" s="47" customFormat="1" ht="12" customHeight="1" x14ac:dyDescent="0.35">
      <c r="A50" s="54"/>
      <c r="B50" s="53"/>
      <c r="C50" s="81" t="s">
        <v>55</v>
      </c>
      <c r="D50" s="76">
        <f>+VIG_Tav3!C41</f>
        <v>11</v>
      </c>
      <c r="E50" s="163">
        <f>+VIG_Tav3!D41</f>
        <v>1.2</v>
      </c>
      <c r="F50" s="76">
        <f>+VIG_Tav3!E41</f>
        <v>804</v>
      </c>
      <c r="G50" s="163">
        <f>+VIG_Tav3!F41</f>
        <v>3.0402010050251298</v>
      </c>
      <c r="H50" s="76">
        <f>+VIG_Tav3!G41</f>
        <v>0</v>
      </c>
      <c r="I50" s="163">
        <f>+VIG_Tav3!H41</f>
        <v>0</v>
      </c>
      <c r="J50" s="76">
        <f>+VIG_Tav3!I41</f>
        <v>0</v>
      </c>
      <c r="K50" s="163">
        <f>+VIG_Tav3!J41</f>
        <v>0</v>
      </c>
      <c r="L50" s="76">
        <f>+VIG_Tav3!K41</f>
        <v>0</v>
      </c>
      <c r="M50" s="76">
        <f>+VIG_Tav3!L41</f>
        <v>0</v>
      </c>
      <c r="N50" s="76">
        <f>+VIG_Tav3!M41</f>
        <v>0</v>
      </c>
      <c r="O50" s="77">
        <f>+VIG_Tav3!N41</f>
        <v>0</v>
      </c>
      <c r="P50" s="189">
        <f>+VIG_Tav3!O41</f>
        <v>0</v>
      </c>
      <c r="Q50" s="189">
        <f>+VIG_Tav3!P41</f>
        <v>0</v>
      </c>
    </row>
    <row r="51" spans="1:17" s="26" customFormat="1" ht="13.15" customHeight="1" x14ac:dyDescent="0.35">
      <c r="A51" s="99" t="s">
        <v>11</v>
      </c>
      <c r="B51" s="63"/>
      <c r="C51" s="221"/>
      <c r="D51" s="64">
        <f>+VIG_Tav3!C42</f>
        <v>4235813</v>
      </c>
      <c r="E51" s="191">
        <f>+VIG_Tav3!D42</f>
        <v>0.156687881739554</v>
      </c>
      <c r="F51" s="64">
        <f>+VIG_Tav3!E42</f>
        <v>236624598</v>
      </c>
      <c r="G51" s="191">
        <f>+VIG_Tav3!F42</f>
        <v>0.174102332427402</v>
      </c>
      <c r="H51" s="64">
        <f>+VIG_Tav3!G42</f>
        <v>1835466</v>
      </c>
      <c r="I51" s="191">
        <f>+VIG_Tav3!H42</f>
        <v>-4.1503585224207697E-2</v>
      </c>
      <c r="J51" s="64">
        <f>+VIG_Tav3!I42</f>
        <v>19804599</v>
      </c>
      <c r="K51" s="191">
        <f>+VIG_Tav3!J42</f>
        <v>8.7443243702694906E-2</v>
      </c>
      <c r="L51" s="64">
        <f>+VIG_Tav3!K42</f>
        <v>581026</v>
      </c>
      <c r="M51" s="64">
        <f>+VIG_Tav3!L42</f>
        <v>80813547</v>
      </c>
      <c r="N51" s="64">
        <f>+VIG_Tav3!M42</f>
        <v>2896520</v>
      </c>
      <c r="O51" s="64">
        <f>+VIG_Tav3!N42</f>
        <v>84291093</v>
      </c>
      <c r="P51" s="191">
        <f>+VIG_Tav3!O42</f>
        <v>6.9412754616116998E-2</v>
      </c>
      <c r="Q51" s="191">
        <f>+VIG_Tav3!P42</f>
        <v>1</v>
      </c>
    </row>
    <row r="52" spans="1:17" ht="30" customHeight="1" x14ac:dyDescent="0.35">
      <c r="A52" s="295" t="s">
        <v>83</v>
      </c>
      <c r="B52" s="296"/>
      <c r="C52" s="297"/>
      <c r="D52" s="83">
        <f>+VIG_Tav3!C44</f>
        <v>425653</v>
      </c>
      <c r="E52" s="179">
        <f>+VIG_Tav3!D44</f>
        <v>0.10503251599839</v>
      </c>
      <c r="F52" s="83">
        <f>+VIG_Tav3!E44</f>
        <v>44193497</v>
      </c>
      <c r="G52" s="179">
        <f>+VIG_Tav3!F44</f>
        <v>0.536920862907039</v>
      </c>
      <c r="H52" s="83">
        <f>+VIG_Tav3!G44</f>
        <v>44248</v>
      </c>
      <c r="I52" s="179">
        <f>+VIG_Tav3!H44</f>
        <v>-0.94506131682491001</v>
      </c>
      <c r="J52" s="83">
        <f>+VIG_Tav3!I44</f>
        <v>575802</v>
      </c>
      <c r="K52" s="179">
        <f>+VIG_Tav3!J44</f>
        <v>-0.95174691807345702</v>
      </c>
      <c r="L52" s="83">
        <f>+VIG_Tav3!K44</f>
        <v>3947</v>
      </c>
      <c r="M52" s="83">
        <f>+VIG_Tav3!L44</f>
        <v>378298</v>
      </c>
      <c r="N52" s="84">
        <f>+VIG_Tav3!M44</f>
        <v>0</v>
      </c>
      <c r="O52" s="64">
        <f>+VIG_Tav3!N44</f>
        <v>382245</v>
      </c>
      <c r="P52" s="191">
        <f>+VIG_Tav3!O44</f>
        <v>9.9672323568249496E-2</v>
      </c>
      <c r="Q52" s="191">
        <f>+VIG_Tav3!P44</f>
        <v>4.5348207787506102E-3</v>
      </c>
    </row>
    <row r="53" spans="1:17" ht="29.25" customHeight="1" x14ac:dyDescent="0.35">
      <c r="A53" s="308" t="str">
        <f>"Numero nuove convenzioni emesse per polizze collettive a tutto il "&amp;IF(MID(VIG_Tav3!C1,5,4)="0331","1°",
IF(MID(VIG_Tav3!C1,5,4)="0630","2°",
IF(MID(VIG_Tav3!C1,5,4)="0930","3°","4°")))&amp;" trimestre "&amp;MID(VIG_Tav3!C1,1,4)</f>
        <v>Numero nuove convenzioni emesse per polizze collettive a tutto il 4° trimestre 2025</v>
      </c>
      <c r="B53" s="308"/>
      <c r="C53" s="308"/>
      <c r="D53" s="247">
        <f>+VIG_Tav3!C43</f>
        <v>5318</v>
      </c>
      <c r="E53" s="192">
        <f>+VIG_Tav3!D43</f>
        <v>-7.0279720279720306E-2</v>
      </c>
      <c r="F53" s="248"/>
      <c r="G53" s="249"/>
      <c r="H53" s="80"/>
      <c r="I53" s="249"/>
      <c r="J53" s="250"/>
      <c r="K53" s="249"/>
      <c r="L53" s="250"/>
      <c r="M53" s="250"/>
      <c r="N53" s="250"/>
      <c r="O53" s="250"/>
      <c r="P53" s="249"/>
      <c r="Q53" s="251"/>
    </row>
    <row r="54" spans="1:17" ht="14.15" customHeight="1" x14ac:dyDescent="0.35">
      <c r="D54" s="85"/>
      <c r="J54" s="42"/>
      <c r="K54" s="196"/>
      <c r="L54" s="85"/>
      <c r="M54" s="85"/>
      <c r="N54" s="85"/>
      <c r="O54" s="85"/>
    </row>
    <row r="55" spans="1:17" ht="18" customHeight="1" x14ac:dyDescent="0.35">
      <c r="A55" s="299" t="s">
        <v>205</v>
      </c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</row>
    <row r="56" spans="1:17" ht="13.15" customHeight="1" x14ac:dyDescent="0.35">
      <c r="A56" s="300"/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</row>
    <row r="57" spans="1:17" ht="13.15" customHeight="1" x14ac:dyDescent="0.35">
      <c r="A57" s="23"/>
    </row>
    <row r="59" spans="1:17" x14ac:dyDescent="0.35">
      <c r="H59" s="254"/>
    </row>
    <row r="60" spans="1:17" x14ac:dyDescent="0.35">
      <c r="H60" s="255"/>
    </row>
  </sheetData>
  <mergeCells count="13">
    <mergeCell ref="A52:C52"/>
    <mergeCell ref="A55:O56"/>
    <mergeCell ref="A1:Q1"/>
    <mergeCell ref="A2:Q2"/>
    <mergeCell ref="A3:Q3"/>
    <mergeCell ref="A5:C7"/>
    <mergeCell ref="L5:Q5"/>
    <mergeCell ref="D6:E6"/>
    <mergeCell ref="F6:G6"/>
    <mergeCell ref="H6:I6"/>
    <mergeCell ref="J6:K6"/>
    <mergeCell ref="O6:Q6"/>
    <mergeCell ref="A53:C53"/>
  </mergeCells>
  <printOptions horizontalCentered="1"/>
  <pageMargins left="0.31496062992125984" right="0.11811023622047245" top="0.19685039370078741" bottom="0" header="0.19685039370078741" footer="0"/>
  <pageSetup paperSize="9" scale="51" orientation="portrait" horizontalDpi="4294967292" verticalDpi="300" r:id="rId1"/>
  <headerFooter alignWithMargins="0">
    <oddHeader>&amp;L&amp;"Arial,Normale"&amp;8IVASS - SERVIZIO STUDI E GESTIONE DATI
DIVISIONE STUDI E ANALISI STATISTICHE&amp;R&amp;A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H40"/>
  <sheetViews>
    <sheetView showGridLines="0" topLeftCell="A3" zoomScale="85" zoomScaleNormal="85" workbookViewId="0"/>
  </sheetViews>
  <sheetFormatPr defaultColWidth="9" defaultRowHeight="11" x14ac:dyDescent="0.35"/>
  <cols>
    <col min="1" max="1" width="9.453125" style="9" customWidth="1"/>
    <col min="2" max="2" width="26.7265625" style="10" customWidth="1"/>
    <col min="3" max="3" width="14.7265625" style="9" bestFit="1" customWidth="1"/>
    <col min="4" max="5" width="16" style="9" customWidth="1"/>
    <col min="6" max="6" width="13.7265625" style="9" bestFit="1" customWidth="1"/>
    <col min="7" max="7" width="13.453125" style="9" customWidth="1"/>
    <col min="8" max="8" width="10.54296875" style="9" bestFit="1" customWidth="1"/>
    <col min="9" max="16384" width="9" style="9"/>
  </cols>
  <sheetData>
    <row r="1" spans="1:6" ht="13.15" customHeight="1" x14ac:dyDescent="0.35">
      <c r="A1" s="88" t="s">
        <v>202</v>
      </c>
      <c r="B1" s="25"/>
      <c r="C1" s="24"/>
      <c r="D1" s="24"/>
      <c r="E1" s="24"/>
      <c r="F1" s="256"/>
    </row>
    <row r="2" spans="1:6" ht="13.15" customHeight="1" x14ac:dyDescent="0.35">
      <c r="A2" s="88" t="s">
        <v>0</v>
      </c>
      <c r="B2" s="25"/>
      <c r="C2" s="24"/>
      <c r="D2" s="24"/>
      <c r="E2" s="24"/>
      <c r="F2" s="256"/>
    </row>
    <row r="3" spans="1:6" ht="13.15" customHeight="1" x14ac:dyDescent="0.35">
      <c r="A3" s="24" t="str">
        <f>"Premi lordi contabilizzati "&amp;IF(MID(TOT_Tav4_1!C1,5,4)="0331","1°",
IF(MID(TOT_Tav4_1!C1,5,4)="0630","2°",
IF(MID(TOT_Tav4_1!C1,5,4)="0930","3°","4°")))&amp;" trimestre "&amp;MID(TOT_Tav4_1!C1,1,4)</f>
        <v>Premi lordi contabilizzati 4° trimestre 2025</v>
      </c>
      <c r="B3" s="25"/>
      <c r="C3" s="24"/>
      <c r="D3" s="24"/>
      <c r="E3" s="24"/>
      <c r="F3" s="256"/>
    </row>
    <row r="4" spans="1:6" ht="13.15" customHeight="1" x14ac:dyDescent="0.35">
      <c r="E4" s="11" t="s">
        <v>1</v>
      </c>
    </row>
    <row r="5" spans="1:6" ht="52" customHeight="1" x14ac:dyDescent="0.35">
      <c r="A5" s="281"/>
      <c r="B5" s="301"/>
      <c r="C5" s="227" t="s">
        <v>189</v>
      </c>
      <c r="D5" s="227" t="s">
        <v>198</v>
      </c>
      <c r="E5" s="227" t="s">
        <v>210</v>
      </c>
      <c r="F5" s="227" t="s">
        <v>199</v>
      </c>
    </row>
    <row r="6" spans="1:6" s="10" customFormat="1" ht="13.15" customHeight="1" x14ac:dyDescent="0.35">
      <c r="A6" s="222" t="str">
        <f>+TOT_Tav4_1!B2</f>
        <v>Infortuni</v>
      </c>
      <c r="B6" s="223"/>
      <c r="C6" s="59">
        <f>+VIG_Tav4_1!C2</f>
        <v>3709478</v>
      </c>
      <c r="D6" s="124">
        <f>+VIG_Tav4_1!D2</f>
        <v>3.0806557074564998E-2</v>
      </c>
      <c r="E6" s="124">
        <f>+VIG_Tav4_1!E2</f>
        <v>3.0806557074564998E-2</v>
      </c>
      <c r="F6" s="124">
        <f>+VIG_Tav4_1!F2</f>
        <v>8.5161740770944794E-2</v>
      </c>
    </row>
    <row r="7" spans="1:6" s="10" customFormat="1" ht="13.15" customHeight="1" x14ac:dyDescent="0.35">
      <c r="A7" s="224" t="str">
        <f>+TOT_Tav4_1!B3</f>
        <v>Malattia</v>
      </c>
      <c r="B7" s="13"/>
      <c r="C7" s="59">
        <f>+VIG_Tav4_1!C3</f>
        <v>4911373</v>
      </c>
      <c r="D7" s="124">
        <f>+VIG_Tav4_1!D3</f>
        <v>0.115541163318177</v>
      </c>
      <c r="E7" s="124">
        <f>+VIG_Tav4_1!E3</f>
        <v>0.115541163318177</v>
      </c>
      <c r="F7" s="124">
        <f>+VIG_Tav4_1!F3</f>
        <v>0.112754698708394</v>
      </c>
    </row>
    <row r="8" spans="1:6" s="10" customFormat="1" ht="13.15" customHeight="1" x14ac:dyDescent="0.35">
      <c r="A8" s="224" t="str">
        <f>+TOT_Tav4_1!B4</f>
        <v>Corpi di Veicoli Terrestri</v>
      </c>
      <c r="B8" s="13"/>
      <c r="C8" s="59">
        <f>+VIG_Tav4_1!C4</f>
        <v>4944621</v>
      </c>
      <c r="D8" s="124">
        <f>+VIG_Tav4_1!D4</f>
        <v>9.2096765643911602E-2</v>
      </c>
      <c r="E8" s="124">
        <f>+VIG_Tav4_1!E4</f>
        <v>9.2096765643911602E-2</v>
      </c>
      <c r="F8" s="124">
        <f>+VIG_Tav4_1!F4</f>
        <v>0.113518002212864</v>
      </c>
    </row>
    <row r="9" spans="1:6" s="10" customFormat="1" ht="13.15" customHeight="1" x14ac:dyDescent="0.35">
      <c r="A9" s="224" t="str">
        <f>+TOT_Tav4_1!B5</f>
        <v>Corpi di veicoli Ferroviari</v>
      </c>
      <c r="B9" s="13"/>
      <c r="C9" s="59">
        <f>+VIG_Tav4_1!C5</f>
        <v>21801</v>
      </c>
      <c r="D9" s="124">
        <f>+VIG_Tav4_1!D5</f>
        <v>0.44072164948453602</v>
      </c>
      <c r="E9" s="124">
        <f>+VIG_Tav4_1!E5</f>
        <v>0.44072164948453602</v>
      </c>
      <c r="F9" s="124">
        <f>+VIG_Tav4_1!F5</f>
        <v>5.0050468301668502E-4</v>
      </c>
    </row>
    <row r="10" spans="1:6" s="10" customFormat="1" ht="13.15" customHeight="1" x14ac:dyDescent="0.35">
      <c r="A10" s="224" t="str">
        <f>+TOT_Tav4_1!B6</f>
        <v>Corpi di Veicoli Aerei</v>
      </c>
      <c r="B10" s="13"/>
      <c r="C10" s="59">
        <f>+VIG_Tav4_1!C6</f>
        <v>20242</v>
      </c>
      <c r="D10" s="124">
        <f>+VIG_Tav4_1!D6</f>
        <v>8.6818791946308801E-2</v>
      </c>
      <c r="E10" s="124">
        <f>+VIG_Tav4_1!E6</f>
        <v>8.6818791946308801E-2</v>
      </c>
      <c r="F10" s="124">
        <f>+VIG_Tav4_1!F6</f>
        <v>4.6471335230602898E-4</v>
      </c>
    </row>
    <row r="11" spans="1:6" s="10" customFormat="1" ht="13.15" customHeight="1" x14ac:dyDescent="0.35">
      <c r="A11" s="224" t="str">
        <f>+TOT_Tav4_1!B7</f>
        <v>Corpi di Veicoli Marittimi,Lacustri e Fluviali</v>
      </c>
      <c r="B11" s="13"/>
      <c r="C11" s="59">
        <f>+VIG_Tav4_1!C7</f>
        <v>285564</v>
      </c>
      <c r="D11" s="124">
        <f>+VIG_Tav4_1!D7</f>
        <v>3.1598492867128902E-2</v>
      </c>
      <c r="E11" s="124">
        <f>+VIG_Tav4_1!E7</f>
        <v>3.1598492867128902E-2</v>
      </c>
      <c r="F11" s="124">
        <f>+VIG_Tav4_1!F7</f>
        <v>6.5559432732891498E-3</v>
      </c>
    </row>
    <row r="12" spans="1:6" s="10" customFormat="1" ht="13.15" customHeight="1" x14ac:dyDescent="0.35">
      <c r="A12" s="224" t="str">
        <f>+TOT_Tav4_1!B8</f>
        <v>Merci Trasportate</v>
      </c>
      <c r="B12" s="13"/>
      <c r="C12" s="59">
        <f>+VIG_Tav4_1!C8</f>
        <v>211903</v>
      </c>
      <c r="D12" s="124">
        <f>+VIG_Tav4_1!D8</f>
        <v>-3.1118975442254299E-2</v>
      </c>
      <c r="E12" s="124">
        <f>+VIG_Tav4_1!E8</f>
        <v>-3.1118975442254299E-2</v>
      </c>
      <c r="F12" s="124">
        <f>+VIG_Tav4_1!F8</f>
        <v>4.8648430734959296E-3</v>
      </c>
    </row>
    <row r="13" spans="1:6" s="10" customFormat="1" ht="13.15" customHeight="1" x14ac:dyDescent="0.35">
      <c r="A13" s="224" t="str">
        <f>+TOT_Tav4_1!B9</f>
        <v>Incendio Ed Elementi Naturali</v>
      </c>
      <c r="B13" s="13"/>
      <c r="C13" s="59">
        <f>+VIG_Tav4_1!C9</f>
        <v>4158920</v>
      </c>
      <c r="D13" s="124">
        <f>+VIG_Tav4_1!D9</f>
        <v>0.170526372671919</v>
      </c>
      <c r="E13" s="124">
        <f>+VIG_Tav4_1!E9</f>
        <v>0.170526372671919</v>
      </c>
      <c r="F13" s="124">
        <f>+VIG_Tav4_1!F9</f>
        <v>9.5479975060398695E-2</v>
      </c>
    </row>
    <row r="14" spans="1:6" s="10" customFormat="1" ht="13.15" customHeight="1" x14ac:dyDescent="0.35">
      <c r="A14" s="224" t="str">
        <f>+TOT_Tav4_1!B10</f>
        <v>Altri Danni Ai Beni</v>
      </c>
      <c r="B14" s="13"/>
      <c r="C14" s="59">
        <f>+VIG_Tav4_1!C10</f>
        <v>4217562</v>
      </c>
      <c r="D14" s="124">
        <f>+VIG_Tav4_1!D10</f>
        <v>5.3173557953784402E-2</v>
      </c>
      <c r="E14" s="124">
        <f>+VIG_Tav4_1!E10</f>
        <v>5.3173557953784402E-2</v>
      </c>
      <c r="F14" s="124">
        <f>+VIG_Tav4_1!F10</f>
        <v>9.6826270901023706E-2</v>
      </c>
    </row>
    <row r="15" spans="1:6" s="10" customFormat="1" ht="13.15" customHeight="1" x14ac:dyDescent="0.35">
      <c r="A15" s="224" t="str">
        <f>+TOT_Tav4_1!B11</f>
        <v>R.C. Autoveicoli Terrestri</v>
      </c>
      <c r="B15" s="13"/>
      <c r="C15" s="59">
        <f>+VIG_Tav4_1!C11</f>
        <v>13383832</v>
      </c>
      <c r="D15" s="124">
        <f>+VIG_Tav4_1!D11</f>
        <v>3.6204594445149001E-2</v>
      </c>
      <c r="E15" s="124">
        <f>+VIG_Tav4_1!E11</f>
        <v>3.6204594445149001E-2</v>
      </c>
      <c r="F15" s="124">
        <f>+VIG_Tav4_1!F11</f>
        <v>0.30726437285943597</v>
      </c>
    </row>
    <row r="16" spans="1:6" s="10" customFormat="1" ht="13.15" customHeight="1" x14ac:dyDescent="0.35">
      <c r="A16" s="224" t="str">
        <f>+TOT_Tav4_1!B12</f>
        <v>R.C. Aeromobili</v>
      </c>
      <c r="B16" s="13"/>
      <c r="C16" s="59">
        <f>+VIG_Tav4_1!C12</f>
        <v>10184</v>
      </c>
      <c r="D16" s="124">
        <f>+VIG_Tav4_1!D12</f>
        <v>-3.9245283018867899E-2</v>
      </c>
      <c r="E16" s="124">
        <f>+VIG_Tav4_1!E12</f>
        <v>-3.9245283018867899E-2</v>
      </c>
      <c r="F16" s="124">
        <f>+VIG_Tav4_1!F12</f>
        <v>2.3380302242291301E-4</v>
      </c>
    </row>
    <row r="17" spans="1:8" s="10" customFormat="1" ht="13.15" customHeight="1" x14ac:dyDescent="0.35">
      <c r="A17" s="224" t="str">
        <f>+TOT_Tav4_1!B13</f>
        <v>R.C. Veicoli Marittimi, Lacustri E Fluviali</v>
      </c>
      <c r="B17" s="13"/>
      <c r="C17" s="59">
        <f>+VIG_Tav4_1!C13</f>
        <v>42393</v>
      </c>
      <c r="D17" s="124">
        <f>+VIG_Tav4_1!D13</f>
        <v>6.4856446710708004E-2</v>
      </c>
      <c r="E17" s="124">
        <f>+VIG_Tav4_1!E13</f>
        <v>6.4856446710708004E-2</v>
      </c>
      <c r="F17" s="124">
        <f>+VIG_Tav4_1!F13</f>
        <v>9.7325329237770504E-4</v>
      </c>
    </row>
    <row r="18" spans="1:8" s="10" customFormat="1" ht="13.15" customHeight="1" x14ac:dyDescent="0.35">
      <c r="A18" s="224" t="str">
        <f>+TOT_Tav4_1!B14</f>
        <v>R.C. Generale</v>
      </c>
      <c r="B18" s="13"/>
      <c r="C18" s="59">
        <f>+VIG_Tav4_1!C14</f>
        <v>4261336</v>
      </c>
      <c r="D18" s="124">
        <f>+VIG_Tav4_1!D14</f>
        <v>2.5250548252868901E-2</v>
      </c>
      <c r="E18" s="124">
        <f>+VIG_Tav4_1!E14</f>
        <v>2.5250548252868901E-2</v>
      </c>
      <c r="F18" s="124">
        <f>+VIG_Tav4_1!F14</f>
        <v>9.7831229021952598E-2</v>
      </c>
    </row>
    <row r="19" spans="1:8" s="10" customFormat="1" ht="13.15" customHeight="1" x14ac:dyDescent="0.35">
      <c r="A19" s="224" t="str">
        <f>+TOT_Tav4_1!B15</f>
        <v>Credito</v>
      </c>
      <c r="B19" s="13"/>
      <c r="C19" s="59">
        <f>+VIG_Tav4_1!C15</f>
        <v>144184</v>
      </c>
      <c r="D19" s="124">
        <f>+VIG_Tav4_1!D15</f>
        <v>0.276382532333596</v>
      </c>
      <c r="E19" s="124">
        <f>+VIG_Tav4_1!E15</f>
        <v>0.276382532333596</v>
      </c>
      <c r="F19" s="124">
        <f>+VIG_Tav4_1!F15</f>
        <v>3.3101585806191301E-3</v>
      </c>
    </row>
    <row r="20" spans="1:8" s="10" customFormat="1" ht="13.15" customHeight="1" x14ac:dyDescent="0.35">
      <c r="A20" s="224" t="str">
        <f>+TOT_Tav4_1!B16</f>
        <v>Cauzione</v>
      </c>
      <c r="B20" s="13"/>
      <c r="C20" s="59">
        <f>+VIG_Tav4_1!C16</f>
        <v>653388</v>
      </c>
      <c r="D20" s="124">
        <f>+VIG_Tav4_1!D16</f>
        <v>7.74779231701586E-2</v>
      </c>
      <c r="E20" s="124">
        <f>+VIG_Tav4_1!E16</f>
        <v>7.74779231701586E-2</v>
      </c>
      <c r="F20" s="124">
        <f>+VIG_Tav4_1!F16</f>
        <v>1.5000401533274E-2</v>
      </c>
    </row>
    <row r="21" spans="1:8" s="10" customFormat="1" ht="13.15" customHeight="1" x14ac:dyDescent="0.35">
      <c r="A21" s="224" t="str">
        <f>+TOT_Tav4_1!B17</f>
        <v>Perdite Pecuniarie Di Vario Genere</v>
      </c>
      <c r="B21" s="13"/>
      <c r="C21" s="59">
        <f>+VIG_Tav4_1!C17</f>
        <v>824069</v>
      </c>
      <c r="D21" s="124">
        <f>+VIG_Tav4_1!D17</f>
        <v>5.2842116290984197E-2</v>
      </c>
      <c r="E21" s="124">
        <f>+VIG_Tav4_1!E17</f>
        <v>5.2842116290984197E-2</v>
      </c>
      <c r="F21" s="124">
        <f>+VIG_Tav4_1!F17</f>
        <v>1.8918874988710501E-2</v>
      </c>
    </row>
    <row r="22" spans="1:8" s="10" customFormat="1" ht="13.15" customHeight="1" x14ac:dyDescent="0.35">
      <c r="A22" s="224" t="str">
        <f>+TOT_Tav4_1!B18</f>
        <v>Tutela Legale</v>
      </c>
      <c r="B22" s="13"/>
      <c r="C22" s="59">
        <f>+VIG_Tav4_1!C18</f>
        <v>605133</v>
      </c>
      <c r="D22" s="124">
        <f>+VIG_Tav4_1!D18</f>
        <v>4.8993707421082701E-2</v>
      </c>
      <c r="E22" s="124">
        <f>+VIG_Tav4_1!E18</f>
        <v>4.8993707421082701E-2</v>
      </c>
      <c r="F22" s="124">
        <f>+VIG_Tav4_1!F18</f>
        <v>1.3892569164163799E-2</v>
      </c>
    </row>
    <row r="23" spans="1:8" s="10" customFormat="1" ht="13.15" customHeight="1" x14ac:dyDescent="0.35">
      <c r="A23" s="225" t="s">
        <v>223</v>
      </c>
      <c r="B23" s="118"/>
      <c r="C23" s="59">
        <f>+VIG_Tav4_1!C19</f>
        <v>1152051</v>
      </c>
      <c r="D23" s="124">
        <f>+VIG_Tav4_1!D19</f>
        <v>9.6842528186272106E-2</v>
      </c>
      <c r="E23" s="124">
        <f>+VIG_Tav4_1!E19</f>
        <v>9.6842528186272106E-2</v>
      </c>
      <c r="F23" s="124">
        <f>+VIG_Tav4_1!F19</f>
        <v>2.6448645501309799E-2</v>
      </c>
      <c r="H23" s="258"/>
    </row>
    <row r="24" spans="1:8" s="26" customFormat="1" ht="17.25" customHeight="1" x14ac:dyDescent="0.35">
      <c r="A24" s="259" t="str">
        <f>+TOT_Tav4_1!B20</f>
        <v>TOTALE</v>
      </c>
      <c r="B24" s="206"/>
      <c r="C24" s="70">
        <f>+VIG_Tav4_1!C20</f>
        <v>43558034</v>
      </c>
      <c r="D24" s="140">
        <f>+VIG_Tav4_1!D20</f>
        <v>6.5818302908222395E-2</v>
      </c>
      <c r="E24" s="140">
        <f>+VIG_Tav4_1!E20</f>
        <v>6.5818302908222395E-2</v>
      </c>
      <c r="F24" s="140">
        <f>+VIG_Tav4_1!F20</f>
        <v>1</v>
      </c>
      <c r="G24" s="43"/>
      <c r="H24" s="43"/>
    </row>
    <row r="25" spans="1:8" ht="9.25" customHeight="1" x14ac:dyDescent="0.35">
      <c r="A25" s="10"/>
      <c r="C25" s="42"/>
      <c r="D25" s="198"/>
      <c r="E25" s="42"/>
      <c r="F25" s="10"/>
    </row>
    <row r="26" spans="1:8" s="199" customFormat="1" ht="17.149999999999999" customHeight="1" x14ac:dyDescent="0.35">
      <c r="A26" s="9"/>
      <c r="B26" s="183"/>
      <c r="C26" s="183"/>
      <c r="D26" s="183"/>
      <c r="E26" s="183"/>
      <c r="F26" s="214"/>
    </row>
    <row r="27" spans="1:8" ht="12" customHeight="1" x14ac:dyDescent="0.35">
      <c r="B27" s="9"/>
    </row>
    <row r="28" spans="1:8" ht="25.15" customHeight="1" x14ac:dyDescent="0.35">
      <c r="A28" s="310" t="str">
        <f>"Distribuzione per canale distributivo dei premi lordi "&amp;IF(MID(VIG_Tav4_2!C1,5,4)="0331","1°",
IF(MID(VIG_Tav4_2!C1,5,4)="0630","2°",
IF(MID(VIG_Tav4_2!C1,5,4)="0930","3°","4°")))&amp;" trimestre "&amp;MID(TOT_Tav4_1!C1,1,4)</f>
        <v>Distribuzione per canale distributivo dei premi lordi 4° trimestre 2025</v>
      </c>
      <c r="B28" s="310"/>
      <c r="C28" s="310"/>
      <c r="D28" s="310"/>
      <c r="E28" s="310"/>
      <c r="F28" s="310"/>
      <c r="G28" s="310"/>
      <c r="H28" s="310"/>
    </row>
    <row r="29" spans="1:8" ht="14.25" customHeight="1" x14ac:dyDescent="0.35">
      <c r="H29" s="11" t="s">
        <v>1</v>
      </c>
    </row>
    <row r="30" spans="1:8" ht="19.149999999999999" customHeight="1" x14ac:dyDescent="0.35">
      <c r="A30" s="200"/>
      <c r="B30" s="12"/>
      <c r="C30" s="287" t="s">
        <v>6</v>
      </c>
      <c r="D30" s="288"/>
      <c r="E30" s="304"/>
      <c r="F30" s="287" t="s">
        <v>200</v>
      </c>
      <c r="G30" s="288"/>
      <c r="H30" s="304"/>
    </row>
    <row r="31" spans="1:8" ht="25.5" customHeight="1" x14ac:dyDescent="0.35">
      <c r="A31" s="117"/>
      <c r="B31" s="118"/>
      <c r="C31" s="213" t="s">
        <v>189</v>
      </c>
      <c r="D31" s="207" t="s">
        <v>191</v>
      </c>
      <c r="E31" s="213" t="s">
        <v>186</v>
      </c>
      <c r="F31" s="213" t="s">
        <v>189</v>
      </c>
      <c r="G31" s="207" t="s">
        <v>191</v>
      </c>
      <c r="H31" s="213" t="s">
        <v>186</v>
      </c>
    </row>
    <row r="32" spans="1:8" s="10" customFormat="1" ht="13.15" customHeight="1" x14ac:dyDescent="0.25">
      <c r="A32" s="102" t="str">
        <f>+VIG_Tav4_2!B2</f>
        <v>Agenzie con mandato</v>
      </c>
      <c r="B32" s="13"/>
      <c r="C32" s="59">
        <f>+VIG_Tav4_2!C2</f>
        <v>31452014</v>
      </c>
      <c r="D32" s="124">
        <f>+VIG_Tav4_2!D2</f>
        <v>5.6292698401802198E-2</v>
      </c>
      <c r="E32" s="124">
        <f>+VIG_Tav4_2!E2</f>
        <v>0.72207147824899498</v>
      </c>
      <c r="F32" s="59">
        <f>+VIG_Tav4_2!F2</f>
        <v>11547644</v>
      </c>
      <c r="G32" s="124">
        <f>+VIG_Tav4_2!G2</f>
        <v>3.8513229131068097E-2</v>
      </c>
      <c r="H32" s="124">
        <f>+VIG_Tav4_2!H2</f>
        <v>0.86266538353561195</v>
      </c>
    </row>
    <row r="33" spans="1:8" s="10" customFormat="1" ht="13.15" customHeight="1" x14ac:dyDescent="0.25">
      <c r="A33" s="103" t="s">
        <v>91</v>
      </c>
      <c r="B33" s="13"/>
      <c r="C33" s="59">
        <f>+VIG_Tav4_2!C3</f>
        <v>203790</v>
      </c>
      <c r="D33" s="124">
        <f>+VIG_Tav4_2!D3</f>
        <v>0.21286244822168299</v>
      </c>
      <c r="E33" s="124">
        <f>+VIG_Tav4_2!E3</f>
        <v>4.6785858149612503E-3</v>
      </c>
      <c r="F33" s="59">
        <f>+VIG_Tav4_2!F3</f>
        <v>0</v>
      </c>
      <c r="G33" s="124">
        <f>+VIG_Tav4_2!G3</f>
        <v>0</v>
      </c>
      <c r="H33" s="124">
        <f>+VIG_Tav4_2!H3</f>
        <v>0</v>
      </c>
    </row>
    <row r="34" spans="1:8" s="10" customFormat="1" ht="13.15" customHeight="1" x14ac:dyDescent="0.25">
      <c r="A34" s="102" t="str">
        <f>+VIG_Tav4_2!B4</f>
        <v>Sportelli bancari e postali</v>
      </c>
      <c r="B34" s="13"/>
      <c r="C34" s="59">
        <f>+VIG_Tav4_2!C4</f>
        <v>4284844</v>
      </c>
      <c r="D34" s="124">
        <f>+VIG_Tav4_2!D4</f>
        <v>0.115071501195915</v>
      </c>
      <c r="E34" s="124">
        <f>+VIG_Tav4_2!E4</f>
        <v>9.8370922801520405E-2</v>
      </c>
      <c r="F34" s="59">
        <f>+VIG_Tav4_2!F4</f>
        <v>323318</v>
      </c>
      <c r="G34" s="124">
        <f>+VIG_Tav4_2!G4</f>
        <v>5.0166789552835003E-2</v>
      </c>
      <c r="H34" s="124">
        <f>+VIG_Tav4_2!H4</f>
        <v>2.4153433070327301E-2</v>
      </c>
    </row>
    <row r="35" spans="1:8" s="10" customFormat="1" ht="13.15" customHeight="1" x14ac:dyDescent="0.25">
      <c r="A35" s="102" t="str">
        <f>+VIG_Tav4_2!B5</f>
        <v>Brokers</v>
      </c>
      <c r="B35" s="13"/>
      <c r="C35" s="59">
        <f>+VIG_Tav4_2!C5</f>
        <v>4435603</v>
      </c>
      <c r="D35" s="124">
        <f>+VIG_Tav4_2!D5</f>
        <v>4.3820376227851697E-2</v>
      </c>
      <c r="E35" s="124">
        <f>+VIG_Tav4_2!E5</f>
        <v>0.10183202942538699</v>
      </c>
      <c r="F35" s="59">
        <f>+VIG_Tav4_2!F5</f>
        <v>743042</v>
      </c>
      <c r="G35" s="124">
        <f>+VIG_Tav4_2!G5</f>
        <v>1.8155858107515601E-2</v>
      </c>
      <c r="H35" s="124">
        <f>+VIG_Tav4_2!H5</f>
        <v>5.5508865004243998E-2</v>
      </c>
    </row>
    <row r="36" spans="1:8" s="10" customFormat="1" ht="13.15" customHeight="1" x14ac:dyDescent="0.25">
      <c r="A36" s="102" t="str">
        <f>+VIG_Tav4_2!B6</f>
        <v>Agenzie in economia e gerenze</v>
      </c>
      <c r="B36" s="13"/>
      <c r="C36" s="59">
        <f>+VIG_Tav4_2!C6</f>
        <v>1905557</v>
      </c>
      <c r="D36" s="124">
        <f>+VIG_Tav4_2!D6</f>
        <v>0.101037619634227</v>
      </c>
      <c r="E36" s="124">
        <f>+VIG_Tav4_2!E6</f>
        <v>4.3747543794102402E-2</v>
      </c>
      <c r="F36" s="59">
        <f>+VIG_Tav4_2!F6</f>
        <v>76464</v>
      </c>
      <c r="G36" s="124">
        <f>+VIG_Tav4_2!G6</f>
        <v>1.0613129617636601E-2</v>
      </c>
      <c r="H36" s="124">
        <f>+VIG_Tav4_2!H6</f>
        <v>5.7122341047807701E-3</v>
      </c>
    </row>
    <row r="37" spans="1:8" ht="13.15" customHeight="1" x14ac:dyDescent="0.25">
      <c r="A37" s="102" t="str">
        <f>+VIG_Tav4_2!B7 &amp;" (a)"</f>
        <v>Altre forme di vendita diretta (a)</v>
      </c>
      <c r="B37" s="13"/>
      <c r="C37" s="59">
        <f>+VIG_Tav4_2!C7</f>
        <v>1276226</v>
      </c>
      <c r="D37" s="124">
        <f>+VIG_Tav4_2!D7</f>
        <v>0.15858554130679101</v>
      </c>
      <c r="E37" s="124">
        <f>+VIG_Tav4_2!E7</f>
        <v>2.9299439915033799E-2</v>
      </c>
      <c r="F37" s="59">
        <f>+VIG_Tav4_2!F7</f>
        <v>695538</v>
      </c>
      <c r="G37" s="124">
        <f>+VIG_Tav4_2!G7</f>
        <v>1.7642067068531601E-2</v>
      </c>
      <c r="H37" s="124">
        <f>+VIG_Tav4_2!H7</f>
        <v>5.19600842850362E-2</v>
      </c>
    </row>
    <row r="38" spans="1:8" ht="18.75" customHeight="1" x14ac:dyDescent="0.35">
      <c r="A38" s="35" t="str">
        <f>+VIG_Tav4_2!B8</f>
        <v>TOTALE</v>
      </c>
      <c r="B38" s="37"/>
      <c r="C38" s="70">
        <f>+VIG_Tav4_2!C8</f>
        <v>43558034</v>
      </c>
      <c r="D38" s="140">
        <f>+VIG_Tav4_2!D8</f>
        <v>6.5818302908222395E-2</v>
      </c>
      <c r="E38" s="140">
        <f>+VIG_Tav4_2!E8</f>
        <v>1</v>
      </c>
      <c r="F38" s="70">
        <f>+VIG_Tav4_2!F8</f>
        <v>13386006</v>
      </c>
      <c r="G38" s="140">
        <f>+VIG_Tav4_2!G8</f>
        <v>3.6372910125465702E-2</v>
      </c>
      <c r="H38" s="140">
        <f>+VIG_Tav4_2!H8</f>
        <v>1</v>
      </c>
    </row>
    <row r="39" spans="1:8" ht="13.15" customHeight="1" x14ac:dyDescent="0.35"/>
    <row r="40" spans="1:8" ht="13.15" customHeight="1" x14ac:dyDescent="0.35">
      <c r="A40" s="9" t="s">
        <v>206</v>
      </c>
    </row>
  </sheetData>
  <mergeCells count="4">
    <mergeCell ref="A5:B5"/>
    <mergeCell ref="A28:H28"/>
    <mergeCell ref="C30:E30"/>
    <mergeCell ref="F30:H30"/>
  </mergeCells>
  <printOptions horizontalCentered="1"/>
  <pageMargins left="0.31496062992125984" right="0.11811023622047245" top="0.19685039370078741" bottom="0" header="0.19685039370078741" footer="0"/>
  <pageSetup paperSize="9" orientation="portrait" r:id="rId1"/>
  <headerFooter alignWithMargins="0">
    <oddHeader>&amp;L&amp;"Arial,Normale"&amp;8IVASS - SERVIZIO STUDI E GESTIONE DATI
DIVISIONE STUDI E ANALISI STATISTICHE&amp;R&amp;A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workbookViewId="0">
      <selection sqref="A1:K1"/>
    </sheetView>
  </sheetViews>
  <sheetFormatPr defaultColWidth="11.453125" defaultRowHeight="14.5" x14ac:dyDescent="0.35"/>
  <sheetData>
    <row r="1" spans="1:9" x14ac:dyDescent="0.35">
      <c r="A1" t="s">
        <v>95</v>
      </c>
      <c r="B1" t="s">
        <v>96</v>
      </c>
      <c r="C1" t="s">
        <v>237</v>
      </c>
      <c r="D1" t="s">
        <v>238</v>
      </c>
      <c r="E1" t="s">
        <v>239</v>
      </c>
      <c r="F1" t="s">
        <v>240</v>
      </c>
      <c r="G1" t="s">
        <v>241</v>
      </c>
      <c r="H1" t="s">
        <v>175</v>
      </c>
      <c r="I1" t="s">
        <v>178</v>
      </c>
    </row>
    <row r="2" spans="1:9" x14ac:dyDescent="0.35">
      <c r="A2">
        <v>1</v>
      </c>
      <c r="B2" t="s">
        <v>97</v>
      </c>
      <c r="C2">
        <v>1</v>
      </c>
      <c r="D2">
        <v>0</v>
      </c>
      <c r="E2">
        <v>0</v>
      </c>
      <c r="F2">
        <v>1</v>
      </c>
      <c r="G2">
        <v>0</v>
      </c>
      <c r="H2">
        <v>-0.99828767123287698</v>
      </c>
      <c r="I2">
        <v>8.1918332714208201E-9</v>
      </c>
    </row>
    <row r="3" spans="1:9" x14ac:dyDescent="0.35">
      <c r="A3">
        <v>2</v>
      </c>
      <c r="B3" t="s">
        <v>98</v>
      </c>
      <c r="C3">
        <v>1720423</v>
      </c>
      <c r="D3">
        <v>60503481</v>
      </c>
      <c r="E3">
        <v>6497236</v>
      </c>
      <c r="F3">
        <v>68721140</v>
      </c>
      <c r="G3">
        <v>980255</v>
      </c>
      <c r="H3">
        <v>-4.8489931834117E-4</v>
      </c>
      <c r="I3">
        <v>0.56295212110196802</v>
      </c>
    </row>
    <row r="4" spans="1:9" x14ac:dyDescent="0.35">
      <c r="A4">
        <v>3</v>
      </c>
      <c r="B4" t="s">
        <v>99</v>
      </c>
      <c r="C4">
        <v>2003</v>
      </c>
      <c r="D4">
        <v>12827</v>
      </c>
      <c r="E4">
        <v>12063</v>
      </c>
      <c r="F4">
        <v>26893</v>
      </c>
      <c r="G4">
        <v>1047</v>
      </c>
      <c r="H4">
        <v>0.3557672917927</v>
      </c>
      <c r="I4">
        <v>2.2030297216831999E-4</v>
      </c>
    </row>
    <row r="5" spans="1:9" x14ac:dyDescent="0.35">
      <c r="A5">
        <v>4</v>
      </c>
      <c r="B5" t="s">
        <v>100</v>
      </c>
      <c r="C5">
        <v>7793</v>
      </c>
      <c r="D5">
        <v>0</v>
      </c>
      <c r="E5">
        <v>3442363</v>
      </c>
      <c r="F5">
        <v>3450156</v>
      </c>
      <c r="G5">
        <v>416860</v>
      </c>
      <c r="H5">
        <v>-1.02504727633246E-2</v>
      </c>
      <c r="I5">
        <v>2.8263102712392199E-2</v>
      </c>
    </row>
    <row r="6" spans="1:9" x14ac:dyDescent="0.35">
      <c r="A6">
        <v>5</v>
      </c>
      <c r="B6" t="s">
        <v>101</v>
      </c>
      <c r="C6">
        <v>1005718</v>
      </c>
      <c r="D6">
        <v>880365</v>
      </c>
      <c r="E6">
        <v>33480</v>
      </c>
      <c r="F6">
        <v>1919563</v>
      </c>
      <c r="G6">
        <v>205843</v>
      </c>
      <c r="H6">
        <v>0.100203182718293</v>
      </c>
      <c r="I6">
        <v>1.57247400499884E-2</v>
      </c>
    </row>
    <row r="7" spans="1:9" x14ac:dyDescent="0.35">
      <c r="A7">
        <v>6</v>
      </c>
      <c r="B7" t="s">
        <v>102</v>
      </c>
      <c r="C7">
        <v>14046</v>
      </c>
      <c r="D7">
        <v>141343</v>
      </c>
      <c r="E7">
        <v>4078</v>
      </c>
      <c r="F7">
        <v>159467</v>
      </c>
      <c r="G7">
        <v>1486</v>
      </c>
      <c r="H7">
        <v>0.19554819168715901</v>
      </c>
      <c r="I7">
        <v>1.3063270762936599E-3</v>
      </c>
    </row>
    <row r="8" spans="1:9" x14ac:dyDescent="0.35">
      <c r="A8">
        <v>7</v>
      </c>
      <c r="B8" t="s">
        <v>103</v>
      </c>
      <c r="C8">
        <v>2740188</v>
      </c>
      <c r="D8">
        <v>61525189</v>
      </c>
      <c r="E8">
        <v>6534794</v>
      </c>
      <c r="F8">
        <v>70800171</v>
      </c>
      <c r="G8">
        <v>1187584</v>
      </c>
      <c r="H8">
        <v>2.3641721252201102E-3</v>
      </c>
      <c r="I8">
        <v>0.579983196420084</v>
      </c>
    </row>
    <row r="9" spans="1:9" x14ac:dyDescent="0.35">
      <c r="A9">
        <v>8</v>
      </c>
      <c r="B9" t="s">
        <v>104</v>
      </c>
      <c r="C9">
        <v>10227</v>
      </c>
      <c r="D9">
        <v>13699</v>
      </c>
      <c r="E9">
        <v>8761</v>
      </c>
      <c r="F9">
        <v>32687</v>
      </c>
      <c r="G9">
        <v>2748</v>
      </c>
      <c r="H9">
        <v>3.6366518706404602E-2</v>
      </c>
      <c r="I9">
        <v>2.6776645414293198E-4</v>
      </c>
    </row>
    <row r="10" spans="1:9" x14ac:dyDescent="0.35">
      <c r="A10">
        <v>9</v>
      </c>
      <c r="B10" t="s">
        <v>105</v>
      </c>
      <c r="C10">
        <v>369353</v>
      </c>
      <c r="D10">
        <v>1164823</v>
      </c>
      <c r="E10">
        <v>39502</v>
      </c>
      <c r="F10">
        <v>1573678</v>
      </c>
      <c r="G10">
        <v>118373</v>
      </c>
      <c r="H10">
        <v>2.63025916508135E-2</v>
      </c>
      <c r="I10">
        <v>1.2891307798903E-2</v>
      </c>
    </row>
    <row r="11" spans="1:9" x14ac:dyDescent="0.35">
      <c r="A11">
        <v>10</v>
      </c>
      <c r="B11" t="s">
        <v>106</v>
      </c>
      <c r="C11">
        <v>1177236</v>
      </c>
      <c r="D11">
        <v>915837</v>
      </c>
      <c r="E11">
        <v>234236</v>
      </c>
      <c r="F11">
        <v>2327309</v>
      </c>
      <c r="G11">
        <v>151295</v>
      </c>
      <c r="H11">
        <v>3.0977034458501002E-2</v>
      </c>
      <c r="I11">
        <v>1.9064927299077099E-2</v>
      </c>
    </row>
    <row r="12" spans="1:9" x14ac:dyDescent="0.35">
      <c r="A12">
        <v>11</v>
      </c>
      <c r="B12" t="s">
        <v>107</v>
      </c>
      <c r="C12">
        <v>1556816</v>
      </c>
      <c r="D12">
        <v>2094359</v>
      </c>
      <c r="E12">
        <v>282499</v>
      </c>
      <c r="F12">
        <v>3933674</v>
      </c>
      <c r="G12">
        <v>272416</v>
      </c>
      <c r="H12">
        <v>2.91463002734762E-2</v>
      </c>
      <c r="I12">
        <v>3.2224001552123002E-2</v>
      </c>
    </row>
    <row r="13" spans="1:9" x14ac:dyDescent="0.35">
      <c r="A13">
        <v>12</v>
      </c>
      <c r="B13" t="s">
        <v>108</v>
      </c>
      <c r="C13">
        <v>4297004</v>
      </c>
      <c r="D13">
        <v>63619548</v>
      </c>
      <c r="E13">
        <v>6817293</v>
      </c>
      <c r="F13">
        <v>74733845</v>
      </c>
      <c r="G13">
        <v>1460000</v>
      </c>
      <c r="H13">
        <v>3.7390680770974499E-3</v>
      </c>
      <c r="I13">
        <v>0.61220719797220702</v>
      </c>
    </row>
    <row r="14" spans="1:9" x14ac:dyDescent="0.35">
      <c r="A14">
        <v>13</v>
      </c>
      <c r="B14" t="s">
        <v>76</v>
      </c>
      <c r="C14">
        <v>0</v>
      </c>
      <c r="D14">
        <v>0</v>
      </c>
      <c r="E14">
        <v>0</v>
      </c>
      <c r="F14">
        <v>0</v>
      </c>
      <c r="G14">
        <v>0</v>
      </c>
      <c r="I14">
        <v>0</v>
      </c>
    </row>
    <row r="15" spans="1:9" x14ac:dyDescent="0.35">
      <c r="A15">
        <v>14</v>
      </c>
      <c r="B15" t="s">
        <v>109</v>
      </c>
      <c r="C15">
        <v>74138</v>
      </c>
      <c r="D15">
        <v>15881397</v>
      </c>
      <c r="E15">
        <v>4031142</v>
      </c>
      <c r="F15">
        <v>19986677</v>
      </c>
      <c r="G15">
        <v>906423</v>
      </c>
      <c r="H15">
        <v>0.37975728664380698</v>
      </c>
      <c r="I15">
        <v>0.16372752563374099</v>
      </c>
    </row>
    <row r="16" spans="1:9" x14ac:dyDescent="0.35">
      <c r="A16">
        <v>15</v>
      </c>
      <c r="B16" t="s">
        <v>110</v>
      </c>
      <c r="C16">
        <v>3062</v>
      </c>
      <c r="D16">
        <v>0</v>
      </c>
      <c r="E16">
        <v>1474389</v>
      </c>
      <c r="F16">
        <v>1477451</v>
      </c>
      <c r="G16">
        <v>356938</v>
      </c>
      <c r="H16">
        <v>9.7261841723177894E-2</v>
      </c>
      <c r="I16">
        <v>1.2103032258694E-2</v>
      </c>
    </row>
    <row r="17" spans="1:9" x14ac:dyDescent="0.35">
      <c r="A17">
        <v>16</v>
      </c>
      <c r="B17" t="s">
        <v>111</v>
      </c>
      <c r="C17">
        <v>5703</v>
      </c>
      <c r="D17">
        <v>17320558</v>
      </c>
      <c r="E17">
        <v>2183809</v>
      </c>
      <c r="F17">
        <v>19510070</v>
      </c>
      <c r="G17">
        <v>605329</v>
      </c>
      <c r="H17">
        <v>1.00506146920265E-2</v>
      </c>
      <c r="I17">
        <v>0.159823240553749</v>
      </c>
    </row>
    <row r="18" spans="1:9" x14ac:dyDescent="0.35">
      <c r="A18">
        <v>17</v>
      </c>
      <c r="B18" t="s">
        <v>112</v>
      </c>
      <c r="C18">
        <v>0</v>
      </c>
      <c r="D18">
        <v>0</v>
      </c>
      <c r="E18">
        <v>931913</v>
      </c>
      <c r="F18">
        <v>931913</v>
      </c>
      <c r="G18">
        <v>341130</v>
      </c>
      <c r="H18">
        <v>0.24396713057267899</v>
      </c>
      <c r="I18">
        <v>7.6340759194695896E-3</v>
      </c>
    </row>
    <row r="19" spans="1:9" x14ac:dyDescent="0.35">
      <c r="A19">
        <v>18</v>
      </c>
      <c r="B19" t="s">
        <v>113</v>
      </c>
      <c r="C19">
        <v>0</v>
      </c>
      <c r="D19">
        <v>2407</v>
      </c>
      <c r="E19">
        <v>0</v>
      </c>
      <c r="F19">
        <v>2407</v>
      </c>
      <c r="G19">
        <v>0</v>
      </c>
      <c r="I19">
        <v>1.9717742684309899E-5</v>
      </c>
    </row>
    <row r="20" spans="1:9" x14ac:dyDescent="0.35">
      <c r="A20">
        <v>19</v>
      </c>
      <c r="B20" t="s">
        <v>114</v>
      </c>
      <c r="C20">
        <v>0</v>
      </c>
      <c r="D20">
        <v>0</v>
      </c>
      <c r="E20">
        <v>0</v>
      </c>
      <c r="F20">
        <v>0</v>
      </c>
      <c r="G20">
        <v>0</v>
      </c>
      <c r="I20">
        <v>0</v>
      </c>
    </row>
    <row r="21" spans="1:9" x14ac:dyDescent="0.35">
      <c r="A21">
        <v>20</v>
      </c>
      <c r="B21" t="s">
        <v>115</v>
      </c>
      <c r="C21">
        <v>79841</v>
      </c>
      <c r="D21">
        <v>33204362</v>
      </c>
      <c r="E21">
        <v>6214951</v>
      </c>
      <c r="F21">
        <v>39499154</v>
      </c>
      <c r="G21">
        <v>1511752</v>
      </c>
      <c r="H21">
        <v>0.16855939870266401</v>
      </c>
      <c r="I21">
        <v>0.32357048393017501</v>
      </c>
    </row>
    <row r="22" spans="1:9" x14ac:dyDescent="0.35">
      <c r="A22">
        <v>21</v>
      </c>
      <c r="B22" t="s">
        <v>116</v>
      </c>
      <c r="C22">
        <v>17102</v>
      </c>
      <c r="D22">
        <v>5651</v>
      </c>
      <c r="E22">
        <v>0</v>
      </c>
      <c r="F22">
        <v>22753</v>
      </c>
      <c r="G22">
        <v>841</v>
      </c>
      <c r="H22">
        <v>5.98565306502701E-2</v>
      </c>
      <c r="I22">
        <v>1.86388782424638E-4</v>
      </c>
    </row>
    <row r="23" spans="1:9" x14ac:dyDescent="0.35">
      <c r="A23">
        <v>22</v>
      </c>
      <c r="B23" t="s">
        <v>41</v>
      </c>
      <c r="C23">
        <v>96943</v>
      </c>
      <c r="D23">
        <v>33210013</v>
      </c>
      <c r="E23">
        <v>6214951</v>
      </c>
      <c r="F23">
        <v>39521907</v>
      </c>
      <c r="G23">
        <v>1512593</v>
      </c>
      <c r="H23">
        <v>0.168490403348628</v>
      </c>
      <c r="I23">
        <v>0.32375687271260001</v>
      </c>
    </row>
    <row r="24" spans="1:9" x14ac:dyDescent="0.35">
      <c r="A24">
        <v>23</v>
      </c>
      <c r="B24" t="s">
        <v>42</v>
      </c>
      <c r="C24">
        <v>316179</v>
      </c>
      <c r="D24">
        <v>60475</v>
      </c>
      <c r="E24">
        <v>7115</v>
      </c>
      <c r="F24">
        <v>383769</v>
      </c>
      <c r="G24">
        <v>78423</v>
      </c>
      <c r="H24">
        <v>0.18740041027100801</v>
      </c>
      <c r="I24">
        <v>3.1437716627398999E-3</v>
      </c>
    </row>
    <row r="25" spans="1:9" x14ac:dyDescent="0.35">
      <c r="A25">
        <v>24</v>
      </c>
      <c r="B25" t="s">
        <v>117</v>
      </c>
      <c r="C25">
        <v>97</v>
      </c>
      <c r="D25">
        <v>575971</v>
      </c>
      <c r="E25">
        <v>91700</v>
      </c>
      <c r="F25">
        <v>667768</v>
      </c>
      <c r="G25">
        <v>10032</v>
      </c>
      <c r="H25">
        <v>-4.0390874797916303E-2</v>
      </c>
      <c r="I25">
        <v>5.4702441199901402E-3</v>
      </c>
    </row>
    <row r="26" spans="1:9" x14ac:dyDescent="0.35">
      <c r="A26">
        <v>25</v>
      </c>
      <c r="B26" t="s">
        <v>118</v>
      </c>
      <c r="C26">
        <v>0</v>
      </c>
      <c r="D26">
        <v>410</v>
      </c>
      <c r="E26">
        <v>149</v>
      </c>
      <c r="F26">
        <v>559</v>
      </c>
      <c r="G26">
        <v>0</v>
      </c>
      <c r="H26">
        <v>-0.94671115347950396</v>
      </c>
      <c r="I26">
        <v>4.5792347987242398E-6</v>
      </c>
    </row>
    <row r="27" spans="1:9" x14ac:dyDescent="0.35">
      <c r="A27">
        <v>26</v>
      </c>
      <c r="B27" t="s">
        <v>119</v>
      </c>
      <c r="C27">
        <v>0</v>
      </c>
      <c r="D27">
        <v>410</v>
      </c>
      <c r="E27">
        <v>149</v>
      </c>
      <c r="F27">
        <v>559</v>
      </c>
      <c r="G27">
        <v>0</v>
      </c>
      <c r="H27">
        <v>-0.40405117270788898</v>
      </c>
      <c r="I27">
        <v>4.5792347987242398E-6</v>
      </c>
    </row>
    <row r="28" spans="1:9" x14ac:dyDescent="0.35">
      <c r="A28">
        <v>27</v>
      </c>
      <c r="B28" t="s">
        <v>214</v>
      </c>
      <c r="C28">
        <v>0</v>
      </c>
      <c r="D28">
        <v>0</v>
      </c>
      <c r="E28">
        <v>0</v>
      </c>
      <c r="F28">
        <v>0</v>
      </c>
      <c r="G28">
        <v>0</v>
      </c>
      <c r="I28">
        <v>0</v>
      </c>
    </row>
    <row r="29" spans="1:9" x14ac:dyDescent="0.35">
      <c r="A29">
        <v>28</v>
      </c>
      <c r="B29" t="s">
        <v>215</v>
      </c>
      <c r="C29">
        <v>0</v>
      </c>
      <c r="D29">
        <v>0</v>
      </c>
      <c r="E29">
        <v>0</v>
      </c>
      <c r="F29">
        <v>0</v>
      </c>
      <c r="G29">
        <v>0</v>
      </c>
      <c r="I29">
        <v>0</v>
      </c>
    </row>
    <row r="30" spans="1:9" x14ac:dyDescent="0.35">
      <c r="A30">
        <v>29</v>
      </c>
      <c r="B30" t="s">
        <v>216</v>
      </c>
      <c r="C30">
        <v>0</v>
      </c>
      <c r="D30">
        <v>0</v>
      </c>
      <c r="E30">
        <v>0</v>
      </c>
      <c r="F30">
        <v>0</v>
      </c>
      <c r="G30">
        <v>0</v>
      </c>
      <c r="H30">
        <v>-1</v>
      </c>
      <c r="I30">
        <v>0</v>
      </c>
    </row>
    <row r="31" spans="1:9" x14ac:dyDescent="0.35">
      <c r="A31">
        <v>30</v>
      </c>
      <c r="B31" t="s">
        <v>120</v>
      </c>
      <c r="C31">
        <v>783</v>
      </c>
      <c r="D31">
        <v>677639</v>
      </c>
      <c r="E31">
        <v>38130</v>
      </c>
      <c r="F31">
        <v>716552</v>
      </c>
      <c r="G31">
        <v>435</v>
      </c>
      <c r="H31">
        <v>-4.8920307562027997E-2</v>
      </c>
      <c r="I31">
        <v>5.8698745143031302E-3</v>
      </c>
    </row>
    <row r="32" spans="1:9" x14ac:dyDescent="0.35">
      <c r="A32">
        <v>31</v>
      </c>
      <c r="B32" t="s">
        <v>121</v>
      </c>
      <c r="C32">
        <v>95</v>
      </c>
      <c r="D32">
        <v>73222</v>
      </c>
      <c r="E32">
        <v>4738</v>
      </c>
      <c r="F32">
        <v>78055</v>
      </c>
      <c r="G32">
        <v>426</v>
      </c>
      <c r="H32">
        <v>-5.5801154243053704E-3</v>
      </c>
      <c r="I32">
        <v>6.3941354600075201E-4</v>
      </c>
    </row>
    <row r="33" spans="1:9" x14ac:dyDescent="0.35">
      <c r="A33">
        <v>32</v>
      </c>
      <c r="B33" t="s">
        <v>50</v>
      </c>
      <c r="C33">
        <v>880</v>
      </c>
      <c r="D33">
        <v>1253610</v>
      </c>
      <c r="E33">
        <v>129830</v>
      </c>
      <c r="F33">
        <v>1384320</v>
      </c>
      <c r="G33">
        <v>10467</v>
      </c>
      <c r="H33">
        <v>-4.4824892843638699E-2</v>
      </c>
      <c r="I33">
        <v>1.13401186342933E-2</v>
      </c>
    </row>
    <row r="34" spans="1:9" x14ac:dyDescent="0.35">
      <c r="A34">
        <v>33</v>
      </c>
      <c r="B34" t="s">
        <v>51</v>
      </c>
      <c r="C34">
        <v>2149</v>
      </c>
      <c r="D34">
        <v>4836742</v>
      </c>
      <c r="E34">
        <v>825909</v>
      </c>
      <c r="F34">
        <v>5664800</v>
      </c>
      <c r="G34">
        <v>32710</v>
      </c>
      <c r="H34">
        <v>0.48130831468231</v>
      </c>
      <c r="I34">
        <v>4.6405097115944698E-2</v>
      </c>
    </row>
    <row r="35" spans="1:9" x14ac:dyDescent="0.35">
      <c r="A35">
        <v>34</v>
      </c>
      <c r="B35" t="s">
        <v>52</v>
      </c>
      <c r="C35">
        <v>78461</v>
      </c>
      <c r="D35">
        <v>91882</v>
      </c>
      <c r="E35">
        <v>213813</v>
      </c>
      <c r="F35">
        <v>384156</v>
      </c>
      <c r="G35">
        <v>65996</v>
      </c>
      <c r="H35">
        <v>-6.5461666646394107E-2</v>
      </c>
      <c r="I35">
        <v>3.1469419022159399E-3</v>
      </c>
    </row>
    <row r="36" spans="1:9" x14ac:dyDescent="0.35">
      <c r="A36">
        <v>35</v>
      </c>
      <c r="B36" t="s">
        <v>122</v>
      </c>
      <c r="C36">
        <v>78457</v>
      </c>
      <c r="D36">
        <v>62479</v>
      </c>
      <c r="E36">
        <v>198275</v>
      </c>
      <c r="F36">
        <v>339211</v>
      </c>
      <c r="G36">
        <v>56990</v>
      </c>
      <c r="H36">
        <v>-8.3476085229636898E-2</v>
      </c>
      <c r="I36">
        <v>2.7787599558319301E-3</v>
      </c>
    </row>
    <row r="37" spans="1:9" x14ac:dyDescent="0.35">
      <c r="A37">
        <v>36</v>
      </c>
      <c r="B37" t="s">
        <v>123</v>
      </c>
      <c r="C37">
        <v>0</v>
      </c>
      <c r="D37">
        <v>29403</v>
      </c>
      <c r="E37">
        <v>15529</v>
      </c>
      <c r="F37">
        <v>44932</v>
      </c>
      <c r="G37">
        <v>9006</v>
      </c>
      <c r="H37">
        <v>9.7320927052042996E-2</v>
      </c>
      <c r="I37">
        <v>3.6807545255148E-4</v>
      </c>
    </row>
    <row r="38" spans="1:9" x14ac:dyDescent="0.35">
      <c r="A38">
        <v>37</v>
      </c>
      <c r="B38" t="s">
        <v>124</v>
      </c>
      <c r="C38">
        <v>4</v>
      </c>
      <c r="D38">
        <v>0</v>
      </c>
      <c r="E38">
        <v>0</v>
      </c>
      <c r="F38">
        <v>4</v>
      </c>
      <c r="G38">
        <v>0</v>
      </c>
      <c r="H38">
        <v>-0.2</v>
      </c>
      <c r="I38">
        <v>3.27673330856833E-8</v>
      </c>
    </row>
    <row r="39" spans="1:9" x14ac:dyDescent="0.35">
      <c r="A39">
        <v>38</v>
      </c>
      <c r="B39" t="s">
        <v>125</v>
      </c>
      <c r="C39">
        <v>0</v>
      </c>
      <c r="D39">
        <v>0</v>
      </c>
      <c r="E39">
        <v>9</v>
      </c>
      <c r="F39">
        <v>9</v>
      </c>
      <c r="G39">
        <v>0</v>
      </c>
      <c r="H39">
        <v>0.28571428571428598</v>
      </c>
      <c r="I39">
        <v>7.3726499442787404E-8</v>
      </c>
    </row>
    <row r="40" spans="1:9" x14ac:dyDescent="0.35">
      <c r="A40">
        <v>39</v>
      </c>
      <c r="B40" t="s">
        <v>11</v>
      </c>
      <c r="C40">
        <v>4791616</v>
      </c>
      <c r="D40">
        <v>103072270</v>
      </c>
      <c r="E40">
        <v>14208911</v>
      </c>
      <c r="F40">
        <v>122072797</v>
      </c>
      <c r="G40">
        <v>3160189</v>
      </c>
      <c r="H40">
        <v>6.81320977269739E-2</v>
      </c>
      <c r="I40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0"/>
  <sheetViews>
    <sheetView workbookViewId="0">
      <selection sqref="A1:K1"/>
    </sheetView>
  </sheetViews>
  <sheetFormatPr defaultColWidth="11.453125" defaultRowHeight="14.5" x14ac:dyDescent="0.35"/>
  <sheetData>
    <row r="1" spans="1:10" x14ac:dyDescent="0.35">
      <c r="A1" t="s">
        <v>95</v>
      </c>
      <c r="B1" t="s">
        <v>96</v>
      </c>
      <c r="C1" t="s">
        <v>237</v>
      </c>
      <c r="D1" t="s">
        <v>238</v>
      </c>
      <c r="E1" t="s">
        <v>239</v>
      </c>
      <c r="F1" t="s">
        <v>240</v>
      </c>
      <c r="G1" t="s">
        <v>241</v>
      </c>
      <c r="H1" t="s">
        <v>175</v>
      </c>
      <c r="I1" t="s">
        <v>211</v>
      </c>
      <c r="J1" t="s">
        <v>178</v>
      </c>
    </row>
    <row r="2" spans="1:10" x14ac:dyDescent="0.35">
      <c r="A2">
        <v>1</v>
      </c>
      <c r="B2" t="s">
        <v>97</v>
      </c>
      <c r="C2">
        <v>0</v>
      </c>
      <c r="D2">
        <v>0</v>
      </c>
      <c r="E2">
        <v>0</v>
      </c>
      <c r="F2">
        <v>0</v>
      </c>
      <c r="G2">
        <v>0</v>
      </c>
      <c r="J2">
        <v>0</v>
      </c>
    </row>
    <row r="3" spans="1:10" x14ac:dyDescent="0.35">
      <c r="A3">
        <v>2</v>
      </c>
      <c r="B3" t="s">
        <v>98</v>
      </c>
      <c r="C3">
        <v>21183</v>
      </c>
      <c r="D3">
        <v>368268</v>
      </c>
      <c r="E3">
        <v>41465</v>
      </c>
      <c r="F3">
        <v>430916</v>
      </c>
      <c r="G3">
        <v>0</v>
      </c>
      <c r="H3">
        <v>-0.19167279439350501</v>
      </c>
      <c r="I3">
        <v>-0.19167279439350501</v>
      </c>
      <c r="J3">
        <v>0.125012402139144</v>
      </c>
    </row>
    <row r="4" spans="1:10" x14ac:dyDescent="0.35">
      <c r="A4">
        <v>3</v>
      </c>
      <c r="B4" t="s">
        <v>99</v>
      </c>
      <c r="C4">
        <v>0</v>
      </c>
      <c r="D4">
        <v>0</v>
      </c>
      <c r="E4">
        <v>0</v>
      </c>
      <c r="F4">
        <v>0</v>
      </c>
      <c r="G4">
        <v>0</v>
      </c>
      <c r="J4">
        <v>0</v>
      </c>
    </row>
    <row r="5" spans="1:10" x14ac:dyDescent="0.35">
      <c r="A5">
        <v>4</v>
      </c>
      <c r="B5" t="s">
        <v>100</v>
      </c>
      <c r="C5">
        <v>0</v>
      </c>
      <c r="D5">
        <v>0</v>
      </c>
      <c r="E5">
        <v>39022</v>
      </c>
      <c r="F5">
        <v>39022</v>
      </c>
      <c r="G5">
        <v>0</v>
      </c>
      <c r="H5">
        <v>-0.38564478800950902</v>
      </c>
      <c r="I5">
        <v>-0.38564478800950902</v>
      </c>
      <c r="J5">
        <v>1.1320614589093199E-2</v>
      </c>
    </row>
    <row r="6" spans="1:10" x14ac:dyDescent="0.35">
      <c r="A6">
        <v>5</v>
      </c>
      <c r="B6" t="s">
        <v>101</v>
      </c>
      <c r="C6">
        <v>12436</v>
      </c>
      <c r="D6">
        <v>258849</v>
      </c>
      <c r="E6">
        <v>33394</v>
      </c>
      <c r="F6">
        <v>304679</v>
      </c>
      <c r="G6">
        <v>13336</v>
      </c>
      <c r="H6">
        <v>6.9717226899607604E-2</v>
      </c>
      <c r="I6">
        <v>6.9717226899607604E-2</v>
      </c>
      <c r="J6">
        <v>8.8389973153357698E-2</v>
      </c>
    </row>
    <row r="7" spans="1:10" x14ac:dyDescent="0.35">
      <c r="A7">
        <v>6</v>
      </c>
      <c r="B7" t="s">
        <v>102</v>
      </c>
      <c r="C7">
        <v>0</v>
      </c>
      <c r="D7">
        <v>0</v>
      </c>
      <c r="E7">
        <v>4</v>
      </c>
      <c r="F7">
        <v>4</v>
      </c>
      <c r="G7">
        <v>0</v>
      </c>
      <c r="H7">
        <v>-0.71428571428571397</v>
      </c>
      <c r="I7">
        <v>-0.71428571428571397</v>
      </c>
      <c r="J7">
        <v>1.1604340719689599E-6</v>
      </c>
    </row>
    <row r="8" spans="1:10" x14ac:dyDescent="0.35">
      <c r="A8">
        <v>7</v>
      </c>
      <c r="B8" t="s">
        <v>103</v>
      </c>
      <c r="C8">
        <v>33619</v>
      </c>
      <c r="D8">
        <v>627117</v>
      </c>
      <c r="E8">
        <v>74863</v>
      </c>
      <c r="F8">
        <v>735599</v>
      </c>
      <c r="G8">
        <v>13336</v>
      </c>
      <c r="H8">
        <v>-0.100659957062445</v>
      </c>
      <c r="I8">
        <v>-0.100659957062445</v>
      </c>
      <c r="J8">
        <v>0.213403535726574</v>
      </c>
    </row>
    <row r="9" spans="1:10" x14ac:dyDescent="0.35">
      <c r="A9">
        <v>8</v>
      </c>
      <c r="B9" t="s">
        <v>104</v>
      </c>
      <c r="C9">
        <v>0</v>
      </c>
      <c r="D9">
        <v>0</v>
      </c>
      <c r="E9">
        <v>0</v>
      </c>
      <c r="F9">
        <v>0</v>
      </c>
      <c r="G9">
        <v>0</v>
      </c>
      <c r="J9">
        <v>0</v>
      </c>
    </row>
    <row r="10" spans="1:10" x14ac:dyDescent="0.35">
      <c r="A10">
        <v>9</v>
      </c>
      <c r="B10" t="s">
        <v>105</v>
      </c>
      <c r="C10">
        <v>84158</v>
      </c>
      <c r="D10">
        <v>416744</v>
      </c>
      <c r="E10">
        <v>26513</v>
      </c>
      <c r="F10">
        <v>527415</v>
      </c>
      <c r="G10">
        <v>40071</v>
      </c>
      <c r="H10">
        <v>-5.5757762384994199E-2</v>
      </c>
      <c r="I10">
        <v>-5.5757762384994199E-2</v>
      </c>
      <c r="J10">
        <v>0.153007584016877</v>
      </c>
    </row>
    <row r="11" spans="1:10" x14ac:dyDescent="0.35">
      <c r="A11">
        <v>10</v>
      </c>
      <c r="B11" t="s">
        <v>106</v>
      </c>
      <c r="C11">
        <v>0</v>
      </c>
      <c r="D11">
        <v>0</v>
      </c>
      <c r="E11">
        <v>0</v>
      </c>
      <c r="F11">
        <v>0</v>
      </c>
      <c r="G11">
        <v>0</v>
      </c>
      <c r="J11">
        <v>0</v>
      </c>
    </row>
    <row r="12" spans="1:10" x14ac:dyDescent="0.35">
      <c r="A12">
        <v>11</v>
      </c>
      <c r="B12" t="s">
        <v>107</v>
      </c>
      <c r="C12">
        <v>84158</v>
      </c>
      <c r="D12">
        <v>416744</v>
      </c>
      <c r="E12">
        <v>26513</v>
      </c>
      <c r="F12">
        <v>527415</v>
      </c>
      <c r="G12">
        <v>40071</v>
      </c>
      <c r="H12">
        <v>-5.5757762384994199E-2</v>
      </c>
      <c r="I12">
        <v>-5.5757762384994199E-2</v>
      </c>
      <c r="J12">
        <v>0.153007584016877</v>
      </c>
    </row>
    <row r="13" spans="1:10" x14ac:dyDescent="0.35">
      <c r="A13">
        <v>12</v>
      </c>
      <c r="B13" t="s">
        <v>108</v>
      </c>
      <c r="C13">
        <v>117777</v>
      </c>
      <c r="D13">
        <v>1043861</v>
      </c>
      <c r="E13">
        <v>101376</v>
      </c>
      <c r="F13">
        <v>1263014</v>
      </c>
      <c r="G13">
        <v>53407</v>
      </c>
      <c r="H13">
        <v>-8.2439333057753403E-2</v>
      </c>
      <c r="I13">
        <v>-8.2439333057753403E-2</v>
      </c>
      <c r="J13">
        <v>0.36641111974345097</v>
      </c>
    </row>
    <row r="14" spans="1:10" x14ac:dyDescent="0.35">
      <c r="A14">
        <v>13</v>
      </c>
      <c r="B14" t="s">
        <v>76</v>
      </c>
      <c r="C14">
        <v>0</v>
      </c>
      <c r="D14">
        <v>0</v>
      </c>
      <c r="E14">
        <v>0</v>
      </c>
      <c r="F14">
        <v>0</v>
      </c>
      <c r="G14">
        <v>0</v>
      </c>
      <c r="J14">
        <v>0</v>
      </c>
    </row>
    <row r="15" spans="1:10" x14ac:dyDescent="0.35">
      <c r="A15">
        <v>14</v>
      </c>
      <c r="B15" t="s">
        <v>109</v>
      </c>
      <c r="C15">
        <v>2258</v>
      </c>
      <c r="D15">
        <v>2071839</v>
      </c>
      <c r="E15">
        <v>73767</v>
      </c>
      <c r="F15">
        <v>2147864</v>
      </c>
      <c r="G15">
        <v>20687</v>
      </c>
      <c r="H15">
        <v>-7.6394891125519296E-2</v>
      </c>
      <c r="I15">
        <v>-7.6394891125519296E-2</v>
      </c>
      <c r="J15">
        <v>0.62311364188888496</v>
      </c>
    </row>
    <row r="16" spans="1:10" x14ac:dyDescent="0.35">
      <c r="A16">
        <v>15</v>
      </c>
      <c r="B16" t="s">
        <v>110</v>
      </c>
      <c r="C16">
        <v>0</v>
      </c>
      <c r="D16">
        <v>0</v>
      </c>
      <c r="E16">
        <v>31630</v>
      </c>
      <c r="F16">
        <v>31630</v>
      </c>
      <c r="G16">
        <v>11026</v>
      </c>
      <c r="H16">
        <v>0.102090592334495</v>
      </c>
      <c r="I16">
        <v>0.102090592334495</v>
      </c>
      <c r="J16">
        <v>9.1761324240945599E-3</v>
      </c>
    </row>
    <row r="17" spans="1:10" x14ac:dyDescent="0.35">
      <c r="A17">
        <v>16</v>
      </c>
      <c r="B17" t="s">
        <v>111</v>
      </c>
      <c r="C17">
        <v>1818</v>
      </c>
      <c r="D17">
        <v>18505</v>
      </c>
      <c r="E17">
        <v>4740</v>
      </c>
      <c r="F17">
        <v>25063</v>
      </c>
      <c r="G17">
        <v>0</v>
      </c>
      <c r="H17">
        <v>-0.54049098876116097</v>
      </c>
      <c r="I17">
        <v>-0.54049098876116097</v>
      </c>
      <c r="J17">
        <v>7.2709897864395197E-3</v>
      </c>
    </row>
    <row r="18" spans="1:10" x14ac:dyDescent="0.35">
      <c r="A18">
        <v>17</v>
      </c>
      <c r="B18" t="s">
        <v>112</v>
      </c>
      <c r="C18">
        <v>0</v>
      </c>
      <c r="D18">
        <v>0</v>
      </c>
      <c r="E18">
        <v>0</v>
      </c>
      <c r="F18">
        <v>0</v>
      </c>
      <c r="G18">
        <v>0</v>
      </c>
      <c r="J18">
        <v>0</v>
      </c>
    </row>
    <row r="19" spans="1:10" x14ac:dyDescent="0.35">
      <c r="A19">
        <v>18</v>
      </c>
      <c r="B19" t="s">
        <v>113</v>
      </c>
      <c r="C19">
        <v>0</v>
      </c>
      <c r="D19">
        <v>2407</v>
      </c>
      <c r="E19">
        <v>0</v>
      </c>
      <c r="F19">
        <v>2407</v>
      </c>
      <c r="G19">
        <v>0</v>
      </c>
      <c r="J19">
        <v>6.9829120280732202E-4</v>
      </c>
    </row>
    <row r="20" spans="1:10" x14ac:dyDescent="0.35">
      <c r="A20">
        <v>19</v>
      </c>
      <c r="B20" t="s">
        <v>114</v>
      </c>
      <c r="C20">
        <v>0</v>
      </c>
      <c r="D20">
        <v>0</v>
      </c>
      <c r="E20">
        <v>0</v>
      </c>
      <c r="F20">
        <v>0</v>
      </c>
      <c r="G20">
        <v>0</v>
      </c>
      <c r="J20">
        <v>0</v>
      </c>
    </row>
    <row r="21" spans="1:10" x14ac:dyDescent="0.35">
      <c r="A21">
        <v>20</v>
      </c>
      <c r="B21" t="s">
        <v>115</v>
      </c>
      <c r="C21">
        <v>4076</v>
      </c>
      <c r="D21">
        <v>2092751</v>
      </c>
      <c r="E21">
        <v>78507</v>
      </c>
      <c r="F21">
        <v>2175334</v>
      </c>
      <c r="G21">
        <v>20687</v>
      </c>
      <c r="H21">
        <v>-8.6019079310859198E-2</v>
      </c>
      <c r="I21">
        <v>-8.6019079310859198E-2</v>
      </c>
      <c r="J21">
        <v>0.63108292287813195</v>
      </c>
    </row>
    <row r="22" spans="1:10" x14ac:dyDescent="0.35">
      <c r="A22">
        <v>21</v>
      </c>
      <c r="B22" t="s">
        <v>116</v>
      </c>
      <c r="C22">
        <v>0</v>
      </c>
      <c r="D22">
        <v>0</v>
      </c>
      <c r="E22">
        <v>0</v>
      </c>
      <c r="F22">
        <v>0</v>
      </c>
      <c r="G22">
        <v>0</v>
      </c>
      <c r="J22">
        <v>0</v>
      </c>
    </row>
    <row r="23" spans="1:10" x14ac:dyDescent="0.35">
      <c r="A23">
        <v>22</v>
      </c>
      <c r="B23" t="s">
        <v>41</v>
      </c>
      <c r="C23">
        <v>4076</v>
      </c>
      <c r="D23">
        <v>2092751</v>
      </c>
      <c r="E23">
        <v>78507</v>
      </c>
      <c r="F23">
        <v>2175334</v>
      </c>
      <c r="G23">
        <v>20687</v>
      </c>
      <c r="H23">
        <v>-8.6019079310859198E-2</v>
      </c>
      <c r="I23">
        <v>-8.6019079310859198E-2</v>
      </c>
      <c r="J23">
        <v>0.63108292287813195</v>
      </c>
    </row>
    <row r="24" spans="1:10" x14ac:dyDescent="0.35">
      <c r="A24">
        <v>23</v>
      </c>
      <c r="B24" t="s">
        <v>42</v>
      </c>
      <c r="C24">
        <v>0</v>
      </c>
      <c r="D24">
        <v>0</v>
      </c>
      <c r="E24">
        <v>0</v>
      </c>
      <c r="F24">
        <v>0</v>
      </c>
      <c r="G24">
        <v>0</v>
      </c>
      <c r="J24">
        <v>0</v>
      </c>
    </row>
    <row r="25" spans="1:10" x14ac:dyDescent="0.35">
      <c r="A25">
        <v>24</v>
      </c>
      <c r="B25" t="s">
        <v>117</v>
      </c>
      <c r="C25">
        <v>0</v>
      </c>
      <c r="D25">
        <v>1754</v>
      </c>
      <c r="E25">
        <v>0</v>
      </c>
      <c r="F25">
        <v>1754</v>
      </c>
      <c r="G25">
        <v>0</v>
      </c>
      <c r="H25">
        <v>-0.577756379393356</v>
      </c>
      <c r="I25">
        <v>-0.577756379393356</v>
      </c>
      <c r="J25">
        <v>5.0885034055838903E-4</v>
      </c>
    </row>
    <row r="26" spans="1:10" x14ac:dyDescent="0.35">
      <c r="A26">
        <v>25</v>
      </c>
      <c r="B26" t="s">
        <v>118</v>
      </c>
      <c r="C26">
        <v>0</v>
      </c>
      <c r="D26">
        <v>0</v>
      </c>
      <c r="E26">
        <v>0</v>
      </c>
      <c r="F26">
        <v>0</v>
      </c>
      <c r="G26">
        <v>0</v>
      </c>
      <c r="J26">
        <v>0</v>
      </c>
    </row>
    <row r="27" spans="1:10" x14ac:dyDescent="0.35">
      <c r="A27">
        <v>26</v>
      </c>
      <c r="B27" t="s">
        <v>119</v>
      </c>
      <c r="C27">
        <v>0</v>
      </c>
      <c r="D27">
        <v>0</v>
      </c>
      <c r="E27">
        <v>0</v>
      </c>
      <c r="F27">
        <v>0</v>
      </c>
      <c r="G27">
        <v>0</v>
      </c>
      <c r="J27">
        <v>0</v>
      </c>
    </row>
    <row r="28" spans="1:10" x14ac:dyDescent="0.35">
      <c r="A28">
        <v>27</v>
      </c>
      <c r="B28" t="s">
        <v>214</v>
      </c>
      <c r="C28">
        <v>0</v>
      </c>
      <c r="D28">
        <v>0</v>
      </c>
      <c r="E28">
        <v>0</v>
      </c>
      <c r="F28">
        <v>0</v>
      </c>
      <c r="G28">
        <v>0</v>
      </c>
      <c r="J28">
        <v>0</v>
      </c>
    </row>
    <row r="29" spans="1:10" x14ac:dyDescent="0.35">
      <c r="A29">
        <v>28</v>
      </c>
      <c r="B29" t="s">
        <v>215</v>
      </c>
      <c r="C29">
        <v>0</v>
      </c>
      <c r="D29">
        <v>0</v>
      </c>
      <c r="E29">
        <v>0</v>
      </c>
      <c r="F29">
        <v>0</v>
      </c>
      <c r="G29">
        <v>0</v>
      </c>
      <c r="J29">
        <v>0</v>
      </c>
    </row>
    <row r="30" spans="1:10" x14ac:dyDescent="0.35">
      <c r="A30">
        <v>29</v>
      </c>
      <c r="B30" t="s">
        <v>216</v>
      </c>
      <c r="C30">
        <v>0</v>
      </c>
      <c r="D30">
        <v>0</v>
      </c>
      <c r="E30">
        <v>0</v>
      </c>
      <c r="F30">
        <v>0</v>
      </c>
      <c r="G30">
        <v>0</v>
      </c>
      <c r="J30">
        <v>0</v>
      </c>
    </row>
    <row r="31" spans="1:10" x14ac:dyDescent="0.35">
      <c r="A31">
        <v>30</v>
      </c>
      <c r="B31" t="s">
        <v>120</v>
      </c>
      <c r="C31">
        <v>0</v>
      </c>
      <c r="D31">
        <v>26</v>
      </c>
      <c r="E31">
        <v>0</v>
      </c>
      <c r="F31">
        <v>26</v>
      </c>
      <c r="G31">
        <v>0</v>
      </c>
      <c r="H31">
        <v>-0.10344827586206901</v>
      </c>
      <c r="I31">
        <v>-0.10344827586206901</v>
      </c>
      <c r="J31">
        <v>7.5428214677982397E-6</v>
      </c>
    </row>
    <row r="32" spans="1:10" x14ac:dyDescent="0.35">
      <c r="A32">
        <v>31</v>
      </c>
      <c r="B32" t="s">
        <v>121</v>
      </c>
      <c r="C32">
        <v>0</v>
      </c>
      <c r="D32">
        <v>0</v>
      </c>
      <c r="E32">
        <v>0</v>
      </c>
      <c r="F32">
        <v>0</v>
      </c>
      <c r="G32">
        <v>0</v>
      </c>
      <c r="J32">
        <v>0</v>
      </c>
    </row>
    <row r="33" spans="1:10" x14ac:dyDescent="0.35">
      <c r="A33">
        <v>32</v>
      </c>
      <c r="B33" t="s">
        <v>50</v>
      </c>
      <c r="C33">
        <v>0</v>
      </c>
      <c r="D33">
        <v>1780</v>
      </c>
      <c r="E33">
        <v>0</v>
      </c>
      <c r="F33">
        <v>1780</v>
      </c>
      <c r="G33">
        <v>0</v>
      </c>
      <c r="H33">
        <v>-0.57446808510638303</v>
      </c>
      <c r="I33">
        <v>-0.57446808510638303</v>
      </c>
      <c r="J33">
        <v>5.1639316202618704E-4</v>
      </c>
    </row>
    <row r="34" spans="1:10" x14ac:dyDescent="0.35">
      <c r="A34">
        <v>33</v>
      </c>
      <c r="B34" t="s">
        <v>51</v>
      </c>
      <c r="C34">
        <v>0</v>
      </c>
      <c r="D34">
        <v>0</v>
      </c>
      <c r="E34">
        <v>0</v>
      </c>
      <c r="F34">
        <v>0</v>
      </c>
      <c r="G34">
        <v>0</v>
      </c>
      <c r="J34">
        <v>0</v>
      </c>
    </row>
    <row r="35" spans="1:10" x14ac:dyDescent="0.35">
      <c r="A35">
        <v>34</v>
      </c>
      <c r="B35" t="s">
        <v>52</v>
      </c>
      <c r="C35">
        <v>2765</v>
      </c>
      <c r="D35">
        <v>4093</v>
      </c>
      <c r="E35">
        <v>0</v>
      </c>
      <c r="F35">
        <v>6858</v>
      </c>
      <c r="G35">
        <v>2002</v>
      </c>
      <c r="H35">
        <v>-7.8125E-3</v>
      </c>
      <c r="I35">
        <v>-7.8125E-3</v>
      </c>
      <c r="J35">
        <v>1.98956421639078E-3</v>
      </c>
    </row>
    <row r="36" spans="1:10" x14ac:dyDescent="0.35">
      <c r="A36">
        <v>35</v>
      </c>
      <c r="B36" t="s">
        <v>122</v>
      </c>
      <c r="C36">
        <v>2761</v>
      </c>
      <c r="D36">
        <v>4093</v>
      </c>
      <c r="E36">
        <v>0</v>
      </c>
      <c r="F36">
        <v>6854</v>
      </c>
      <c r="G36">
        <v>2002</v>
      </c>
      <c r="H36">
        <v>-7.6733748371217202E-3</v>
      </c>
      <c r="I36">
        <v>-7.6733748371217202E-3</v>
      </c>
      <c r="J36">
        <v>1.9884037823188101E-3</v>
      </c>
    </row>
    <row r="37" spans="1:10" x14ac:dyDescent="0.35">
      <c r="A37">
        <v>36</v>
      </c>
      <c r="B37" t="s">
        <v>123</v>
      </c>
      <c r="C37">
        <v>0</v>
      </c>
      <c r="D37">
        <v>0</v>
      </c>
      <c r="E37">
        <v>0</v>
      </c>
      <c r="F37">
        <v>0</v>
      </c>
      <c r="G37">
        <v>0</v>
      </c>
      <c r="J37">
        <v>0</v>
      </c>
    </row>
    <row r="38" spans="1:10" x14ac:dyDescent="0.35">
      <c r="A38">
        <v>37</v>
      </c>
      <c r="B38" t="s">
        <v>124</v>
      </c>
      <c r="C38">
        <v>4</v>
      </c>
      <c r="D38">
        <v>0</v>
      </c>
      <c r="E38">
        <v>0</v>
      </c>
      <c r="F38">
        <v>4</v>
      </c>
      <c r="G38">
        <v>0</v>
      </c>
      <c r="H38">
        <v>-0.2</v>
      </c>
      <c r="I38">
        <v>-0.2</v>
      </c>
      <c r="J38">
        <v>1.1604340719689599E-6</v>
      </c>
    </row>
    <row r="39" spans="1:10" x14ac:dyDescent="0.35">
      <c r="A39">
        <v>38</v>
      </c>
      <c r="B39" t="s">
        <v>125</v>
      </c>
      <c r="C39">
        <v>0</v>
      </c>
      <c r="D39">
        <v>0</v>
      </c>
      <c r="E39">
        <v>0</v>
      </c>
      <c r="F39">
        <v>0</v>
      </c>
      <c r="G39">
        <v>0</v>
      </c>
      <c r="J39">
        <v>0</v>
      </c>
    </row>
    <row r="40" spans="1:10" x14ac:dyDescent="0.35">
      <c r="A40">
        <v>39</v>
      </c>
      <c r="B40" t="s">
        <v>11</v>
      </c>
      <c r="C40">
        <v>124618</v>
      </c>
      <c r="D40">
        <v>3142485</v>
      </c>
      <c r="E40">
        <v>179883</v>
      </c>
      <c r="F40">
        <v>3446986</v>
      </c>
      <c r="G40">
        <v>76096</v>
      </c>
      <c r="H40">
        <v>-8.5110059291585105E-2</v>
      </c>
      <c r="I40">
        <v>-8.5110059291585105E-2</v>
      </c>
      <c r="J40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22"/>
  <sheetViews>
    <sheetView workbookViewId="0">
      <selection sqref="A1:K1"/>
    </sheetView>
  </sheetViews>
  <sheetFormatPr defaultColWidth="11.453125" defaultRowHeight="14.5" x14ac:dyDescent="0.35"/>
  <sheetData>
    <row r="1" spans="1:17" x14ac:dyDescent="0.35">
      <c r="A1" t="s">
        <v>95</v>
      </c>
      <c r="B1" t="s">
        <v>96</v>
      </c>
      <c r="C1" t="s">
        <v>242</v>
      </c>
      <c r="D1" t="s">
        <v>170</v>
      </c>
      <c r="E1" t="s">
        <v>243</v>
      </c>
      <c r="F1" t="s">
        <v>172</v>
      </c>
      <c r="G1" t="s">
        <v>244</v>
      </c>
      <c r="H1" t="s">
        <v>174</v>
      </c>
      <c r="I1" t="s">
        <v>245</v>
      </c>
      <c r="J1" t="s">
        <v>175</v>
      </c>
      <c r="K1" t="s">
        <v>246</v>
      </c>
      <c r="L1" t="s">
        <v>179</v>
      </c>
      <c r="M1" t="s">
        <v>247</v>
      </c>
      <c r="N1" t="s">
        <v>180</v>
      </c>
      <c r="O1" t="s">
        <v>248</v>
      </c>
      <c r="P1" t="s">
        <v>181</v>
      </c>
      <c r="Q1" t="s">
        <v>182</v>
      </c>
    </row>
    <row r="2" spans="1:17" x14ac:dyDescent="0.35">
      <c r="A2">
        <v>1</v>
      </c>
      <c r="B2" t="s">
        <v>153</v>
      </c>
      <c r="C2">
        <v>76053</v>
      </c>
      <c r="D2">
        <v>-0.15505116155051199</v>
      </c>
      <c r="E2">
        <v>14185</v>
      </c>
      <c r="F2">
        <v>-0.26472112792867503</v>
      </c>
      <c r="G2">
        <v>289395</v>
      </c>
      <c r="H2">
        <v>0.15284411636995199</v>
      </c>
      <c r="I2">
        <v>317558</v>
      </c>
      <c r="J2">
        <v>-0.28624697412752598</v>
      </c>
      <c r="K2">
        <v>31505</v>
      </c>
      <c r="L2">
        <v>3.5858806404657901</v>
      </c>
      <c r="M2">
        <v>6902</v>
      </c>
      <c r="N2">
        <v>0.18570692320907101</v>
      </c>
      <c r="O2">
        <v>735598</v>
      </c>
      <c r="P2">
        <v>-0.100661179657967</v>
      </c>
      <c r="Q2">
        <v>0.213828671491293</v>
      </c>
    </row>
    <row r="3" spans="1:17" x14ac:dyDescent="0.35">
      <c r="A3">
        <v>2</v>
      </c>
      <c r="B3" t="s">
        <v>154</v>
      </c>
      <c r="C3">
        <v>39022</v>
      </c>
      <c r="D3">
        <v>-0.38468573591094002</v>
      </c>
      <c r="E3">
        <v>0</v>
      </c>
      <c r="G3">
        <v>0</v>
      </c>
      <c r="I3">
        <v>0</v>
      </c>
      <c r="J3">
        <v>-1</v>
      </c>
      <c r="K3">
        <v>0</v>
      </c>
      <c r="M3">
        <v>0</v>
      </c>
      <c r="O3">
        <v>39022</v>
      </c>
      <c r="P3">
        <v>-0.38564478800950902</v>
      </c>
      <c r="Q3">
        <v>1.1343182579252899E-2</v>
      </c>
    </row>
    <row r="4" spans="1:17" x14ac:dyDescent="0.35">
      <c r="A4">
        <v>3</v>
      </c>
      <c r="B4" t="s">
        <v>217</v>
      </c>
      <c r="C4">
        <v>0</v>
      </c>
      <c r="E4">
        <v>0</v>
      </c>
      <c r="G4">
        <v>0</v>
      </c>
      <c r="I4">
        <v>0</v>
      </c>
      <c r="K4">
        <v>0</v>
      </c>
      <c r="M4">
        <v>0</v>
      </c>
      <c r="O4">
        <v>0</v>
      </c>
      <c r="Q4">
        <v>0</v>
      </c>
    </row>
    <row r="5" spans="1:17" x14ac:dyDescent="0.35">
      <c r="A5">
        <v>4</v>
      </c>
      <c r="B5" t="s">
        <v>155</v>
      </c>
      <c r="C5">
        <v>46205</v>
      </c>
      <c r="D5">
        <v>-0.249260715562344</v>
      </c>
      <c r="E5">
        <v>1198528</v>
      </c>
      <c r="F5">
        <v>-0.18016349832513701</v>
      </c>
      <c r="G5">
        <v>62968</v>
      </c>
      <c r="H5">
        <v>0.25923407659234099</v>
      </c>
      <c r="I5">
        <v>790229</v>
      </c>
      <c r="J5">
        <v>0.164039253580961</v>
      </c>
      <c r="K5">
        <v>52152</v>
      </c>
      <c r="L5">
        <v>-0.51712899522239897</v>
      </c>
      <c r="M5">
        <v>25252</v>
      </c>
      <c r="N5">
        <v>0.27981349146013901</v>
      </c>
      <c r="O5">
        <v>2175334</v>
      </c>
      <c r="P5">
        <v>-8.6019079310859198E-2</v>
      </c>
      <c r="Q5">
        <v>0.63234100591605902</v>
      </c>
    </row>
    <row r="6" spans="1:17" x14ac:dyDescent="0.35">
      <c r="A6">
        <v>5</v>
      </c>
      <c r="B6" t="s">
        <v>156</v>
      </c>
      <c r="C6">
        <v>6329</v>
      </c>
      <c r="D6">
        <v>-0.29039129947303499</v>
      </c>
      <c r="E6">
        <v>97</v>
      </c>
      <c r="F6">
        <v>1.0416666666666701E-2</v>
      </c>
      <c r="G6">
        <v>0</v>
      </c>
      <c r="I6">
        <v>0</v>
      </c>
      <c r="K6">
        <v>8</v>
      </c>
      <c r="L6">
        <v>-0.2</v>
      </c>
      <c r="M6">
        <v>25196</v>
      </c>
      <c r="N6">
        <v>0.28060991105463801</v>
      </c>
      <c r="O6">
        <v>31630</v>
      </c>
      <c r="P6">
        <v>0.102090592334495</v>
      </c>
      <c r="Q6">
        <v>9.1944253237088904E-3</v>
      </c>
    </row>
    <row r="7" spans="1:17" x14ac:dyDescent="0.35">
      <c r="A7">
        <v>6</v>
      </c>
      <c r="B7" t="s">
        <v>157</v>
      </c>
      <c r="C7">
        <v>0</v>
      </c>
      <c r="E7">
        <v>0</v>
      </c>
      <c r="G7">
        <v>0</v>
      </c>
      <c r="I7">
        <v>0</v>
      </c>
      <c r="K7">
        <v>0</v>
      </c>
      <c r="M7">
        <v>0</v>
      </c>
      <c r="O7">
        <v>0</v>
      </c>
      <c r="Q7">
        <v>0</v>
      </c>
    </row>
    <row r="8" spans="1:17" x14ac:dyDescent="0.35">
      <c r="A8">
        <v>7</v>
      </c>
      <c r="B8" t="s">
        <v>158</v>
      </c>
      <c r="C8">
        <v>1570</v>
      </c>
      <c r="D8">
        <v>-0.59577754891864099</v>
      </c>
      <c r="E8">
        <v>0</v>
      </c>
      <c r="G8">
        <v>7</v>
      </c>
      <c r="H8">
        <v>-0.53333333333333299</v>
      </c>
      <c r="I8">
        <v>177</v>
      </c>
      <c r="J8">
        <v>-0.30039525691699598</v>
      </c>
      <c r="K8">
        <v>0</v>
      </c>
      <c r="L8">
        <v>-1</v>
      </c>
      <c r="M8">
        <v>0</v>
      </c>
      <c r="O8">
        <v>1754</v>
      </c>
      <c r="P8">
        <v>-0.577756379393356</v>
      </c>
      <c r="Q8">
        <v>5.0986474921863403E-4</v>
      </c>
    </row>
    <row r="9" spans="1:17" x14ac:dyDescent="0.35">
      <c r="A9">
        <v>8</v>
      </c>
      <c r="B9" t="s">
        <v>159</v>
      </c>
      <c r="C9">
        <v>0</v>
      </c>
      <c r="E9">
        <v>0</v>
      </c>
      <c r="G9">
        <v>0</v>
      </c>
      <c r="I9">
        <v>0</v>
      </c>
      <c r="K9">
        <v>0</v>
      </c>
      <c r="M9">
        <v>0</v>
      </c>
      <c r="O9">
        <v>0</v>
      </c>
      <c r="Q9">
        <v>0</v>
      </c>
    </row>
    <row r="10" spans="1:17" x14ac:dyDescent="0.35">
      <c r="A10">
        <v>9</v>
      </c>
      <c r="B10" t="s">
        <v>160</v>
      </c>
      <c r="C10">
        <v>0</v>
      </c>
      <c r="E10">
        <v>0</v>
      </c>
      <c r="G10">
        <v>0</v>
      </c>
      <c r="I10">
        <v>0</v>
      </c>
      <c r="K10">
        <v>0</v>
      </c>
      <c r="M10">
        <v>0</v>
      </c>
      <c r="O10">
        <v>0</v>
      </c>
      <c r="Q10">
        <v>0</v>
      </c>
    </row>
    <row r="11" spans="1:17" x14ac:dyDescent="0.35">
      <c r="A11">
        <v>10</v>
      </c>
      <c r="B11" t="s">
        <v>27</v>
      </c>
      <c r="C11">
        <v>123828</v>
      </c>
      <c r="D11">
        <v>-0.203365950630151</v>
      </c>
      <c r="E11">
        <v>1212713</v>
      </c>
      <c r="F11">
        <v>-0.181264823255151</v>
      </c>
      <c r="G11">
        <v>352370</v>
      </c>
      <c r="H11">
        <v>0.170481685583979</v>
      </c>
      <c r="I11">
        <v>1107964</v>
      </c>
      <c r="J11">
        <v>-1.42967205618335E-2</v>
      </c>
      <c r="K11">
        <v>83657</v>
      </c>
      <c r="L11">
        <v>-0.271762596190675</v>
      </c>
      <c r="M11">
        <v>32154</v>
      </c>
      <c r="N11">
        <v>0.25837507827175998</v>
      </c>
      <c r="O11">
        <v>2912686</v>
      </c>
      <c r="P11">
        <v>-9.0397048733804303E-2</v>
      </c>
      <c r="Q11">
        <v>0.84667954215657104</v>
      </c>
    </row>
    <row r="12" spans="1:17" x14ac:dyDescent="0.35">
      <c r="A12">
        <v>11</v>
      </c>
      <c r="B12" t="s">
        <v>161</v>
      </c>
      <c r="C12">
        <v>23341</v>
      </c>
      <c r="D12">
        <v>-7.44309620112618E-2</v>
      </c>
      <c r="E12">
        <v>43</v>
      </c>
      <c r="F12">
        <v>-0.38571428571428601</v>
      </c>
      <c r="G12">
        <v>1401</v>
      </c>
      <c r="H12">
        <v>1.6690856313497801E-2</v>
      </c>
      <c r="I12">
        <v>8031</v>
      </c>
      <c r="J12">
        <v>3.3191817830953402E-2</v>
      </c>
      <c r="K12">
        <v>230</v>
      </c>
      <c r="L12">
        <v>-0.36813186813186799</v>
      </c>
      <c r="M12">
        <v>4649</v>
      </c>
      <c r="N12">
        <v>0.25040344271113502</v>
      </c>
      <c r="O12">
        <v>37695</v>
      </c>
      <c r="P12">
        <v>-2.14428493548974E-2</v>
      </c>
      <c r="Q12">
        <v>1.0957441118469999E-2</v>
      </c>
    </row>
    <row r="13" spans="1:17" x14ac:dyDescent="0.35">
      <c r="A13">
        <v>12</v>
      </c>
      <c r="B13" t="s">
        <v>162</v>
      </c>
      <c r="C13">
        <v>57148</v>
      </c>
      <c r="D13">
        <v>-0.110744573251381</v>
      </c>
      <c r="E13">
        <v>1182759</v>
      </c>
      <c r="F13">
        <v>-0.18581291083351101</v>
      </c>
      <c r="G13">
        <v>332329</v>
      </c>
      <c r="H13">
        <v>0.22439964335978699</v>
      </c>
      <c r="I13">
        <v>1067261</v>
      </c>
      <c r="J13">
        <v>-2.3064502250887398E-2</v>
      </c>
      <c r="K13">
        <v>80270</v>
      </c>
      <c r="L13">
        <v>-0.25578074876226198</v>
      </c>
      <c r="M13">
        <v>1855</v>
      </c>
      <c r="N13">
        <v>0.110778443113772</v>
      </c>
      <c r="O13">
        <v>2721622</v>
      </c>
      <c r="P13">
        <v>-8.9868109525274603E-2</v>
      </c>
      <c r="Q13">
        <v>0.79113974828843603</v>
      </c>
    </row>
    <row r="14" spans="1:17" x14ac:dyDescent="0.35">
      <c r="A14">
        <v>13</v>
      </c>
      <c r="B14" t="s">
        <v>163</v>
      </c>
      <c r="C14">
        <v>43339</v>
      </c>
      <c r="D14">
        <v>-0.342910425131906</v>
      </c>
      <c r="E14">
        <v>29911</v>
      </c>
      <c r="F14">
        <v>5.1501089784152403E-2</v>
      </c>
      <c r="G14">
        <v>18640</v>
      </c>
      <c r="H14">
        <v>-0.34010691400856702</v>
      </c>
      <c r="I14">
        <v>32672</v>
      </c>
      <c r="J14">
        <v>0.37260009242532499</v>
      </c>
      <c r="K14">
        <v>3157</v>
      </c>
      <c r="L14">
        <v>-0.52554854223023795</v>
      </c>
      <c r="M14">
        <v>25650</v>
      </c>
      <c r="N14">
        <v>0.27206903392184101</v>
      </c>
      <c r="O14">
        <v>153369</v>
      </c>
      <c r="P14">
        <v>-0.11485542794482601</v>
      </c>
      <c r="Q14">
        <v>4.45823527496651E-2</v>
      </c>
    </row>
    <row r="15" spans="1:17" x14ac:dyDescent="0.35">
      <c r="A15">
        <v>14</v>
      </c>
      <c r="B15" t="s">
        <v>164</v>
      </c>
      <c r="C15">
        <v>61606</v>
      </c>
      <c r="D15">
        <v>3.6422671220201597E-2</v>
      </c>
      <c r="E15">
        <v>4523</v>
      </c>
      <c r="F15">
        <v>0.123168611869878</v>
      </c>
      <c r="G15">
        <v>380537</v>
      </c>
      <c r="H15">
        <v>-4.7612254449258103E-2</v>
      </c>
      <c r="I15">
        <v>49196</v>
      </c>
      <c r="J15">
        <v>-7.9364485281733704E-2</v>
      </c>
      <c r="K15">
        <v>207</v>
      </c>
      <c r="L15">
        <v>-0.233333333333333</v>
      </c>
      <c r="M15">
        <v>31347</v>
      </c>
      <c r="N15">
        <v>-0.250484183344093</v>
      </c>
      <c r="O15">
        <v>527416</v>
      </c>
      <c r="P15">
        <v>-5.5755972063828499E-2</v>
      </c>
      <c r="Q15">
        <v>0.15331289998511699</v>
      </c>
    </row>
    <row r="16" spans="1:17" x14ac:dyDescent="0.35">
      <c r="A16">
        <v>15</v>
      </c>
      <c r="B16" t="s">
        <v>218</v>
      </c>
      <c r="C16">
        <v>0</v>
      </c>
      <c r="E16">
        <v>0</v>
      </c>
      <c r="G16">
        <v>0</v>
      </c>
      <c r="I16">
        <v>0</v>
      </c>
      <c r="K16">
        <v>0</v>
      </c>
      <c r="M16">
        <v>0</v>
      </c>
      <c r="O16">
        <v>0</v>
      </c>
      <c r="Q16">
        <v>0</v>
      </c>
    </row>
    <row r="17" spans="1:17" x14ac:dyDescent="0.35">
      <c r="A17">
        <v>16</v>
      </c>
      <c r="B17" t="s">
        <v>165</v>
      </c>
      <c r="C17">
        <v>0</v>
      </c>
      <c r="E17">
        <v>0</v>
      </c>
      <c r="G17">
        <v>0</v>
      </c>
      <c r="I17">
        <v>0</v>
      </c>
      <c r="K17">
        <v>0</v>
      </c>
      <c r="M17">
        <v>0</v>
      </c>
      <c r="O17">
        <v>0</v>
      </c>
      <c r="Q17">
        <v>0</v>
      </c>
    </row>
    <row r="18" spans="1:17" x14ac:dyDescent="0.35">
      <c r="A18">
        <v>17</v>
      </c>
      <c r="B18" t="s">
        <v>166</v>
      </c>
      <c r="C18">
        <v>0</v>
      </c>
      <c r="E18">
        <v>0</v>
      </c>
      <c r="G18">
        <v>0</v>
      </c>
      <c r="I18">
        <v>0</v>
      </c>
      <c r="K18">
        <v>0</v>
      </c>
      <c r="M18">
        <v>0</v>
      </c>
      <c r="O18">
        <v>0</v>
      </c>
      <c r="Q18">
        <v>0</v>
      </c>
    </row>
    <row r="19" spans="1:17" x14ac:dyDescent="0.35">
      <c r="A19">
        <v>18</v>
      </c>
      <c r="B19" t="s">
        <v>167</v>
      </c>
      <c r="C19">
        <v>23</v>
      </c>
      <c r="D19">
        <v>-0.115384615384615</v>
      </c>
      <c r="E19">
        <v>0</v>
      </c>
      <c r="G19">
        <v>3</v>
      </c>
      <c r="H19">
        <v>0</v>
      </c>
      <c r="I19">
        <v>0</v>
      </c>
      <c r="K19">
        <v>0</v>
      </c>
      <c r="M19">
        <v>0</v>
      </c>
      <c r="O19">
        <v>26</v>
      </c>
      <c r="P19">
        <v>-0.10344827586206901</v>
      </c>
      <c r="Q19">
        <v>7.5578583122488503E-6</v>
      </c>
    </row>
    <row r="20" spans="1:17" x14ac:dyDescent="0.35">
      <c r="A20">
        <v>19</v>
      </c>
      <c r="B20" t="s">
        <v>168</v>
      </c>
      <c r="C20">
        <v>0</v>
      </c>
      <c r="E20">
        <v>0</v>
      </c>
      <c r="G20">
        <v>0</v>
      </c>
      <c r="I20">
        <v>0</v>
      </c>
      <c r="K20">
        <v>0</v>
      </c>
      <c r="M20">
        <v>0</v>
      </c>
      <c r="O20">
        <v>0</v>
      </c>
      <c r="Q20">
        <v>0</v>
      </c>
    </row>
    <row r="21" spans="1:17" x14ac:dyDescent="0.35">
      <c r="A21">
        <v>20</v>
      </c>
      <c r="B21" t="s">
        <v>33</v>
      </c>
      <c r="C21">
        <v>61629</v>
      </c>
      <c r="D21">
        <v>3.6356298451241803E-2</v>
      </c>
      <c r="E21">
        <v>4523</v>
      </c>
      <c r="F21">
        <v>0.123168611869878</v>
      </c>
      <c r="G21">
        <v>380540</v>
      </c>
      <c r="H21">
        <v>-4.7611896967694703E-2</v>
      </c>
      <c r="I21">
        <v>49196</v>
      </c>
      <c r="J21">
        <v>-7.9364485281733704E-2</v>
      </c>
      <c r="K21">
        <v>207</v>
      </c>
      <c r="L21">
        <v>-0.233333333333333</v>
      </c>
      <c r="M21">
        <v>31347</v>
      </c>
      <c r="N21">
        <v>-0.250484183344093</v>
      </c>
      <c r="O21">
        <v>527442</v>
      </c>
      <c r="P21">
        <v>-5.5758448086962203E-2</v>
      </c>
      <c r="Q21">
        <v>0.15332045784342899</v>
      </c>
    </row>
    <row r="22" spans="1:17" x14ac:dyDescent="0.35">
      <c r="A22">
        <v>21</v>
      </c>
      <c r="B22" t="s">
        <v>169</v>
      </c>
      <c r="C22">
        <v>185457</v>
      </c>
      <c r="D22">
        <v>-0.13703200469042301</v>
      </c>
      <c r="E22">
        <v>1217236</v>
      </c>
      <c r="F22">
        <v>-0.18043939322529201</v>
      </c>
      <c r="G22">
        <v>732910</v>
      </c>
      <c r="H22">
        <v>4.6101188819473303E-2</v>
      </c>
      <c r="I22">
        <v>1157160</v>
      </c>
      <c r="J22">
        <v>-1.7249681733138199E-2</v>
      </c>
      <c r="K22">
        <v>83864</v>
      </c>
      <c r="L22">
        <v>-0.27167248536640398</v>
      </c>
      <c r="M22">
        <v>63501</v>
      </c>
      <c r="N22">
        <v>-5.7499072356215201E-2</v>
      </c>
      <c r="O22">
        <v>3440128</v>
      </c>
      <c r="P22">
        <v>-8.5252127307957296E-2</v>
      </c>
      <c r="Q22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4"/>
  <sheetViews>
    <sheetView workbookViewId="0">
      <selection sqref="A1:K1"/>
    </sheetView>
  </sheetViews>
  <sheetFormatPr defaultColWidth="11.453125" defaultRowHeight="14.5" x14ac:dyDescent="0.35"/>
  <sheetData>
    <row r="1" spans="1:16" x14ac:dyDescent="0.35">
      <c r="A1" t="s">
        <v>95</v>
      </c>
      <c r="B1" t="s">
        <v>96</v>
      </c>
      <c r="C1" t="s">
        <v>249</v>
      </c>
      <c r="D1" t="s">
        <v>170</v>
      </c>
      <c r="E1" t="s">
        <v>250</v>
      </c>
      <c r="F1" t="s">
        <v>172</v>
      </c>
      <c r="G1" t="s">
        <v>251</v>
      </c>
      <c r="H1" t="s">
        <v>174</v>
      </c>
      <c r="I1" t="s">
        <v>252</v>
      </c>
      <c r="J1" t="s">
        <v>175</v>
      </c>
      <c r="K1" t="s">
        <v>253</v>
      </c>
      <c r="L1" t="s">
        <v>254</v>
      </c>
      <c r="M1" t="s">
        <v>255</v>
      </c>
      <c r="N1" t="s">
        <v>256</v>
      </c>
      <c r="O1" t="s">
        <v>176</v>
      </c>
      <c r="P1" t="s">
        <v>177</v>
      </c>
    </row>
    <row r="2" spans="1:16" x14ac:dyDescent="0.35">
      <c r="A2">
        <v>1</v>
      </c>
      <c r="B2" t="s">
        <v>98</v>
      </c>
      <c r="C2">
        <v>381</v>
      </c>
      <c r="D2">
        <v>8.5470085470085402E-2</v>
      </c>
      <c r="E2">
        <v>324350</v>
      </c>
      <c r="F2">
        <v>-0.21148722237348799</v>
      </c>
      <c r="G2">
        <v>268</v>
      </c>
      <c r="H2">
        <v>-0.17791411042944799</v>
      </c>
      <c r="I2">
        <v>5516</v>
      </c>
      <c r="J2">
        <v>-0.82960056840999696</v>
      </c>
      <c r="K2">
        <v>0</v>
      </c>
      <c r="L2">
        <v>311167</v>
      </c>
      <c r="M2">
        <v>15324</v>
      </c>
      <c r="N2">
        <v>326491</v>
      </c>
      <c r="O2">
        <v>-0.26661724900883899</v>
      </c>
      <c r="P2">
        <v>0.101273098424966</v>
      </c>
    </row>
    <row r="3" spans="1:16" x14ac:dyDescent="0.35">
      <c r="A3">
        <v>2</v>
      </c>
      <c r="B3" t="s">
        <v>141</v>
      </c>
      <c r="C3">
        <v>0</v>
      </c>
      <c r="E3">
        <v>0</v>
      </c>
      <c r="G3">
        <v>0</v>
      </c>
      <c r="I3">
        <v>0</v>
      </c>
      <c r="K3">
        <v>0</v>
      </c>
      <c r="L3">
        <v>0</v>
      </c>
      <c r="M3">
        <v>0</v>
      </c>
      <c r="N3">
        <v>0</v>
      </c>
      <c r="P3">
        <v>0</v>
      </c>
    </row>
    <row r="4" spans="1:16" x14ac:dyDescent="0.35">
      <c r="A4">
        <v>3</v>
      </c>
      <c r="B4" t="s">
        <v>100</v>
      </c>
      <c r="C4">
        <v>0</v>
      </c>
      <c r="E4">
        <v>0</v>
      </c>
      <c r="G4">
        <v>79</v>
      </c>
      <c r="H4">
        <v>1.13513513513514</v>
      </c>
      <c r="I4">
        <v>311</v>
      </c>
      <c r="J4">
        <v>2.1734693877550999</v>
      </c>
      <c r="K4">
        <v>0</v>
      </c>
      <c r="L4">
        <v>0</v>
      </c>
      <c r="M4">
        <v>99</v>
      </c>
      <c r="N4">
        <v>99</v>
      </c>
      <c r="O4">
        <v>0</v>
      </c>
      <c r="P4">
        <v>3.0708462849118798E-5</v>
      </c>
    </row>
    <row r="5" spans="1:16" x14ac:dyDescent="0.35">
      <c r="A5">
        <v>4</v>
      </c>
      <c r="B5" t="s">
        <v>101</v>
      </c>
      <c r="C5">
        <v>243344</v>
      </c>
      <c r="D5">
        <v>0.169113690521946</v>
      </c>
      <c r="E5">
        <v>7943859</v>
      </c>
      <c r="F5">
        <v>0.158435489353623</v>
      </c>
      <c r="G5">
        <v>0</v>
      </c>
      <c r="I5">
        <v>0</v>
      </c>
      <c r="K5">
        <v>8088</v>
      </c>
      <c r="L5">
        <v>310031</v>
      </c>
      <c r="M5">
        <v>6259</v>
      </c>
      <c r="N5">
        <v>324378</v>
      </c>
      <c r="O5">
        <v>8.0971740869101499E-2</v>
      </c>
      <c r="P5">
        <v>0.10061767436435801</v>
      </c>
    </row>
    <row r="6" spans="1:16" x14ac:dyDescent="0.35">
      <c r="A6">
        <v>5</v>
      </c>
      <c r="B6" t="s">
        <v>142</v>
      </c>
      <c r="C6">
        <v>0</v>
      </c>
      <c r="E6">
        <v>0</v>
      </c>
      <c r="G6">
        <v>0</v>
      </c>
      <c r="I6">
        <v>0</v>
      </c>
      <c r="K6">
        <v>0</v>
      </c>
      <c r="L6">
        <v>0</v>
      </c>
      <c r="M6">
        <v>0</v>
      </c>
      <c r="N6">
        <v>0</v>
      </c>
      <c r="P6">
        <v>0</v>
      </c>
    </row>
    <row r="7" spans="1:16" x14ac:dyDescent="0.35">
      <c r="A7">
        <v>6</v>
      </c>
      <c r="B7" t="s">
        <v>103</v>
      </c>
      <c r="C7">
        <v>243725</v>
      </c>
      <c r="D7">
        <v>0.16897287704741101</v>
      </c>
      <c r="E7">
        <v>8268209</v>
      </c>
      <c r="F7">
        <v>0.137501277730536</v>
      </c>
      <c r="G7">
        <v>268</v>
      </c>
      <c r="H7">
        <v>-0.17791411042944799</v>
      </c>
      <c r="I7">
        <v>5516</v>
      </c>
      <c r="J7">
        <v>-0.82960056840999696</v>
      </c>
      <c r="K7">
        <v>8088</v>
      </c>
      <c r="L7">
        <v>621198</v>
      </c>
      <c r="M7">
        <v>21583</v>
      </c>
      <c r="N7">
        <v>650869</v>
      </c>
      <c r="O7">
        <v>-0.126660986360556</v>
      </c>
      <c r="P7">
        <v>0.20189077278932399</v>
      </c>
    </row>
    <row r="8" spans="1:16" x14ac:dyDescent="0.35">
      <c r="A8">
        <v>7</v>
      </c>
      <c r="B8" t="s">
        <v>143</v>
      </c>
      <c r="C8">
        <v>0</v>
      </c>
      <c r="E8">
        <v>0</v>
      </c>
      <c r="G8">
        <v>0</v>
      </c>
      <c r="I8">
        <v>0</v>
      </c>
      <c r="K8">
        <v>0</v>
      </c>
      <c r="L8">
        <v>0</v>
      </c>
      <c r="M8">
        <v>0</v>
      </c>
      <c r="N8">
        <v>0</v>
      </c>
      <c r="P8">
        <v>0</v>
      </c>
    </row>
    <row r="9" spans="1:16" x14ac:dyDescent="0.35">
      <c r="A9">
        <v>8</v>
      </c>
      <c r="B9" t="s">
        <v>144</v>
      </c>
      <c r="C9">
        <v>0</v>
      </c>
      <c r="E9">
        <v>0</v>
      </c>
      <c r="G9">
        <v>0</v>
      </c>
      <c r="I9">
        <v>0</v>
      </c>
      <c r="K9">
        <v>0</v>
      </c>
      <c r="L9">
        <v>0</v>
      </c>
      <c r="M9">
        <v>0</v>
      </c>
      <c r="N9">
        <v>0</v>
      </c>
      <c r="P9">
        <v>0</v>
      </c>
    </row>
    <row r="10" spans="1:16" x14ac:dyDescent="0.35">
      <c r="A10">
        <v>9</v>
      </c>
      <c r="B10" t="s">
        <v>104</v>
      </c>
      <c r="C10">
        <v>0</v>
      </c>
      <c r="E10">
        <v>0</v>
      </c>
      <c r="G10">
        <v>0</v>
      </c>
      <c r="I10">
        <v>0</v>
      </c>
      <c r="K10">
        <v>0</v>
      </c>
      <c r="L10">
        <v>0</v>
      </c>
      <c r="M10">
        <v>0</v>
      </c>
      <c r="N10">
        <v>0</v>
      </c>
      <c r="P10">
        <v>0</v>
      </c>
    </row>
    <row r="11" spans="1:16" x14ac:dyDescent="0.35">
      <c r="A11">
        <v>10</v>
      </c>
      <c r="B11" t="s">
        <v>105</v>
      </c>
      <c r="C11">
        <v>1785221</v>
      </c>
      <c r="D11">
        <v>-2.91707588715194E-2</v>
      </c>
      <c r="E11">
        <v>127776851</v>
      </c>
      <c r="F11">
        <v>-0.12615703697920599</v>
      </c>
      <c r="G11">
        <v>0</v>
      </c>
      <c r="I11">
        <v>0</v>
      </c>
      <c r="K11">
        <v>31505</v>
      </c>
      <c r="L11">
        <v>529638</v>
      </c>
      <c r="M11">
        <v>0</v>
      </c>
      <c r="N11">
        <v>561143</v>
      </c>
      <c r="O11">
        <v>-8.6562377913790803E-2</v>
      </c>
      <c r="P11">
        <v>0.17405897948023299</v>
      </c>
    </row>
    <row r="12" spans="1:16" x14ac:dyDescent="0.35">
      <c r="A12">
        <v>11</v>
      </c>
      <c r="B12" t="s">
        <v>106</v>
      </c>
      <c r="C12">
        <v>0</v>
      </c>
      <c r="E12">
        <v>0</v>
      </c>
      <c r="G12">
        <v>0</v>
      </c>
      <c r="I12">
        <v>0</v>
      </c>
      <c r="K12">
        <v>0</v>
      </c>
      <c r="L12">
        <v>0</v>
      </c>
      <c r="M12">
        <v>0</v>
      </c>
      <c r="N12">
        <v>0</v>
      </c>
      <c r="P12">
        <v>0</v>
      </c>
    </row>
    <row r="13" spans="1:16" x14ac:dyDescent="0.35">
      <c r="A13">
        <v>12</v>
      </c>
      <c r="B13" t="s">
        <v>145</v>
      </c>
      <c r="C13">
        <v>1785221</v>
      </c>
      <c r="D13">
        <v>-2.91707588715194E-2</v>
      </c>
      <c r="E13">
        <v>127776851</v>
      </c>
      <c r="F13">
        <v>-0.12615703697920599</v>
      </c>
      <c r="G13">
        <v>0</v>
      </c>
      <c r="I13">
        <v>0</v>
      </c>
      <c r="K13">
        <v>31505</v>
      </c>
      <c r="L13">
        <v>529638</v>
      </c>
      <c r="M13">
        <v>0</v>
      </c>
      <c r="N13">
        <v>561143</v>
      </c>
      <c r="O13">
        <v>-8.6562377913790803E-2</v>
      </c>
      <c r="P13">
        <v>0.17405897948023299</v>
      </c>
    </row>
    <row r="14" spans="1:16" x14ac:dyDescent="0.35">
      <c r="A14">
        <v>13</v>
      </c>
      <c r="B14" t="s">
        <v>108</v>
      </c>
      <c r="C14">
        <v>2028946</v>
      </c>
      <c r="D14">
        <v>-8.9925694444105107E-3</v>
      </c>
      <c r="E14">
        <v>136045060</v>
      </c>
      <c r="F14">
        <v>-0.113671332705595</v>
      </c>
      <c r="G14">
        <v>268</v>
      </c>
      <c r="H14">
        <v>-0.17791411042944799</v>
      </c>
      <c r="I14">
        <v>5516</v>
      </c>
      <c r="J14">
        <v>-0.82960056840999696</v>
      </c>
      <c r="K14">
        <v>39593</v>
      </c>
      <c r="L14">
        <v>1150836</v>
      </c>
      <c r="M14">
        <v>21583</v>
      </c>
      <c r="N14">
        <v>1212012</v>
      </c>
      <c r="O14">
        <v>-0.108542680303181</v>
      </c>
      <c r="P14">
        <v>0.37594975226955701</v>
      </c>
    </row>
    <row r="15" spans="1:16" x14ac:dyDescent="0.35">
      <c r="A15">
        <v>14</v>
      </c>
      <c r="B15" t="s">
        <v>76</v>
      </c>
      <c r="C15">
        <v>0</v>
      </c>
      <c r="E15">
        <v>0</v>
      </c>
      <c r="G15">
        <v>0</v>
      </c>
      <c r="I15">
        <v>0</v>
      </c>
      <c r="K15">
        <v>0</v>
      </c>
      <c r="L15">
        <v>0</v>
      </c>
      <c r="M15">
        <v>0</v>
      </c>
      <c r="N15">
        <v>0</v>
      </c>
      <c r="P15">
        <v>0</v>
      </c>
    </row>
    <row r="16" spans="1:16" x14ac:dyDescent="0.35">
      <c r="A16">
        <v>15</v>
      </c>
      <c r="B16" t="s">
        <v>109</v>
      </c>
      <c r="C16">
        <v>17420</v>
      </c>
      <c r="D16">
        <v>4.3926409780068197E-2</v>
      </c>
      <c r="E16">
        <v>1971596</v>
      </c>
      <c r="F16">
        <v>-4.1446953247836801E-2</v>
      </c>
      <c r="G16">
        <v>1179</v>
      </c>
      <c r="H16">
        <v>-6.2798092209856896E-2</v>
      </c>
      <c r="I16">
        <v>25185</v>
      </c>
      <c r="J16">
        <v>0.280832019529065</v>
      </c>
      <c r="K16">
        <v>0</v>
      </c>
      <c r="L16">
        <v>1944258</v>
      </c>
      <c r="M16">
        <v>39288</v>
      </c>
      <c r="N16">
        <v>1983546</v>
      </c>
      <c r="O16">
        <v>-7.9080262317915401E-2</v>
      </c>
      <c r="P16">
        <v>0.61526917828806205</v>
      </c>
    </row>
    <row r="17" spans="1:16" x14ac:dyDescent="0.35">
      <c r="A17">
        <v>16</v>
      </c>
      <c r="B17" t="s">
        <v>146</v>
      </c>
      <c r="C17">
        <v>0</v>
      </c>
      <c r="E17">
        <v>0</v>
      </c>
      <c r="G17">
        <v>1179</v>
      </c>
      <c r="H17">
        <v>-6.2798092209856896E-2</v>
      </c>
      <c r="I17">
        <v>25185</v>
      </c>
      <c r="J17">
        <v>0.280832019529065</v>
      </c>
      <c r="K17">
        <v>0</v>
      </c>
      <c r="L17">
        <v>0</v>
      </c>
      <c r="M17">
        <v>25196</v>
      </c>
      <c r="N17">
        <v>25196</v>
      </c>
      <c r="O17">
        <v>0.28060991105463801</v>
      </c>
      <c r="P17">
        <v>7.8154588883474398E-3</v>
      </c>
    </row>
    <row r="18" spans="1:16" x14ac:dyDescent="0.35">
      <c r="A18">
        <v>17</v>
      </c>
      <c r="B18" t="s">
        <v>111</v>
      </c>
      <c r="C18">
        <v>268</v>
      </c>
      <c r="D18">
        <v>-0.48262548262548299</v>
      </c>
      <c r="E18">
        <v>18209</v>
      </c>
      <c r="F18">
        <v>-0.57870991624635604</v>
      </c>
      <c r="G18">
        <v>0</v>
      </c>
      <c r="I18">
        <v>0</v>
      </c>
      <c r="K18">
        <v>0</v>
      </c>
      <c r="L18">
        <v>18114</v>
      </c>
      <c r="M18">
        <v>0</v>
      </c>
      <c r="N18">
        <v>18114</v>
      </c>
      <c r="O18">
        <v>-0.61111230382790505</v>
      </c>
      <c r="P18">
        <v>5.6187181419084598E-3</v>
      </c>
    </row>
    <row r="19" spans="1:16" x14ac:dyDescent="0.35">
      <c r="A19">
        <v>18</v>
      </c>
      <c r="B19" t="s">
        <v>147</v>
      </c>
      <c r="C19">
        <v>0</v>
      </c>
      <c r="E19">
        <v>0</v>
      </c>
      <c r="G19">
        <v>0</v>
      </c>
      <c r="I19">
        <v>0</v>
      </c>
      <c r="K19">
        <v>0</v>
      </c>
      <c r="L19">
        <v>0</v>
      </c>
      <c r="M19">
        <v>0</v>
      </c>
      <c r="N19">
        <v>0</v>
      </c>
      <c r="P19">
        <v>0</v>
      </c>
    </row>
    <row r="20" spans="1:16" x14ac:dyDescent="0.35">
      <c r="A20">
        <v>19</v>
      </c>
      <c r="B20" t="s">
        <v>113</v>
      </c>
      <c r="C20">
        <v>0</v>
      </c>
      <c r="E20">
        <v>2395</v>
      </c>
      <c r="G20">
        <v>0</v>
      </c>
      <c r="I20">
        <v>0</v>
      </c>
      <c r="K20">
        <v>0</v>
      </c>
      <c r="L20">
        <v>2407</v>
      </c>
      <c r="M20">
        <v>0</v>
      </c>
      <c r="N20">
        <v>2407</v>
      </c>
      <c r="P20">
        <v>7.4661888967503904E-4</v>
      </c>
    </row>
    <row r="21" spans="1:16" x14ac:dyDescent="0.35">
      <c r="A21">
        <v>20</v>
      </c>
      <c r="B21" t="s">
        <v>114</v>
      </c>
      <c r="C21">
        <v>0</v>
      </c>
      <c r="E21">
        <v>0</v>
      </c>
      <c r="G21">
        <v>0</v>
      </c>
      <c r="I21">
        <v>0</v>
      </c>
      <c r="K21">
        <v>0</v>
      </c>
      <c r="L21">
        <v>0</v>
      </c>
      <c r="M21">
        <v>0</v>
      </c>
      <c r="N21">
        <v>0</v>
      </c>
      <c r="P21">
        <v>0</v>
      </c>
    </row>
    <row r="22" spans="1:16" x14ac:dyDescent="0.35">
      <c r="A22">
        <v>21</v>
      </c>
      <c r="B22" t="s">
        <v>148</v>
      </c>
      <c r="C22">
        <v>17688</v>
      </c>
      <c r="D22">
        <v>2.80732345248473E-2</v>
      </c>
      <c r="E22">
        <v>1992200</v>
      </c>
      <c r="F22">
        <v>-5.1364051068822601E-2</v>
      </c>
      <c r="G22">
        <v>1179</v>
      </c>
      <c r="H22">
        <v>-6.2798092209856896E-2</v>
      </c>
      <c r="I22">
        <v>25185</v>
      </c>
      <c r="J22">
        <v>0.280832019529065</v>
      </c>
      <c r="K22">
        <v>0</v>
      </c>
      <c r="L22">
        <v>1964779</v>
      </c>
      <c r="M22">
        <v>39288</v>
      </c>
      <c r="N22">
        <v>2004067</v>
      </c>
      <c r="O22">
        <v>-8.92484005573395E-2</v>
      </c>
      <c r="P22">
        <v>0.62163451531964597</v>
      </c>
    </row>
    <row r="23" spans="1:16" x14ac:dyDescent="0.35">
      <c r="A23">
        <v>22</v>
      </c>
      <c r="B23" t="s">
        <v>149</v>
      </c>
      <c r="C23">
        <v>0</v>
      </c>
      <c r="E23">
        <v>0</v>
      </c>
      <c r="G23">
        <v>0</v>
      </c>
      <c r="I23">
        <v>0</v>
      </c>
      <c r="K23">
        <v>0</v>
      </c>
      <c r="L23">
        <v>0</v>
      </c>
      <c r="M23">
        <v>0</v>
      </c>
      <c r="N23">
        <v>0</v>
      </c>
      <c r="P23">
        <v>0</v>
      </c>
    </row>
    <row r="24" spans="1:16" x14ac:dyDescent="0.35">
      <c r="A24">
        <v>23</v>
      </c>
      <c r="B24" t="s">
        <v>116</v>
      </c>
      <c r="C24">
        <v>0</v>
      </c>
      <c r="E24">
        <v>0</v>
      </c>
      <c r="G24">
        <v>0</v>
      </c>
      <c r="I24">
        <v>0</v>
      </c>
      <c r="K24">
        <v>0</v>
      </c>
      <c r="L24">
        <v>0</v>
      </c>
      <c r="M24">
        <v>0</v>
      </c>
      <c r="N24">
        <v>0</v>
      </c>
      <c r="P24">
        <v>0</v>
      </c>
    </row>
    <row r="25" spans="1:16" x14ac:dyDescent="0.35">
      <c r="A25">
        <v>24</v>
      </c>
      <c r="B25" t="s">
        <v>41</v>
      </c>
      <c r="C25">
        <v>17688</v>
      </c>
      <c r="D25">
        <v>2.80732345248473E-2</v>
      </c>
      <c r="E25">
        <v>1992200</v>
      </c>
      <c r="F25">
        <v>-5.1364051068822601E-2</v>
      </c>
      <c r="G25">
        <v>1179</v>
      </c>
      <c r="H25">
        <v>-6.2798092209856896E-2</v>
      </c>
      <c r="I25">
        <v>25185</v>
      </c>
      <c r="J25">
        <v>0.280832019529065</v>
      </c>
      <c r="K25">
        <v>0</v>
      </c>
      <c r="L25">
        <v>1964779</v>
      </c>
      <c r="M25">
        <v>39288</v>
      </c>
      <c r="N25">
        <v>2004067</v>
      </c>
      <c r="O25">
        <v>-8.92484005573395E-2</v>
      </c>
      <c r="P25">
        <v>0.62163451531964597</v>
      </c>
    </row>
    <row r="26" spans="1:16" x14ac:dyDescent="0.35">
      <c r="A26">
        <v>25</v>
      </c>
      <c r="B26" t="s">
        <v>42</v>
      </c>
      <c r="C26">
        <v>0</v>
      </c>
      <c r="E26">
        <v>0</v>
      </c>
      <c r="G26">
        <v>0</v>
      </c>
      <c r="I26">
        <v>0</v>
      </c>
      <c r="K26">
        <v>0</v>
      </c>
      <c r="L26">
        <v>0</v>
      </c>
      <c r="M26">
        <v>0</v>
      </c>
      <c r="N26">
        <v>0</v>
      </c>
      <c r="P26">
        <v>0</v>
      </c>
    </row>
    <row r="27" spans="1:16" x14ac:dyDescent="0.35">
      <c r="A27">
        <v>26</v>
      </c>
      <c r="B27" t="s">
        <v>117</v>
      </c>
      <c r="C27">
        <v>0</v>
      </c>
      <c r="E27">
        <v>0</v>
      </c>
      <c r="G27">
        <v>0</v>
      </c>
      <c r="I27">
        <v>0</v>
      </c>
      <c r="K27">
        <v>0</v>
      </c>
      <c r="L27">
        <v>0</v>
      </c>
      <c r="M27">
        <v>0</v>
      </c>
      <c r="N27">
        <v>0</v>
      </c>
      <c r="P27">
        <v>0</v>
      </c>
    </row>
    <row r="28" spans="1:16" x14ac:dyDescent="0.35">
      <c r="A28">
        <v>27</v>
      </c>
      <c r="B28" t="s">
        <v>118</v>
      </c>
      <c r="C28">
        <v>0</v>
      </c>
      <c r="E28">
        <v>0</v>
      </c>
      <c r="G28">
        <v>0</v>
      </c>
      <c r="I28">
        <v>0</v>
      </c>
      <c r="K28">
        <v>0</v>
      </c>
      <c r="L28">
        <v>0</v>
      </c>
      <c r="M28">
        <v>0</v>
      </c>
      <c r="N28">
        <v>0</v>
      </c>
      <c r="P28">
        <v>0</v>
      </c>
    </row>
    <row r="29" spans="1:16" x14ac:dyDescent="0.35">
      <c r="A29">
        <v>28</v>
      </c>
      <c r="B29" t="s">
        <v>119</v>
      </c>
      <c r="C29">
        <v>0</v>
      </c>
      <c r="E29">
        <v>0</v>
      </c>
      <c r="G29">
        <v>0</v>
      </c>
      <c r="I29">
        <v>0</v>
      </c>
      <c r="K29">
        <v>0</v>
      </c>
      <c r="L29">
        <v>0</v>
      </c>
      <c r="M29">
        <v>0</v>
      </c>
      <c r="N29">
        <v>0</v>
      </c>
      <c r="P29">
        <v>0</v>
      </c>
    </row>
    <row r="30" spans="1:16" x14ac:dyDescent="0.35">
      <c r="A30">
        <v>29</v>
      </c>
      <c r="B30" t="s">
        <v>219</v>
      </c>
      <c r="C30">
        <v>0</v>
      </c>
      <c r="E30">
        <v>0</v>
      </c>
      <c r="G30">
        <v>0</v>
      </c>
      <c r="I30">
        <v>0</v>
      </c>
      <c r="K30">
        <v>0</v>
      </c>
      <c r="L30">
        <v>0</v>
      </c>
      <c r="M30">
        <v>0</v>
      </c>
      <c r="N30">
        <v>0</v>
      </c>
      <c r="P30">
        <v>0</v>
      </c>
    </row>
    <row r="31" spans="1:16" x14ac:dyDescent="0.35">
      <c r="A31">
        <v>30</v>
      </c>
      <c r="B31" t="s">
        <v>220</v>
      </c>
      <c r="C31">
        <v>0</v>
      </c>
      <c r="E31">
        <v>0</v>
      </c>
      <c r="G31">
        <v>0</v>
      </c>
      <c r="I31">
        <v>0</v>
      </c>
      <c r="K31">
        <v>0</v>
      </c>
      <c r="L31">
        <v>0</v>
      </c>
      <c r="M31">
        <v>0</v>
      </c>
      <c r="N31">
        <v>0</v>
      </c>
      <c r="P31">
        <v>0</v>
      </c>
    </row>
    <row r="32" spans="1:16" x14ac:dyDescent="0.35">
      <c r="A32">
        <v>31</v>
      </c>
      <c r="B32" t="s">
        <v>221</v>
      </c>
      <c r="C32">
        <v>0</v>
      </c>
      <c r="E32">
        <v>0</v>
      </c>
      <c r="G32">
        <v>0</v>
      </c>
      <c r="I32">
        <v>0</v>
      </c>
      <c r="K32">
        <v>0</v>
      </c>
      <c r="L32">
        <v>0</v>
      </c>
      <c r="M32">
        <v>0</v>
      </c>
      <c r="N32">
        <v>0</v>
      </c>
      <c r="P32">
        <v>0</v>
      </c>
    </row>
    <row r="33" spans="1:16" x14ac:dyDescent="0.35">
      <c r="A33">
        <v>32</v>
      </c>
      <c r="B33" t="s">
        <v>120</v>
      </c>
      <c r="C33">
        <v>0</v>
      </c>
      <c r="E33">
        <v>0</v>
      </c>
      <c r="G33">
        <v>0</v>
      </c>
      <c r="I33">
        <v>0</v>
      </c>
      <c r="K33">
        <v>0</v>
      </c>
      <c r="L33">
        <v>0</v>
      </c>
      <c r="M33">
        <v>0</v>
      </c>
      <c r="N33">
        <v>0</v>
      </c>
      <c r="P33">
        <v>0</v>
      </c>
    </row>
    <row r="34" spans="1:16" x14ac:dyDescent="0.35">
      <c r="A34">
        <v>33</v>
      </c>
      <c r="B34" t="s">
        <v>150</v>
      </c>
      <c r="C34">
        <v>0</v>
      </c>
      <c r="E34">
        <v>0</v>
      </c>
      <c r="G34">
        <v>0</v>
      </c>
      <c r="I34">
        <v>0</v>
      </c>
      <c r="K34">
        <v>0</v>
      </c>
      <c r="L34">
        <v>0</v>
      </c>
      <c r="M34">
        <v>0</v>
      </c>
      <c r="N34">
        <v>0</v>
      </c>
      <c r="P34">
        <v>0</v>
      </c>
    </row>
    <row r="35" spans="1:16" x14ac:dyDescent="0.35">
      <c r="A35">
        <v>34</v>
      </c>
      <c r="B35" t="s">
        <v>50</v>
      </c>
      <c r="C35">
        <v>0</v>
      </c>
      <c r="E35">
        <v>0</v>
      </c>
      <c r="G35">
        <v>0</v>
      </c>
      <c r="I35">
        <v>0</v>
      </c>
      <c r="K35">
        <v>0</v>
      </c>
      <c r="L35">
        <v>0</v>
      </c>
      <c r="M35">
        <v>0</v>
      </c>
      <c r="N35">
        <v>0</v>
      </c>
      <c r="P35">
        <v>0</v>
      </c>
    </row>
    <row r="36" spans="1:16" x14ac:dyDescent="0.35">
      <c r="A36">
        <v>35</v>
      </c>
      <c r="B36" t="s">
        <v>51</v>
      </c>
      <c r="C36">
        <v>0</v>
      </c>
      <c r="E36">
        <v>0</v>
      </c>
      <c r="G36">
        <v>0</v>
      </c>
      <c r="I36">
        <v>0</v>
      </c>
      <c r="K36">
        <v>0</v>
      </c>
      <c r="L36">
        <v>0</v>
      </c>
      <c r="M36">
        <v>0</v>
      </c>
      <c r="N36">
        <v>0</v>
      </c>
      <c r="P36">
        <v>0</v>
      </c>
    </row>
    <row r="37" spans="1:16" x14ac:dyDescent="0.35">
      <c r="A37">
        <v>36</v>
      </c>
      <c r="B37" t="s">
        <v>52</v>
      </c>
      <c r="C37">
        <v>85711</v>
      </c>
      <c r="D37">
        <v>-9.58373771045192E-2</v>
      </c>
      <c r="E37">
        <v>1524230</v>
      </c>
      <c r="F37">
        <v>-9.2733199049537404E-2</v>
      </c>
      <c r="G37">
        <v>0</v>
      </c>
      <c r="I37">
        <v>0</v>
      </c>
      <c r="K37">
        <v>679</v>
      </c>
      <c r="L37">
        <v>7109</v>
      </c>
      <c r="M37">
        <v>0</v>
      </c>
      <c r="N37">
        <v>7788</v>
      </c>
      <c r="O37">
        <v>-3.4106412005457103E-2</v>
      </c>
      <c r="P37">
        <v>2.41573241079734E-3</v>
      </c>
    </row>
    <row r="38" spans="1:16" x14ac:dyDescent="0.35">
      <c r="A38">
        <v>37</v>
      </c>
      <c r="B38" t="s">
        <v>122</v>
      </c>
      <c r="C38">
        <v>85711</v>
      </c>
      <c r="D38">
        <v>-9.58373771045192E-2</v>
      </c>
      <c r="E38">
        <v>1524230</v>
      </c>
      <c r="F38">
        <v>-9.2733199049537404E-2</v>
      </c>
      <c r="G38">
        <v>0</v>
      </c>
      <c r="I38">
        <v>0</v>
      </c>
      <c r="K38">
        <v>679</v>
      </c>
      <c r="L38">
        <v>7109</v>
      </c>
      <c r="M38">
        <v>0</v>
      </c>
      <c r="N38">
        <v>7788</v>
      </c>
      <c r="O38">
        <v>-3.4106412005457103E-2</v>
      </c>
      <c r="P38">
        <v>2.41573241079734E-3</v>
      </c>
    </row>
    <row r="39" spans="1:16" x14ac:dyDescent="0.35">
      <c r="A39">
        <v>38</v>
      </c>
      <c r="B39" t="s">
        <v>123</v>
      </c>
      <c r="C39">
        <v>0</v>
      </c>
      <c r="E39">
        <v>0</v>
      </c>
      <c r="G39">
        <v>0</v>
      </c>
      <c r="I39">
        <v>0</v>
      </c>
      <c r="K39">
        <v>0</v>
      </c>
      <c r="L39">
        <v>0</v>
      </c>
      <c r="M39">
        <v>0</v>
      </c>
      <c r="N39">
        <v>0</v>
      </c>
      <c r="P39">
        <v>0</v>
      </c>
    </row>
    <row r="40" spans="1:16" x14ac:dyDescent="0.35">
      <c r="A40">
        <v>39</v>
      </c>
      <c r="B40" t="s">
        <v>124</v>
      </c>
      <c r="C40">
        <v>0</v>
      </c>
      <c r="E40">
        <v>0</v>
      </c>
      <c r="G40">
        <v>0</v>
      </c>
      <c r="I40">
        <v>0</v>
      </c>
      <c r="K40">
        <v>0</v>
      </c>
      <c r="L40">
        <v>0</v>
      </c>
      <c r="M40">
        <v>0</v>
      </c>
      <c r="N40">
        <v>0</v>
      </c>
      <c r="P40">
        <v>0</v>
      </c>
    </row>
    <row r="41" spans="1:16" x14ac:dyDescent="0.35">
      <c r="A41">
        <v>40</v>
      </c>
      <c r="B41" t="s">
        <v>125</v>
      </c>
      <c r="C41">
        <v>0</v>
      </c>
      <c r="E41">
        <v>0</v>
      </c>
      <c r="G41">
        <v>0</v>
      </c>
      <c r="I41">
        <v>0</v>
      </c>
      <c r="K41">
        <v>0</v>
      </c>
      <c r="L41">
        <v>0</v>
      </c>
      <c r="M41">
        <v>0</v>
      </c>
      <c r="N41">
        <v>0</v>
      </c>
      <c r="P41">
        <v>0</v>
      </c>
    </row>
    <row r="42" spans="1:16" x14ac:dyDescent="0.35">
      <c r="A42">
        <v>41</v>
      </c>
      <c r="B42" t="s">
        <v>11</v>
      </c>
      <c r="C42">
        <v>2046634</v>
      </c>
      <c r="D42">
        <v>-8.6836820594392607E-3</v>
      </c>
      <c r="E42">
        <v>139561490</v>
      </c>
      <c r="F42">
        <v>-0.112615676490242</v>
      </c>
      <c r="G42">
        <v>1447</v>
      </c>
      <c r="H42">
        <v>-8.6489898989899006E-2</v>
      </c>
      <c r="I42">
        <v>30701</v>
      </c>
      <c r="J42">
        <v>-0.40998193488872697</v>
      </c>
      <c r="K42">
        <v>40272</v>
      </c>
      <c r="L42">
        <v>3122724</v>
      </c>
      <c r="M42">
        <v>60871</v>
      </c>
      <c r="N42">
        <v>3223867</v>
      </c>
      <c r="O42">
        <v>-9.64756612899519E-2</v>
      </c>
      <c r="P42">
        <v>1</v>
      </c>
    </row>
    <row r="43" spans="1:16" x14ac:dyDescent="0.35">
      <c r="A43">
        <v>42</v>
      </c>
      <c r="B43" t="s">
        <v>151</v>
      </c>
      <c r="C43">
        <v>0</v>
      </c>
      <c r="E43">
        <v>0</v>
      </c>
      <c r="G43">
        <v>0</v>
      </c>
      <c r="I43">
        <v>0</v>
      </c>
      <c r="K43">
        <v>0</v>
      </c>
      <c r="L43">
        <v>0</v>
      </c>
      <c r="M43">
        <v>0</v>
      </c>
      <c r="N43">
        <v>0</v>
      </c>
      <c r="P43">
        <v>0</v>
      </c>
    </row>
    <row r="44" spans="1:16" x14ac:dyDescent="0.35">
      <c r="A44">
        <v>43</v>
      </c>
      <c r="B44" t="s">
        <v>152</v>
      </c>
      <c r="C44">
        <v>0</v>
      </c>
      <c r="E44">
        <v>0</v>
      </c>
      <c r="G44">
        <v>0</v>
      </c>
      <c r="I44">
        <v>0</v>
      </c>
      <c r="K44">
        <v>0</v>
      </c>
      <c r="L44">
        <v>0</v>
      </c>
      <c r="M44">
        <v>0</v>
      </c>
      <c r="N44">
        <v>0</v>
      </c>
      <c r="P44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"/>
  <sheetViews>
    <sheetView workbookViewId="0">
      <selection sqref="A1:K1"/>
    </sheetView>
  </sheetViews>
  <sheetFormatPr defaultColWidth="11.453125" defaultRowHeight="14.5" x14ac:dyDescent="0.35"/>
  <sheetData>
    <row r="1" spans="1:6" x14ac:dyDescent="0.35">
      <c r="A1" t="s">
        <v>95</v>
      </c>
      <c r="B1" t="s">
        <v>96</v>
      </c>
      <c r="C1" t="s">
        <v>257</v>
      </c>
      <c r="D1" t="s">
        <v>170</v>
      </c>
      <c r="E1" t="s">
        <v>209</v>
      </c>
      <c r="F1" t="s">
        <v>171</v>
      </c>
    </row>
    <row r="2" spans="1:6" x14ac:dyDescent="0.35">
      <c r="A2">
        <v>1</v>
      </c>
      <c r="B2" t="s">
        <v>2</v>
      </c>
      <c r="C2">
        <v>559374</v>
      </c>
      <c r="D2">
        <v>-1.6544065937157199E-2</v>
      </c>
      <c r="E2">
        <v>-1.6544065937157199E-2</v>
      </c>
      <c r="F2">
        <v>7.1931525822933495E-2</v>
      </c>
    </row>
    <row r="3" spans="1:6" x14ac:dyDescent="0.35">
      <c r="A3">
        <v>2</v>
      </c>
      <c r="B3" t="s">
        <v>3</v>
      </c>
      <c r="C3">
        <v>337060</v>
      </c>
      <c r="D3">
        <v>0.134274916795386</v>
      </c>
      <c r="E3">
        <v>0.134274916795386</v>
      </c>
      <c r="F3">
        <v>4.3343523463510898E-2</v>
      </c>
    </row>
    <row r="4" spans="1:6" x14ac:dyDescent="0.35">
      <c r="A4">
        <v>3</v>
      </c>
      <c r="B4" t="s">
        <v>126</v>
      </c>
      <c r="C4">
        <v>571285</v>
      </c>
      <c r="D4">
        <v>-7.9581628012736995E-4</v>
      </c>
      <c r="E4">
        <v>-7.9581628012736995E-4</v>
      </c>
      <c r="F4">
        <v>7.3463195875665604E-2</v>
      </c>
    </row>
    <row r="5" spans="1:6" x14ac:dyDescent="0.35">
      <c r="A5">
        <v>4</v>
      </c>
      <c r="B5" t="s">
        <v>127</v>
      </c>
      <c r="C5">
        <v>0</v>
      </c>
      <c r="F5">
        <v>0</v>
      </c>
    </row>
    <row r="6" spans="1:6" x14ac:dyDescent="0.35">
      <c r="A6">
        <v>5</v>
      </c>
      <c r="B6" t="s">
        <v>128</v>
      </c>
      <c r="C6">
        <v>13432</v>
      </c>
      <c r="D6">
        <v>4.1401767715924902E-2</v>
      </c>
      <c r="E6">
        <v>4.1401767715924902E-2</v>
      </c>
      <c r="F6">
        <v>1.72725985629229E-3</v>
      </c>
    </row>
    <row r="7" spans="1:6" x14ac:dyDescent="0.35">
      <c r="A7">
        <v>6</v>
      </c>
      <c r="B7" t="s">
        <v>129</v>
      </c>
      <c r="C7">
        <v>128568</v>
      </c>
      <c r="D7">
        <v>-4.4509018482873502E-2</v>
      </c>
      <c r="E7">
        <v>-4.4509018482873502E-2</v>
      </c>
      <c r="F7">
        <v>1.65329321920628E-2</v>
      </c>
    </row>
    <row r="8" spans="1:6" x14ac:dyDescent="0.35">
      <c r="A8">
        <v>7</v>
      </c>
      <c r="B8" t="s">
        <v>130</v>
      </c>
      <c r="C8">
        <v>190829</v>
      </c>
      <c r="D8">
        <v>8.2582185918231906E-3</v>
      </c>
      <c r="E8">
        <v>8.2582185918231906E-3</v>
      </c>
      <c r="F8">
        <v>2.4539254847856001E-2</v>
      </c>
    </row>
    <row r="9" spans="1:6" x14ac:dyDescent="0.35">
      <c r="A9">
        <v>8</v>
      </c>
      <c r="B9" t="s">
        <v>131</v>
      </c>
      <c r="C9">
        <v>487054</v>
      </c>
      <c r="D9">
        <v>0.25379120384075798</v>
      </c>
      <c r="E9">
        <v>0.25379120384075798</v>
      </c>
      <c r="F9">
        <v>6.2631687168447303E-2</v>
      </c>
    </row>
    <row r="10" spans="1:6" x14ac:dyDescent="0.35">
      <c r="A10">
        <v>9</v>
      </c>
      <c r="B10" t="s">
        <v>132</v>
      </c>
      <c r="C10">
        <v>708143</v>
      </c>
      <c r="D10">
        <v>-2.8495817064838901E-2</v>
      </c>
      <c r="E10">
        <v>-2.8495817064838901E-2</v>
      </c>
      <c r="F10">
        <v>9.1062163223227396E-2</v>
      </c>
    </row>
    <row r="11" spans="1:6" x14ac:dyDescent="0.35">
      <c r="A11">
        <v>10</v>
      </c>
      <c r="B11" t="s">
        <v>133</v>
      </c>
      <c r="C11">
        <v>1460766</v>
      </c>
      <c r="D11">
        <v>-0.103060215115826</v>
      </c>
      <c r="E11">
        <v>-0.103060215115826</v>
      </c>
      <c r="F11">
        <v>0.187844138716249</v>
      </c>
    </row>
    <row r="12" spans="1:6" x14ac:dyDescent="0.35">
      <c r="A12">
        <v>11</v>
      </c>
      <c r="B12" t="s">
        <v>134</v>
      </c>
      <c r="C12">
        <v>12712</v>
      </c>
      <c r="D12">
        <v>1.5735641227387901E-4</v>
      </c>
      <c r="E12">
        <v>1.5735641227387901E-4</v>
      </c>
      <c r="F12">
        <v>1.6346729670330201E-3</v>
      </c>
    </row>
    <row r="13" spans="1:6" x14ac:dyDescent="0.35">
      <c r="A13">
        <v>12</v>
      </c>
      <c r="B13" t="s">
        <v>135</v>
      </c>
      <c r="C13">
        <v>6573</v>
      </c>
      <c r="D13">
        <v>-0.47512576858580202</v>
      </c>
      <c r="E13">
        <v>-0.47512576858580202</v>
      </c>
      <c r="F13">
        <v>8.4524114319604003E-4</v>
      </c>
    </row>
    <row r="14" spans="1:6" x14ac:dyDescent="0.35">
      <c r="A14">
        <v>13</v>
      </c>
      <c r="B14" t="s">
        <v>136</v>
      </c>
      <c r="C14">
        <v>1698624</v>
      </c>
      <c r="D14">
        <v>1.7096268903376701E-2</v>
      </c>
      <c r="E14">
        <v>1.7096268903376701E-2</v>
      </c>
      <c r="F14">
        <v>0.218430989140458</v>
      </c>
    </row>
    <row r="15" spans="1:6" x14ac:dyDescent="0.35">
      <c r="A15">
        <v>14</v>
      </c>
      <c r="B15" t="s">
        <v>4</v>
      </c>
      <c r="C15">
        <v>701018</v>
      </c>
      <c r="D15">
        <v>5.5122458493204202E-3</v>
      </c>
      <c r="E15">
        <v>5.5122458493204202E-3</v>
      </c>
      <c r="F15">
        <v>9.0145938798265907E-2</v>
      </c>
    </row>
    <row r="16" spans="1:6" x14ac:dyDescent="0.35">
      <c r="A16">
        <v>15</v>
      </c>
      <c r="B16" t="s">
        <v>5</v>
      </c>
      <c r="C16">
        <v>279258</v>
      </c>
      <c r="D16">
        <v>8.2349202165799204E-2</v>
      </c>
      <c r="E16">
        <v>8.2349202165799204E-2</v>
      </c>
      <c r="F16">
        <v>3.5910596556616402E-2</v>
      </c>
    </row>
    <row r="17" spans="1:6" x14ac:dyDescent="0.35">
      <c r="A17">
        <v>16</v>
      </c>
      <c r="B17" t="s">
        <v>137</v>
      </c>
      <c r="C17">
        <v>304014</v>
      </c>
      <c r="D17">
        <v>0.117012716457175</v>
      </c>
      <c r="E17">
        <v>0.117012716457175</v>
      </c>
      <c r="F17">
        <v>3.9094042432314201E-2</v>
      </c>
    </row>
    <row r="18" spans="1:6" x14ac:dyDescent="0.35">
      <c r="A18">
        <v>17</v>
      </c>
      <c r="B18" t="s">
        <v>138</v>
      </c>
      <c r="C18">
        <v>134982</v>
      </c>
      <c r="D18">
        <v>1.37969882458973E-2</v>
      </c>
      <c r="E18">
        <v>1.37969882458973E-2</v>
      </c>
      <c r="F18">
        <v>1.7357727063880699E-2</v>
      </c>
    </row>
    <row r="19" spans="1:6" x14ac:dyDescent="0.35">
      <c r="A19">
        <v>18</v>
      </c>
      <c r="B19" t="s">
        <v>139</v>
      </c>
      <c r="C19">
        <v>182787</v>
      </c>
      <c r="D19">
        <v>-3.7562986715528997E-2</v>
      </c>
      <c r="E19">
        <v>-3.7562986715528997E-2</v>
      </c>
      <c r="F19">
        <v>2.35051107319907E-2</v>
      </c>
    </row>
    <row r="20" spans="1:6" x14ac:dyDescent="0.35">
      <c r="A20">
        <v>19</v>
      </c>
      <c r="B20" t="s">
        <v>11</v>
      </c>
      <c r="C20">
        <v>7776479</v>
      </c>
      <c r="D20">
        <v>1.33412858264581E-3</v>
      </c>
      <c r="E20">
        <v>1.33412858264581E-3</v>
      </c>
      <c r="F20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8"/>
  <sheetViews>
    <sheetView workbookViewId="0">
      <selection sqref="A1:K1"/>
    </sheetView>
  </sheetViews>
  <sheetFormatPr defaultColWidth="11.453125" defaultRowHeight="14.5" x14ac:dyDescent="0.35"/>
  <sheetData>
    <row r="1" spans="1:8" x14ac:dyDescent="0.35">
      <c r="A1" t="s">
        <v>95</v>
      </c>
      <c r="B1" t="s">
        <v>96</v>
      </c>
      <c r="C1" t="s">
        <v>258</v>
      </c>
      <c r="D1" t="s">
        <v>170</v>
      </c>
      <c r="E1" t="s">
        <v>171</v>
      </c>
      <c r="F1" t="s">
        <v>259</v>
      </c>
      <c r="G1" t="s">
        <v>172</v>
      </c>
      <c r="H1" t="s">
        <v>173</v>
      </c>
    </row>
    <row r="2" spans="1:8" x14ac:dyDescent="0.35">
      <c r="A2">
        <v>1</v>
      </c>
      <c r="B2" t="s">
        <v>7</v>
      </c>
      <c r="C2">
        <v>3843940</v>
      </c>
      <c r="D2">
        <v>-2.5298760482195599E-2</v>
      </c>
      <c r="E2">
        <v>0.494303398748971</v>
      </c>
      <c r="F2">
        <v>1324959</v>
      </c>
      <c r="G2">
        <v>-9.5396003506558399E-2</v>
      </c>
      <c r="H2">
        <v>0.907030284111213</v>
      </c>
    </row>
    <row r="3" spans="1:8" x14ac:dyDescent="0.35">
      <c r="A3">
        <v>2</v>
      </c>
      <c r="B3" t="s">
        <v>222</v>
      </c>
      <c r="C3">
        <v>96775</v>
      </c>
      <c r="D3">
        <v>-0.10654110695656201</v>
      </c>
      <c r="E3">
        <v>1.24445780667575E-2</v>
      </c>
      <c r="F3">
        <v>889</v>
      </c>
      <c r="H3">
        <v>6.0858481098273096E-4</v>
      </c>
    </row>
    <row r="4" spans="1:8" x14ac:dyDescent="0.35">
      <c r="A4">
        <v>3</v>
      </c>
      <c r="B4" t="s">
        <v>9</v>
      </c>
      <c r="C4">
        <v>415417</v>
      </c>
      <c r="D4">
        <v>3.93193912449556E-2</v>
      </c>
      <c r="E4">
        <v>5.34196774658557E-2</v>
      </c>
      <c r="F4">
        <v>202</v>
      </c>
      <c r="G4">
        <v>0.122222222222222</v>
      </c>
      <c r="H4">
        <v>1.3828361284422001E-4</v>
      </c>
    </row>
    <row r="5" spans="1:8" x14ac:dyDescent="0.35">
      <c r="A5">
        <v>4</v>
      </c>
      <c r="B5" t="s">
        <v>10</v>
      </c>
      <c r="C5">
        <v>2944862</v>
      </c>
      <c r="D5">
        <v>2.75250036985655E-2</v>
      </c>
      <c r="E5">
        <v>0.37868834983030197</v>
      </c>
      <c r="F5">
        <v>104188</v>
      </c>
      <c r="G5">
        <v>-0.23273265533061799</v>
      </c>
      <c r="H5">
        <v>7.1324223044621798E-2</v>
      </c>
    </row>
    <row r="6" spans="1:8" x14ac:dyDescent="0.35">
      <c r="A6">
        <v>5</v>
      </c>
      <c r="B6" t="s">
        <v>8</v>
      </c>
      <c r="C6">
        <v>167799</v>
      </c>
      <c r="D6">
        <v>0.25232480035823601</v>
      </c>
      <c r="E6">
        <v>2.1577760320577E-2</v>
      </c>
      <c r="F6">
        <v>9414</v>
      </c>
      <c r="G6">
        <v>0.16553175684041099</v>
      </c>
      <c r="H6">
        <v>6.4445640164133098E-3</v>
      </c>
    </row>
    <row r="7" spans="1:8" x14ac:dyDescent="0.35">
      <c r="A7">
        <v>6</v>
      </c>
      <c r="B7" t="s">
        <v>140</v>
      </c>
      <c r="C7">
        <v>307686</v>
      </c>
      <c r="D7">
        <v>-2.1432774111473402E-2</v>
      </c>
      <c r="E7">
        <v>3.9566235567536398E-2</v>
      </c>
      <c r="F7">
        <v>21114</v>
      </c>
      <c r="G7">
        <v>6.2125861461844102E-2</v>
      </c>
      <c r="H7">
        <v>1.4454060403925099E-2</v>
      </c>
    </row>
    <row r="8" spans="1:8" x14ac:dyDescent="0.35">
      <c r="A8">
        <v>7</v>
      </c>
      <c r="B8" t="s">
        <v>11</v>
      </c>
      <c r="C8">
        <v>7776479</v>
      </c>
      <c r="D8">
        <v>1.33412858264581E-3</v>
      </c>
      <c r="E8">
        <v>1</v>
      </c>
      <c r="F8">
        <v>1460766</v>
      </c>
      <c r="G8">
        <v>-0.103060215115826</v>
      </c>
      <c r="H8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365F91"/>
    <pageSetUpPr fitToPage="1"/>
  </sheetPr>
  <dimension ref="A1:L52"/>
  <sheetViews>
    <sheetView showGridLines="0" zoomScale="130" zoomScaleNormal="130" zoomScalePageLayoutView="150" workbookViewId="0"/>
  </sheetViews>
  <sheetFormatPr defaultColWidth="9" defaultRowHeight="11" x14ac:dyDescent="0.35"/>
  <cols>
    <col min="1" max="1" width="7.453125" style="9" customWidth="1"/>
    <col min="2" max="2" width="13" style="9" customWidth="1"/>
    <col min="3" max="3" width="40" style="9" customWidth="1"/>
    <col min="4" max="4" width="10.54296875" style="9" customWidth="1"/>
    <col min="5" max="5" width="12.453125" style="9" customWidth="1"/>
    <col min="6" max="6" width="10.54296875" style="9" customWidth="1"/>
    <col min="7" max="7" width="12.453125" style="26" customWidth="1"/>
    <col min="8" max="8" width="13.453125" style="9" customWidth="1"/>
    <col min="9" max="9" width="14.453125" style="9" customWidth="1"/>
    <col min="10" max="10" width="15" style="9" customWidth="1"/>
    <col min="11" max="11" width="12.7265625" style="9" customWidth="1"/>
    <col min="12" max="12" width="11.26953125" style="9" bestFit="1" customWidth="1"/>
    <col min="13" max="16384" width="9" style="9"/>
  </cols>
  <sheetData>
    <row r="1" spans="1:11" ht="13.15" customHeight="1" x14ac:dyDescent="0.35">
      <c r="A1" s="276" t="s">
        <v>92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3.15" customHeight="1" x14ac:dyDescent="0.35">
      <c r="A2" s="276" t="s">
        <v>77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ht="13.15" customHeight="1" x14ac:dyDescent="0.35">
      <c r="A3" s="276" t="str">
        <f>"Premi lordi contabilizzati a tutto il "&amp;IF(MID(RAPPR_Tav1!C1,5,4)="0331","1°",
IF(MID(RAPPR_Tav1!C1,5,4)="0630","2°",
IF(MID(RAPPR_Tav1!C1,5,4)="0930","3°","4°")))&amp;" trimestre "&amp;MID(RAPPR_Tav1!C1,1,4)</f>
        <v>Premi lordi contabilizzati a tutto il 4° trimestre 2025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</row>
    <row r="4" spans="1:11" ht="13.15" customHeight="1" x14ac:dyDescent="0.35">
      <c r="H4" s="11"/>
      <c r="I4" s="11"/>
      <c r="J4" s="11"/>
      <c r="K4" s="11" t="s">
        <v>1</v>
      </c>
    </row>
    <row r="5" spans="1:11" ht="13.15" customHeight="1" x14ac:dyDescent="0.35">
      <c r="A5" s="281" t="s">
        <v>12</v>
      </c>
      <c r="B5" s="282"/>
      <c r="C5" s="230"/>
      <c r="D5" s="287" t="s">
        <v>73</v>
      </c>
      <c r="E5" s="288"/>
      <c r="F5" s="288"/>
      <c r="G5" s="288"/>
      <c r="H5" s="288"/>
      <c r="I5" s="28"/>
      <c r="J5" s="28"/>
      <c r="K5" s="217"/>
    </row>
    <row r="6" spans="1:11" ht="21" customHeight="1" x14ac:dyDescent="0.35">
      <c r="A6" s="283"/>
      <c r="B6" s="284"/>
      <c r="C6" s="232"/>
      <c r="D6" s="270" t="s">
        <v>74</v>
      </c>
      <c r="E6" s="270" t="s">
        <v>17</v>
      </c>
      <c r="F6" s="270" t="s">
        <v>18</v>
      </c>
      <c r="G6" s="277" t="s">
        <v>184</v>
      </c>
      <c r="H6" s="279" t="s">
        <v>19</v>
      </c>
      <c r="I6" s="277" t="s">
        <v>185</v>
      </c>
      <c r="J6" s="277" t="s">
        <v>210</v>
      </c>
      <c r="K6" s="277" t="s">
        <v>186</v>
      </c>
    </row>
    <row r="7" spans="1:11" ht="20.65" customHeight="1" x14ac:dyDescent="0.35">
      <c r="A7" s="285"/>
      <c r="B7" s="286"/>
      <c r="C7" s="233"/>
      <c r="D7" s="271"/>
      <c r="E7" s="271"/>
      <c r="F7" s="271"/>
      <c r="G7" s="278"/>
      <c r="H7" s="280"/>
      <c r="I7" s="278"/>
      <c r="J7" s="278"/>
      <c r="K7" s="278"/>
    </row>
    <row r="8" spans="1:11" ht="13.15" customHeight="1" x14ac:dyDescent="0.35">
      <c r="A8" s="121" t="s">
        <v>21</v>
      </c>
      <c r="B8" s="29" t="s">
        <v>22</v>
      </c>
      <c r="C8" s="29"/>
      <c r="D8" s="30"/>
      <c r="E8" s="30"/>
      <c r="F8" s="30"/>
      <c r="G8" s="30"/>
      <c r="H8" s="31"/>
      <c r="I8" s="30"/>
      <c r="J8" s="30"/>
      <c r="K8" s="30"/>
    </row>
    <row r="9" spans="1:11" ht="12" customHeight="1" x14ac:dyDescent="0.35">
      <c r="A9" s="32"/>
      <c r="B9" s="10" t="s">
        <v>75</v>
      </c>
      <c r="C9" s="10"/>
      <c r="D9" s="122">
        <f>+RAPPR_Tav1!C2</f>
        <v>0</v>
      </c>
      <c r="E9" s="122">
        <f>+RAPPR_Tav1!D2</f>
        <v>0</v>
      </c>
      <c r="F9" s="122">
        <f>+RAPPR_Tav1!E2</f>
        <v>0</v>
      </c>
      <c r="G9" s="122">
        <f>+RAPPR_Tav1!G2</f>
        <v>0</v>
      </c>
      <c r="H9" s="123">
        <f>+RAPPR_Tav1!F2</f>
        <v>0</v>
      </c>
      <c r="I9" s="124">
        <f>+RAPPR_Tav1!H2</f>
        <v>0</v>
      </c>
      <c r="J9" s="124">
        <f>+RAPPR_Tav1!I2</f>
        <v>0</v>
      </c>
      <c r="K9" s="124">
        <f>+RAPPR_Tav1!J2</f>
        <v>0</v>
      </c>
    </row>
    <row r="10" spans="1:11" ht="12" customHeight="1" x14ac:dyDescent="0.35">
      <c r="A10" s="32"/>
      <c r="B10" s="10" t="s">
        <v>23</v>
      </c>
      <c r="C10" s="10"/>
      <c r="D10" s="122">
        <f>+RAPPR_Tav1!C3</f>
        <v>21183</v>
      </c>
      <c r="E10" s="122">
        <f>+RAPPR_Tav1!D3</f>
        <v>368268</v>
      </c>
      <c r="F10" s="122">
        <f>+RAPPR_Tav1!E3</f>
        <v>41465</v>
      </c>
      <c r="G10" s="122">
        <f>+RAPPR_Tav1!G3</f>
        <v>0</v>
      </c>
      <c r="H10" s="123">
        <f>+RAPPR_Tav1!F3</f>
        <v>430916</v>
      </c>
      <c r="I10" s="124">
        <f>+RAPPR_Tav1!H3</f>
        <v>-0.19167279439350501</v>
      </c>
      <c r="J10" s="124">
        <f>+RAPPR_Tav1!I3</f>
        <v>-0.19167279439350501</v>
      </c>
      <c r="K10" s="124">
        <f>+RAPPR_Tav1!J3</f>
        <v>0.125012402139144</v>
      </c>
    </row>
    <row r="11" spans="1:11" s="47" customFormat="1" ht="12" customHeight="1" x14ac:dyDescent="0.35">
      <c r="A11" s="52"/>
      <c r="B11" s="47" t="s">
        <v>66</v>
      </c>
      <c r="C11" s="53" t="s">
        <v>86</v>
      </c>
      <c r="D11" s="125">
        <f>+RAPPR_Tav1!C4</f>
        <v>0</v>
      </c>
      <c r="E11" s="125">
        <f>+RAPPR_Tav1!D4</f>
        <v>0</v>
      </c>
      <c r="F11" s="125">
        <f>+RAPPR_Tav1!E4</f>
        <v>0</v>
      </c>
      <c r="G11" s="125">
        <f>+RAPPR_Tav1!G4</f>
        <v>0</v>
      </c>
      <c r="H11" s="125">
        <f>+RAPPR_Tav1!F4</f>
        <v>0</v>
      </c>
      <c r="I11" s="126">
        <f>+RAPPR_Tav1!H4</f>
        <v>0</v>
      </c>
      <c r="J11" s="126">
        <f>+RAPPR_Tav1!I4</f>
        <v>0</v>
      </c>
      <c r="K11" s="126">
        <f>+RAPPR_Tav1!J4</f>
        <v>0</v>
      </c>
    </row>
    <row r="12" spans="1:11" s="47" customFormat="1" ht="12" customHeight="1" x14ac:dyDescent="0.35">
      <c r="A12" s="52"/>
      <c r="C12" s="53" t="s">
        <v>81</v>
      </c>
      <c r="D12" s="125">
        <f>+RAPPR_Tav1!C5</f>
        <v>0</v>
      </c>
      <c r="E12" s="125">
        <f>+RAPPR_Tav1!D5</f>
        <v>0</v>
      </c>
      <c r="F12" s="125">
        <f>+RAPPR_Tav1!E5</f>
        <v>39022</v>
      </c>
      <c r="G12" s="125">
        <f>+RAPPR_Tav1!G5</f>
        <v>0</v>
      </c>
      <c r="H12" s="125">
        <f>+RAPPR_Tav1!F5</f>
        <v>39022</v>
      </c>
      <c r="I12" s="126">
        <f>+RAPPR_Tav1!H5</f>
        <v>-0.38564478800950902</v>
      </c>
      <c r="J12" s="126">
        <f>+RAPPR_Tav1!I5</f>
        <v>-0.38564478800950902</v>
      </c>
      <c r="K12" s="126">
        <f>+RAPPR_Tav1!J5</f>
        <v>1.1320614589093199E-2</v>
      </c>
    </row>
    <row r="13" spans="1:11" ht="12" customHeight="1" x14ac:dyDescent="0.35">
      <c r="A13" s="32"/>
      <c r="B13" s="10" t="s">
        <v>25</v>
      </c>
      <c r="C13" s="10"/>
      <c r="D13" s="122">
        <f>+RAPPR_Tav1!C6</f>
        <v>12436</v>
      </c>
      <c r="E13" s="122">
        <f>+RAPPR_Tav1!D6</f>
        <v>258849</v>
      </c>
      <c r="F13" s="122">
        <f>+RAPPR_Tav1!E6</f>
        <v>33394</v>
      </c>
      <c r="G13" s="122">
        <f>+RAPPR_Tav1!G6</f>
        <v>13336</v>
      </c>
      <c r="H13" s="123">
        <f>+RAPPR_Tav1!F6</f>
        <v>304679</v>
      </c>
      <c r="I13" s="124">
        <f>+RAPPR_Tav1!H6</f>
        <v>6.9717226899607604E-2</v>
      </c>
      <c r="J13" s="124">
        <f>+RAPPR_Tav1!I6</f>
        <v>6.9717226899607604E-2</v>
      </c>
      <c r="K13" s="124">
        <f>+RAPPR_Tav1!J6</f>
        <v>8.8389973153357698E-2</v>
      </c>
    </row>
    <row r="14" spans="1:11" ht="12" customHeight="1" x14ac:dyDescent="0.35">
      <c r="A14" s="32"/>
      <c r="B14" s="10" t="s">
        <v>26</v>
      </c>
      <c r="C14" s="10"/>
      <c r="D14" s="122">
        <f>+RAPPR_Tav1!C7</f>
        <v>0</v>
      </c>
      <c r="E14" s="122">
        <f>+RAPPR_Tav1!D7</f>
        <v>0</v>
      </c>
      <c r="F14" s="122">
        <f>+RAPPR_Tav1!E7</f>
        <v>4</v>
      </c>
      <c r="G14" s="122">
        <f>+RAPPR_Tav1!G7</f>
        <v>0</v>
      </c>
      <c r="H14" s="123">
        <f>+RAPPR_Tav1!F7</f>
        <v>4</v>
      </c>
      <c r="I14" s="124">
        <f>+RAPPR_Tav1!H7</f>
        <v>-0.71428571428571397</v>
      </c>
      <c r="J14" s="124">
        <f>+RAPPR_Tav1!I7</f>
        <v>-0.71428571428571397</v>
      </c>
      <c r="K14" s="124">
        <f>+RAPPR_Tav1!J7</f>
        <v>1.1604340719689599E-6</v>
      </c>
    </row>
    <row r="15" spans="1:11" ht="12" customHeight="1" x14ac:dyDescent="0.35">
      <c r="A15" s="32"/>
      <c r="B15" s="10" t="s">
        <v>27</v>
      </c>
      <c r="C15" s="10"/>
      <c r="D15" s="122">
        <f>+RAPPR_Tav1!C8</f>
        <v>33619</v>
      </c>
      <c r="E15" s="122">
        <f>+RAPPR_Tav1!D8</f>
        <v>627117</v>
      </c>
      <c r="F15" s="122">
        <f>+RAPPR_Tav1!E8</f>
        <v>74863</v>
      </c>
      <c r="G15" s="122">
        <f>+RAPPR_Tav1!G8</f>
        <v>13336</v>
      </c>
      <c r="H15" s="123">
        <f>+RAPPR_Tav1!F8</f>
        <v>735599</v>
      </c>
      <c r="I15" s="124">
        <f>+RAPPR_Tav1!H8</f>
        <v>-0.100659957062445</v>
      </c>
      <c r="J15" s="124">
        <f>+RAPPR_Tav1!I8</f>
        <v>-0.100659957062445</v>
      </c>
      <c r="K15" s="124">
        <f>+RAPPR_Tav1!J8</f>
        <v>0.213403535726574</v>
      </c>
    </row>
    <row r="16" spans="1:11" ht="14.15" customHeight="1" x14ac:dyDescent="0.35">
      <c r="A16" s="231"/>
      <c r="B16" s="10" t="s">
        <v>29</v>
      </c>
      <c r="C16" s="10"/>
      <c r="D16" s="122"/>
      <c r="E16" s="122"/>
      <c r="F16" s="127"/>
      <c r="G16" s="122"/>
      <c r="H16" s="128"/>
      <c r="I16" s="124"/>
      <c r="J16" s="124"/>
      <c r="K16" s="124"/>
    </row>
    <row r="17" spans="1:11" ht="13.15" customHeight="1" x14ac:dyDescent="0.35">
      <c r="A17" s="32"/>
      <c r="B17" s="10" t="s">
        <v>30</v>
      </c>
      <c r="C17" s="10"/>
      <c r="D17" s="122">
        <f>+RAPPR_Tav1!C9</f>
        <v>0</v>
      </c>
      <c r="E17" s="122">
        <f>+RAPPR_Tav1!D9</f>
        <v>0</v>
      </c>
      <c r="F17" s="122">
        <f>+RAPPR_Tav1!E9</f>
        <v>0</v>
      </c>
      <c r="G17" s="122">
        <f>+RAPPR_Tav1!G9</f>
        <v>0</v>
      </c>
      <c r="H17" s="123">
        <f>+RAPPR_Tav1!F9</f>
        <v>0</v>
      </c>
      <c r="I17" s="124">
        <f>+RAPPR_Tav1!H9</f>
        <v>0</v>
      </c>
      <c r="J17" s="124">
        <f>+RAPPR_Tav1!I9</f>
        <v>0</v>
      </c>
      <c r="K17" s="124">
        <f>+RAPPR_Tav1!J9</f>
        <v>0</v>
      </c>
    </row>
    <row r="18" spans="1:11" ht="13.15" customHeight="1" x14ac:dyDescent="0.35">
      <c r="A18" s="32"/>
      <c r="B18" s="10" t="s">
        <v>31</v>
      </c>
      <c r="C18" s="10"/>
      <c r="D18" s="122">
        <f>+RAPPR_Tav1!C10</f>
        <v>84158</v>
      </c>
      <c r="E18" s="122">
        <f>+RAPPR_Tav1!D10</f>
        <v>416744</v>
      </c>
      <c r="F18" s="127">
        <f>+RAPPR_Tav1!E10</f>
        <v>26513</v>
      </c>
      <c r="G18" s="122">
        <f>+RAPPR_Tav1!G10</f>
        <v>40071</v>
      </c>
      <c r="H18" s="123">
        <f>+RAPPR_Tav1!F10</f>
        <v>527415</v>
      </c>
      <c r="I18" s="124">
        <f>+RAPPR_Tav1!H10</f>
        <v>-5.5757762384994199E-2</v>
      </c>
      <c r="J18" s="124">
        <f>+RAPPR_Tav1!I10</f>
        <v>-5.5757762384994199E-2</v>
      </c>
      <c r="K18" s="124">
        <f>+RAPPR_Tav1!J10</f>
        <v>0.153007584016877</v>
      </c>
    </row>
    <row r="19" spans="1:11" ht="13.15" customHeight="1" x14ac:dyDescent="0.35">
      <c r="A19" s="32"/>
      <c r="B19" s="10" t="s">
        <v>32</v>
      </c>
      <c r="C19" s="10"/>
      <c r="D19" s="122">
        <f>+RAPPR_Tav1!C11</f>
        <v>0</v>
      </c>
      <c r="E19" s="122">
        <f>+RAPPR_Tav1!D11</f>
        <v>0</v>
      </c>
      <c r="F19" s="127">
        <f>+RAPPR_Tav1!E11</f>
        <v>0</v>
      </c>
      <c r="G19" s="122">
        <f>+RAPPR_Tav1!G11</f>
        <v>0</v>
      </c>
      <c r="H19" s="123">
        <f>+RAPPR_Tav1!F11</f>
        <v>0</v>
      </c>
      <c r="I19" s="124">
        <f>+RAPPR_Tav1!H11</f>
        <v>0</v>
      </c>
      <c r="J19" s="124">
        <f>+RAPPR_Tav1!I11</f>
        <v>0</v>
      </c>
      <c r="K19" s="124">
        <f>+RAPPR_Tav1!J11</f>
        <v>0</v>
      </c>
    </row>
    <row r="20" spans="1:11" ht="12" customHeight="1" x14ac:dyDescent="0.35">
      <c r="A20" s="231"/>
      <c r="B20" s="10" t="s">
        <v>33</v>
      </c>
      <c r="C20" s="10"/>
      <c r="D20" s="122">
        <f>+RAPPR_Tav1!C12</f>
        <v>84158</v>
      </c>
      <c r="E20" s="122">
        <f>+RAPPR_Tav1!D12</f>
        <v>416744</v>
      </c>
      <c r="F20" s="122">
        <f>+RAPPR_Tav1!E12</f>
        <v>26513</v>
      </c>
      <c r="G20" s="122">
        <f>+RAPPR_Tav1!G12</f>
        <v>40071</v>
      </c>
      <c r="H20" s="123">
        <f>+RAPPR_Tav1!F12</f>
        <v>527415</v>
      </c>
      <c r="I20" s="124">
        <f>+RAPPR_Tav1!H12</f>
        <v>-5.5757762384994199E-2</v>
      </c>
      <c r="J20" s="124">
        <f>+RAPPR_Tav1!I12</f>
        <v>-5.5757762384994199E-2</v>
      </c>
      <c r="K20" s="124">
        <f>+RAPPR_Tav1!J12</f>
        <v>0.153007584016877</v>
      </c>
    </row>
    <row r="21" spans="1:11" s="26" customFormat="1" ht="13.15" customHeight="1" x14ac:dyDescent="0.35">
      <c r="A21" s="90" t="s">
        <v>34</v>
      </c>
      <c r="B21" s="34"/>
      <c r="C21" s="34"/>
      <c r="D21" s="129">
        <f>+RAPPR_Tav1!C13</f>
        <v>117777</v>
      </c>
      <c r="E21" s="129">
        <f>+RAPPR_Tav1!D13</f>
        <v>1043861</v>
      </c>
      <c r="F21" s="129">
        <f>+RAPPR_Tav1!E13</f>
        <v>101376</v>
      </c>
      <c r="G21" s="129">
        <f>+RAPPR_Tav1!G13</f>
        <v>53407</v>
      </c>
      <c r="H21" s="129">
        <f>+RAPPR_Tav1!F13</f>
        <v>1263014</v>
      </c>
      <c r="I21" s="130">
        <f>+RAPPR_Tav1!H13</f>
        <v>-8.2439333057753403E-2</v>
      </c>
      <c r="J21" s="130">
        <f>+RAPPR_Tav1!I13</f>
        <v>-8.2439333057753403E-2</v>
      </c>
      <c r="K21" s="130">
        <f>+RAPPR_Tav1!J13</f>
        <v>0.36641111974345097</v>
      </c>
    </row>
    <row r="22" spans="1:11" s="26" customFormat="1" ht="14.15" customHeight="1" x14ac:dyDescent="0.35">
      <c r="A22" s="91" t="s">
        <v>76</v>
      </c>
      <c r="B22" s="36"/>
      <c r="C22" s="36"/>
      <c r="D22" s="131">
        <f>+RAPPR_Tav1!C14</f>
        <v>0</v>
      </c>
      <c r="E22" s="131">
        <f>+RAPPR_Tav1!D14</f>
        <v>0</v>
      </c>
      <c r="F22" s="132">
        <f>+RAPPR_Tav1!E14</f>
        <v>0</v>
      </c>
      <c r="G22" s="131">
        <f>+RAPPR_Tav1!G14</f>
        <v>0</v>
      </c>
      <c r="H22" s="131">
        <f>+RAPPR_Tav1!F14</f>
        <v>0</v>
      </c>
      <c r="I22" s="133" t="s">
        <v>187</v>
      </c>
      <c r="J22" s="133" t="s">
        <v>187</v>
      </c>
      <c r="K22" s="133" t="s">
        <v>187</v>
      </c>
    </row>
    <row r="23" spans="1:11" ht="13.15" customHeight="1" x14ac:dyDescent="0.35">
      <c r="A23" s="121" t="s">
        <v>36</v>
      </c>
      <c r="B23" s="29" t="s">
        <v>22</v>
      </c>
      <c r="C23" s="29"/>
      <c r="D23" s="134"/>
      <c r="E23" s="134"/>
      <c r="F23" s="134"/>
      <c r="G23" s="134"/>
      <c r="H23" s="135"/>
      <c r="I23" s="136"/>
      <c r="J23" s="136"/>
      <c r="K23" s="136"/>
    </row>
    <row r="24" spans="1:11" ht="12" customHeight="1" x14ac:dyDescent="0.35">
      <c r="A24" s="231"/>
      <c r="B24" s="10" t="s">
        <v>37</v>
      </c>
      <c r="C24" s="10"/>
      <c r="D24" s="122">
        <f>+RAPPR_Tav1!C15</f>
        <v>2258</v>
      </c>
      <c r="E24" s="122">
        <f>+RAPPR_Tav1!D15</f>
        <v>2071839</v>
      </c>
      <c r="F24" s="122">
        <f>+RAPPR_Tav1!E15</f>
        <v>73767</v>
      </c>
      <c r="G24" s="122">
        <f>+RAPPR_Tav1!G15</f>
        <v>20687</v>
      </c>
      <c r="H24" s="123">
        <f>+RAPPR_Tav1!F15</f>
        <v>2147864</v>
      </c>
      <c r="I24" s="124">
        <f>+RAPPR_Tav1!H15</f>
        <v>-7.6394891125519296E-2</v>
      </c>
      <c r="J24" s="124">
        <f>+RAPPR_Tav1!I15</f>
        <v>-7.6394891125519296E-2</v>
      </c>
      <c r="K24" s="124">
        <f>+RAPPR_Tav1!J15</f>
        <v>0.62311364188888496</v>
      </c>
    </row>
    <row r="25" spans="1:11" s="47" customFormat="1" ht="12" customHeight="1" x14ac:dyDescent="0.35">
      <c r="A25" s="54"/>
      <c r="B25" s="53" t="s">
        <v>66</v>
      </c>
      <c r="C25" s="53" t="s">
        <v>81</v>
      </c>
      <c r="D25" s="125">
        <f>+RAPPR_Tav1!C16</f>
        <v>0</v>
      </c>
      <c r="E25" s="125">
        <f>+RAPPR_Tav1!D16</f>
        <v>0</v>
      </c>
      <c r="F25" s="125">
        <f>+RAPPR_Tav1!E16</f>
        <v>31630</v>
      </c>
      <c r="G25" s="125">
        <f>+RAPPR_Tav1!G16</f>
        <v>11026</v>
      </c>
      <c r="H25" s="137">
        <f>+RAPPR_Tav1!F16</f>
        <v>31630</v>
      </c>
      <c r="I25" s="126">
        <f>+RAPPR_Tav1!H16</f>
        <v>0.102090592334495</v>
      </c>
      <c r="J25" s="126">
        <f>+RAPPR_Tav1!I16</f>
        <v>0.102090592334495</v>
      </c>
      <c r="K25" s="126">
        <f>+RAPPR_Tav1!J16</f>
        <v>9.1761324240945599E-3</v>
      </c>
    </row>
    <row r="26" spans="1:11" ht="12" customHeight="1" x14ac:dyDescent="0.35">
      <c r="A26" s="231"/>
      <c r="B26" s="10" t="s">
        <v>38</v>
      </c>
      <c r="C26" s="10"/>
      <c r="D26" s="122">
        <f>+RAPPR_Tav1!C17</f>
        <v>1818</v>
      </c>
      <c r="E26" s="122">
        <f>+RAPPR_Tav1!D17</f>
        <v>18505</v>
      </c>
      <c r="F26" s="122">
        <f>+RAPPR_Tav1!E17</f>
        <v>4740</v>
      </c>
      <c r="G26" s="122">
        <f>+RAPPR_Tav1!G17</f>
        <v>0</v>
      </c>
      <c r="H26" s="123">
        <f>+RAPPR_Tav1!F17</f>
        <v>25063</v>
      </c>
      <c r="I26" s="124">
        <f>+RAPPR_Tav1!H17</f>
        <v>-0.54049098876116097</v>
      </c>
      <c r="J26" s="124">
        <f>+RAPPR_Tav1!I17</f>
        <v>-0.54049098876116097</v>
      </c>
      <c r="K26" s="124">
        <f>+RAPPR_Tav1!J17</f>
        <v>7.2709897864395197E-3</v>
      </c>
    </row>
    <row r="27" spans="1:11" s="47" customFormat="1" ht="12" customHeight="1" x14ac:dyDescent="0.35">
      <c r="A27" s="54"/>
      <c r="B27" s="53" t="s">
        <v>66</v>
      </c>
      <c r="C27" s="53" t="s">
        <v>81</v>
      </c>
      <c r="D27" s="125">
        <f>+RAPPR_Tav1!C18</f>
        <v>0</v>
      </c>
      <c r="E27" s="125">
        <f>+RAPPR_Tav1!D18</f>
        <v>0</v>
      </c>
      <c r="F27" s="125">
        <f>+RAPPR_Tav1!E18</f>
        <v>0</v>
      </c>
      <c r="G27" s="125">
        <f>+RAPPR_Tav1!G18</f>
        <v>0</v>
      </c>
      <c r="H27" s="137">
        <f>+RAPPR_Tav1!F18</f>
        <v>0</v>
      </c>
      <c r="I27" s="126">
        <f>+RAPPR_Tav1!H18</f>
        <v>0</v>
      </c>
      <c r="J27" s="126">
        <f>+RAPPR_Tav1!I18</f>
        <v>0</v>
      </c>
      <c r="K27" s="126">
        <f>+RAPPR_Tav1!J18</f>
        <v>0</v>
      </c>
    </row>
    <row r="28" spans="1:11" ht="12" customHeight="1" x14ac:dyDescent="0.35">
      <c r="A28" s="231"/>
      <c r="B28" s="10" t="s">
        <v>39</v>
      </c>
      <c r="C28" s="10"/>
      <c r="D28" s="122">
        <f>+RAPPR_Tav1!C19</f>
        <v>0</v>
      </c>
      <c r="E28" s="122">
        <f>+RAPPR_Tav1!D19</f>
        <v>2407</v>
      </c>
      <c r="F28" s="122">
        <f>+RAPPR_Tav1!E19</f>
        <v>0</v>
      </c>
      <c r="G28" s="122">
        <f>+RAPPR_Tav1!G19</f>
        <v>0</v>
      </c>
      <c r="H28" s="123">
        <f>+RAPPR_Tav1!F19</f>
        <v>2407</v>
      </c>
      <c r="I28" s="138" t="s">
        <v>187</v>
      </c>
      <c r="J28" s="138" t="s">
        <v>187</v>
      </c>
      <c r="K28" s="138" t="s">
        <v>187</v>
      </c>
    </row>
    <row r="29" spans="1:11" ht="12" customHeight="1" x14ac:dyDescent="0.35">
      <c r="A29" s="231"/>
      <c r="B29" s="10" t="s">
        <v>40</v>
      </c>
      <c r="C29" s="10"/>
      <c r="D29" s="122">
        <f>+RAPPR_Tav1!C20</f>
        <v>0</v>
      </c>
      <c r="E29" s="122">
        <f>+RAPPR_Tav1!D20</f>
        <v>0</v>
      </c>
      <c r="F29" s="127">
        <f>+RAPPR_Tav1!E20</f>
        <v>0</v>
      </c>
      <c r="G29" s="122">
        <f>+RAPPR_Tav1!G20</f>
        <v>0</v>
      </c>
      <c r="H29" s="123">
        <f>+RAPPR_Tav1!F20</f>
        <v>0</v>
      </c>
      <c r="I29" s="124">
        <f>+RAPPR_Tav1!H20</f>
        <v>0</v>
      </c>
      <c r="J29" s="124">
        <f>+RAPPR_Tav1!I20</f>
        <v>0</v>
      </c>
      <c r="K29" s="124">
        <f>+RAPPR_Tav1!J20</f>
        <v>0</v>
      </c>
    </row>
    <row r="30" spans="1:11" ht="12" customHeight="1" x14ac:dyDescent="0.35">
      <c r="A30" s="231"/>
      <c r="B30" s="10" t="s">
        <v>27</v>
      </c>
      <c r="C30" s="10"/>
      <c r="D30" s="122">
        <f>+RAPPR_Tav1!C21</f>
        <v>4076</v>
      </c>
      <c r="E30" s="122">
        <f>+RAPPR_Tav1!D21</f>
        <v>2092751</v>
      </c>
      <c r="F30" s="122">
        <f>+RAPPR_Tav1!E21</f>
        <v>78507</v>
      </c>
      <c r="G30" s="122">
        <f>+RAPPR_Tav1!G21</f>
        <v>20687</v>
      </c>
      <c r="H30" s="123">
        <f>+RAPPR_Tav1!F21</f>
        <v>2175334</v>
      </c>
      <c r="I30" s="124">
        <f>+RAPPR_Tav1!H21</f>
        <v>-8.6019079310859198E-2</v>
      </c>
      <c r="J30" s="124">
        <f>+RAPPR_Tav1!I21</f>
        <v>-8.6019079310859198E-2</v>
      </c>
      <c r="K30" s="124">
        <f>+RAPPR_Tav1!J21</f>
        <v>0.63108292287813195</v>
      </c>
    </row>
    <row r="31" spans="1:11" ht="14.15" customHeight="1" x14ac:dyDescent="0.35">
      <c r="A31" s="231"/>
      <c r="B31" s="10" t="s">
        <v>29</v>
      </c>
      <c r="C31" s="10"/>
      <c r="D31" s="122">
        <f>+RAPPR_Tav1!C22</f>
        <v>0</v>
      </c>
      <c r="E31" s="122">
        <f>+RAPPR_Tav1!D22</f>
        <v>0</v>
      </c>
      <c r="F31" s="127">
        <f>+RAPPR_Tav1!E22</f>
        <v>0</v>
      </c>
      <c r="G31" s="122">
        <f>+RAPPR_Tav1!G22</f>
        <v>0</v>
      </c>
      <c r="H31" s="123">
        <f>+RAPPR_Tav1!F22</f>
        <v>0</v>
      </c>
      <c r="I31" s="124">
        <f>+RAPPR_Tav1!H22</f>
        <v>0</v>
      </c>
      <c r="J31" s="124">
        <f>+RAPPR_Tav1!I22</f>
        <v>0</v>
      </c>
      <c r="K31" s="124">
        <f>+RAPPR_Tav1!J22</f>
        <v>0</v>
      </c>
    </row>
    <row r="32" spans="1:11" s="26" customFormat="1" ht="13.15" customHeight="1" x14ac:dyDescent="0.35">
      <c r="A32" s="90" t="s">
        <v>41</v>
      </c>
      <c r="B32" s="34"/>
      <c r="C32" s="34"/>
      <c r="D32" s="129">
        <f>+RAPPR_Tav1!C23</f>
        <v>4076</v>
      </c>
      <c r="E32" s="129">
        <f>+RAPPR_Tav1!D23</f>
        <v>2092751</v>
      </c>
      <c r="F32" s="129">
        <f>+RAPPR_Tav1!E23</f>
        <v>78507</v>
      </c>
      <c r="G32" s="129">
        <f>+RAPPR_Tav1!G23</f>
        <v>20687</v>
      </c>
      <c r="H32" s="129">
        <f>+RAPPR_Tav1!F23</f>
        <v>2175334</v>
      </c>
      <c r="I32" s="130">
        <f>+RAPPR_Tav1!H23</f>
        <v>-8.6019079310859198E-2</v>
      </c>
      <c r="J32" s="130">
        <f>+RAPPR_Tav1!I23</f>
        <v>-8.6019079310859198E-2</v>
      </c>
      <c r="K32" s="130">
        <f>+RAPPR_Tav1!J23</f>
        <v>0.63108292287813195</v>
      </c>
    </row>
    <row r="33" spans="1:11" s="26" customFormat="1" ht="14.15" customHeight="1" x14ac:dyDescent="0.35">
      <c r="A33" s="92" t="s">
        <v>42</v>
      </c>
      <c r="B33" s="38"/>
      <c r="C33" s="139"/>
      <c r="D33" s="131">
        <f>+RAPPR_Tav1!C24</f>
        <v>0</v>
      </c>
      <c r="E33" s="131">
        <f>+RAPPR_Tav1!D24</f>
        <v>0</v>
      </c>
      <c r="F33" s="132">
        <f>+RAPPR_Tav1!E24</f>
        <v>0</v>
      </c>
      <c r="G33" s="131">
        <f>+RAPPR_Tav1!G24</f>
        <v>0</v>
      </c>
      <c r="H33" s="131">
        <f>+RAPPR_Tav1!F24</f>
        <v>0</v>
      </c>
      <c r="I33" s="140">
        <f>+RAPPR_Tav1!H24</f>
        <v>0</v>
      </c>
      <c r="J33" s="140">
        <f>+RAPPR_Tav1!I24</f>
        <v>0</v>
      </c>
      <c r="K33" s="140">
        <f>+RAPPR_Tav1!J24</f>
        <v>0</v>
      </c>
    </row>
    <row r="34" spans="1:11" ht="14.15" customHeight="1" x14ac:dyDescent="0.35">
      <c r="A34" s="121" t="s">
        <v>43</v>
      </c>
      <c r="B34" s="29" t="s">
        <v>44</v>
      </c>
      <c r="C34" s="29"/>
      <c r="D34" s="134">
        <f>+RAPPR_Tav1!C25</f>
        <v>0</v>
      </c>
      <c r="E34" s="134">
        <f>+RAPPR_Tav1!D25</f>
        <v>1754</v>
      </c>
      <c r="F34" s="134">
        <f>+RAPPR_Tav1!E25</f>
        <v>0</v>
      </c>
      <c r="G34" s="134">
        <f>+RAPPR_Tav1!G25</f>
        <v>0</v>
      </c>
      <c r="H34" s="135">
        <f>+RAPPR_Tav1!F25</f>
        <v>1754</v>
      </c>
      <c r="I34" s="141">
        <f>+RAPPR_Tav1!H25</f>
        <v>-0.577756379393356</v>
      </c>
      <c r="J34" s="141">
        <f>+RAPPR_Tav1!I25</f>
        <v>-0.577756379393356</v>
      </c>
      <c r="K34" s="141">
        <f>+RAPPR_Tav1!J25</f>
        <v>5.0885034055838903E-4</v>
      </c>
    </row>
    <row r="35" spans="1:11" s="55" customFormat="1" ht="12" customHeight="1" x14ac:dyDescent="0.35">
      <c r="A35" s="54"/>
      <c r="B35" s="53" t="s">
        <v>66</v>
      </c>
      <c r="C35" s="53" t="s">
        <v>89</v>
      </c>
      <c r="D35" s="142">
        <f>+RAPPR_Tav1!C26</f>
        <v>0</v>
      </c>
      <c r="E35" s="142">
        <f>+RAPPR_Tav1!D26</f>
        <v>0</v>
      </c>
      <c r="F35" s="142">
        <f>+RAPPR_Tav1!E26</f>
        <v>0</v>
      </c>
      <c r="G35" s="142">
        <f>+RAPPR_Tav1!G26</f>
        <v>0</v>
      </c>
      <c r="H35" s="137">
        <f>+RAPPR_Tav1!F26</f>
        <v>0</v>
      </c>
      <c r="I35" s="143">
        <f>+RAPPR_Tav1!H26</f>
        <v>0</v>
      </c>
      <c r="J35" s="143">
        <f>+RAPPR_Tav1!I26</f>
        <v>0</v>
      </c>
      <c r="K35" s="143">
        <f>+RAPPR_Tav1!J26</f>
        <v>0</v>
      </c>
    </row>
    <row r="36" spans="1:11" s="47" customFormat="1" ht="12" customHeight="1" x14ac:dyDescent="0.35">
      <c r="A36" s="54"/>
      <c r="B36" s="144"/>
      <c r="C36" s="53" t="s">
        <v>45</v>
      </c>
      <c r="D36" s="125">
        <f>+RAPPR_Tav1!C27</f>
        <v>0</v>
      </c>
      <c r="E36" s="125">
        <f>+RAPPR_Tav1!D27</f>
        <v>0</v>
      </c>
      <c r="F36" s="125">
        <f>+RAPPR_Tav1!E27</f>
        <v>0</v>
      </c>
      <c r="G36" s="125">
        <f>+RAPPR_Tav1!G27</f>
        <v>0</v>
      </c>
      <c r="H36" s="137">
        <f>+RAPPR_Tav1!F27</f>
        <v>0</v>
      </c>
      <c r="I36" s="126">
        <f>+RAPPR_Tav1!H27</f>
        <v>0</v>
      </c>
      <c r="J36" s="126">
        <f>+RAPPR_Tav1!I27</f>
        <v>0</v>
      </c>
      <c r="K36" s="126">
        <f>+RAPPR_Tav1!J27</f>
        <v>0</v>
      </c>
    </row>
    <row r="37" spans="1:11" s="47" customFormat="1" ht="12" customHeight="1" x14ac:dyDescent="0.35">
      <c r="A37" s="54"/>
      <c r="B37" s="144"/>
      <c r="C37" s="53" t="s">
        <v>46</v>
      </c>
      <c r="D37" s="125">
        <f>+RAPPR_Tav1!C28</f>
        <v>0</v>
      </c>
      <c r="E37" s="125">
        <f>+RAPPR_Tav1!D28</f>
        <v>0</v>
      </c>
      <c r="F37" s="125">
        <f>+RAPPR_Tav1!E28</f>
        <v>0</v>
      </c>
      <c r="G37" s="125">
        <f>+RAPPR_Tav1!G28</f>
        <v>0</v>
      </c>
      <c r="H37" s="137">
        <f>+RAPPR_Tav1!F28</f>
        <v>0</v>
      </c>
      <c r="I37" s="143" t="s">
        <v>187</v>
      </c>
      <c r="J37" s="143" t="s">
        <v>187</v>
      </c>
      <c r="K37" s="143" t="s">
        <v>187</v>
      </c>
    </row>
    <row r="38" spans="1:11" s="47" customFormat="1" ht="12" customHeight="1" x14ac:dyDescent="0.35">
      <c r="A38" s="54"/>
      <c r="B38" s="144"/>
      <c r="C38" s="53" t="s">
        <v>47</v>
      </c>
      <c r="D38" s="125">
        <f>+RAPPR_Tav1!C29</f>
        <v>0</v>
      </c>
      <c r="E38" s="125">
        <f>+RAPPR_Tav1!D29</f>
        <v>0</v>
      </c>
      <c r="F38" s="125">
        <f>+RAPPR_Tav1!E29</f>
        <v>0</v>
      </c>
      <c r="G38" s="125">
        <f>+RAPPR_Tav1!G29</f>
        <v>0</v>
      </c>
      <c r="H38" s="137">
        <f>+RAPPR_Tav1!F29</f>
        <v>0</v>
      </c>
      <c r="I38" s="143" t="s">
        <v>187</v>
      </c>
      <c r="J38" s="143" t="s">
        <v>187</v>
      </c>
      <c r="K38" s="143" t="s">
        <v>187</v>
      </c>
    </row>
    <row r="39" spans="1:11" s="47" customFormat="1" ht="12" customHeight="1" x14ac:dyDescent="0.35">
      <c r="A39" s="54"/>
      <c r="B39" s="144"/>
      <c r="C39" s="53" t="s">
        <v>48</v>
      </c>
      <c r="D39" s="125">
        <f>+RAPPR_Tav1!C30</f>
        <v>0</v>
      </c>
      <c r="E39" s="125">
        <f>+RAPPR_Tav1!D30</f>
        <v>0</v>
      </c>
      <c r="F39" s="125">
        <f>+RAPPR_Tav1!E30</f>
        <v>0</v>
      </c>
      <c r="G39" s="125">
        <f>+RAPPR_Tav1!G30</f>
        <v>0</v>
      </c>
      <c r="H39" s="137">
        <f>+RAPPR_Tav1!F30</f>
        <v>0</v>
      </c>
      <c r="I39" s="143" t="s">
        <v>187</v>
      </c>
      <c r="J39" s="143" t="s">
        <v>187</v>
      </c>
      <c r="K39" s="143" t="s">
        <v>187</v>
      </c>
    </row>
    <row r="40" spans="1:11" ht="14.15" customHeight="1" x14ac:dyDescent="0.35">
      <c r="A40" s="231"/>
      <c r="B40" s="10" t="s">
        <v>49</v>
      </c>
      <c r="C40" s="10"/>
      <c r="D40" s="122">
        <f>+RAPPR_Tav1!C31</f>
        <v>0</v>
      </c>
      <c r="E40" s="122">
        <f>+RAPPR_Tav1!D31</f>
        <v>26</v>
      </c>
      <c r="F40" s="127">
        <f>+RAPPR_Tav1!E31</f>
        <v>0</v>
      </c>
      <c r="G40" s="122">
        <f>+RAPPR_Tav1!G31</f>
        <v>0</v>
      </c>
      <c r="H40" s="123">
        <f>+RAPPR_Tav1!F31</f>
        <v>26</v>
      </c>
      <c r="I40" s="124">
        <f>+RAPPR_Tav1!H31</f>
        <v>-0.10344827586206901</v>
      </c>
      <c r="J40" s="124">
        <f>+RAPPR_Tav1!I31</f>
        <v>-0.10344827586206901</v>
      </c>
      <c r="K40" s="124">
        <f>+RAPPR_Tav1!J31</f>
        <v>7.5428214677982397E-6</v>
      </c>
    </row>
    <row r="41" spans="1:11" s="47" customFormat="1" ht="12" customHeight="1" x14ac:dyDescent="0.35">
      <c r="A41" s="54"/>
      <c r="B41" s="53" t="s">
        <v>66</v>
      </c>
      <c r="C41" s="53" t="s">
        <v>30</v>
      </c>
      <c r="D41" s="125">
        <f>+RAPPR_Tav1!C32</f>
        <v>0</v>
      </c>
      <c r="E41" s="125">
        <f>+RAPPR_Tav1!D32</f>
        <v>0</v>
      </c>
      <c r="F41" s="145">
        <f>+RAPPR_Tav1!E32</f>
        <v>0</v>
      </c>
      <c r="G41" s="125">
        <f>+RAPPR_Tav1!G32</f>
        <v>0</v>
      </c>
      <c r="H41" s="137">
        <f>+RAPPR_Tav1!F32</f>
        <v>0</v>
      </c>
      <c r="I41" s="126">
        <f>+RAPPR_Tav1!H32</f>
        <v>0</v>
      </c>
      <c r="J41" s="126">
        <f>+RAPPR_Tav1!I32</f>
        <v>0</v>
      </c>
      <c r="K41" s="126">
        <f>+RAPPR_Tav1!J32</f>
        <v>0</v>
      </c>
    </row>
    <row r="42" spans="1:11" s="26" customFormat="1" ht="13.15" customHeight="1" x14ac:dyDescent="0.35">
      <c r="A42" s="90" t="s">
        <v>50</v>
      </c>
      <c r="B42" s="34"/>
      <c r="C42" s="34"/>
      <c r="D42" s="129">
        <f>+RAPPR_Tav1!C33</f>
        <v>0</v>
      </c>
      <c r="E42" s="129">
        <f>+RAPPR_Tav1!D33</f>
        <v>1780</v>
      </c>
      <c r="F42" s="129">
        <f>+RAPPR_Tav1!E33</f>
        <v>0</v>
      </c>
      <c r="G42" s="129">
        <f>+RAPPR_Tav1!G33</f>
        <v>0</v>
      </c>
      <c r="H42" s="129">
        <f>+RAPPR_Tav1!F33</f>
        <v>1780</v>
      </c>
      <c r="I42" s="130">
        <f>+RAPPR_Tav1!H33</f>
        <v>-0.57446808510638303</v>
      </c>
      <c r="J42" s="130">
        <f>+RAPPR_Tav1!I33</f>
        <v>-0.57446808510638303</v>
      </c>
      <c r="K42" s="130">
        <f>+RAPPR_Tav1!J33</f>
        <v>5.1639316202618704E-4</v>
      </c>
    </row>
    <row r="43" spans="1:11" s="26" customFormat="1" ht="14.15" customHeight="1" x14ac:dyDescent="0.35">
      <c r="A43" s="35" t="s">
        <v>51</v>
      </c>
      <c r="B43" s="39"/>
      <c r="C43" s="39"/>
      <c r="D43" s="131">
        <f>+RAPPR_Tav1!C34</f>
        <v>0</v>
      </c>
      <c r="E43" s="131">
        <f>+RAPPR_Tav1!D34</f>
        <v>0</v>
      </c>
      <c r="F43" s="131">
        <f>+RAPPR_Tav1!E34</f>
        <v>0</v>
      </c>
      <c r="G43" s="131">
        <f>+RAPPR_Tav1!G34</f>
        <v>0</v>
      </c>
      <c r="H43" s="131">
        <f>+RAPPR_Tav1!F34</f>
        <v>0</v>
      </c>
      <c r="I43" s="140">
        <f>+RAPPR_Tav1!H34</f>
        <v>0</v>
      </c>
      <c r="J43" s="140">
        <f>+RAPPR_Tav1!I34</f>
        <v>0</v>
      </c>
      <c r="K43" s="140">
        <f>+RAPPR_Tav1!J34</f>
        <v>0</v>
      </c>
    </row>
    <row r="44" spans="1:11" ht="14.15" customHeight="1" x14ac:dyDescent="0.35">
      <c r="A44" s="119" t="s">
        <v>52</v>
      </c>
      <c r="B44" s="120"/>
      <c r="C44" s="120"/>
      <c r="D44" s="134">
        <f>+RAPPR_Tav1!C35</f>
        <v>2765</v>
      </c>
      <c r="E44" s="134">
        <f>+RAPPR_Tav1!D35</f>
        <v>4093</v>
      </c>
      <c r="F44" s="134">
        <f>+RAPPR_Tav1!E35</f>
        <v>0</v>
      </c>
      <c r="G44" s="134">
        <f>+RAPPR_Tav1!G35</f>
        <v>2002</v>
      </c>
      <c r="H44" s="135">
        <f>+RAPPR_Tav1!F35</f>
        <v>6858</v>
      </c>
      <c r="I44" s="141">
        <f>+RAPPR_Tav1!H35</f>
        <v>-7.8125E-3</v>
      </c>
      <c r="J44" s="141">
        <f>+RAPPR_Tav1!I35</f>
        <v>-7.8125E-3</v>
      </c>
      <c r="K44" s="141">
        <f>+RAPPR_Tav1!J35</f>
        <v>1.98956421639078E-3</v>
      </c>
    </row>
    <row r="45" spans="1:11" s="47" customFormat="1" ht="12" customHeight="1" x14ac:dyDescent="0.35">
      <c r="A45" s="54"/>
      <c r="B45" s="53" t="s">
        <v>66</v>
      </c>
      <c r="C45" s="53" t="s">
        <v>82</v>
      </c>
      <c r="D45" s="125">
        <f>+RAPPR_Tav1!C36</f>
        <v>2761</v>
      </c>
      <c r="E45" s="125">
        <f>+RAPPR_Tav1!D36</f>
        <v>4093</v>
      </c>
      <c r="F45" s="125">
        <f>+RAPPR_Tav1!E36</f>
        <v>0</v>
      </c>
      <c r="G45" s="125">
        <f>+RAPPR_Tav1!G36</f>
        <v>2002</v>
      </c>
      <c r="H45" s="137">
        <f>+RAPPR_Tav1!F36</f>
        <v>6854</v>
      </c>
      <c r="I45" s="126">
        <f>+RAPPR_Tav1!H36</f>
        <v>-7.6733748371217202E-3</v>
      </c>
      <c r="J45" s="126">
        <f>+RAPPR_Tav1!I36</f>
        <v>-7.6733748371217202E-3</v>
      </c>
      <c r="K45" s="126">
        <f>+RAPPR_Tav1!J36</f>
        <v>1.9884037823188101E-3</v>
      </c>
    </row>
    <row r="46" spans="1:11" s="47" customFormat="1" ht="12" customHeight="1" x14ac:dyDescent="0.35">
      <c r="A46" s="54"/>
      <c r="B46" s="146"/>
      <c r="C46" s="53" t="s">
        <v>53</v>
      </c>
      <c r="D46" s="125">
        <f>+RAPPR_Tav1!C37</f>
        <v>0</v>
      </c>
      <c r="E46" s="125">
        <f>+RAPPR_Tav1!D37</f>
        <v>0</v>
      </c>
      <c r="F46" s="125">
        <f>+RAPPR_Tav1!E37</f>
        <v>0</v>
      </c>
      <c r="G46" s="125">
        <f>+RAPPR_Tav1!G37</f>
        <v>0</v>
      </c>
      <c r="H46" s="137">
        <f>+RAPPR_Tav1!F37</f>
        <v>0</v>
      </c>
      <c r="I46" s="126">
        <f>+RAPPR_Tav1!H37</f>
        <v>0</v>
      </c>
      <c r="J46" s="126">
        <f>+RAPPR_Tav1!I37</f>
        <v>0</v>
      </c>
      <c r="K46" s="126">
        <f>+RAPPR_Tav1!J37</f>
        <v>0</v>
      </c>
    </row>
    <row r="47" spans="1:11" s="47" customFormat="1" ht="12" customHeight="1" x14ac:dyDescent="0.35">
      <c r="A47" s="54"/>
      <c r="B47" s="146"/>
      <c r="C47" s="53" t="s">
        <v>54</v>
      </c>
      <c r="D47" s="125">
        <f>+RAPPR_Tav1!C38</f>
        <v>4</v>
      </c>
      <c r="E47" s="125">
        <f>+RAPPR_Tav1!D38</f>
        <v>0</v>
      </c>
      <c r="F47" s="125">
        <f>+RAPPR_Tav1!E38</f>
        <v>0</v>
      </c>
      <c r="G47" s="125">
        <f>+RAPPR_Tav1!G38</f>
        <v>0</v>
      </c>
      <c r="H47" s="137">
        <f>+RAPPR_Tav1!F38</f>
        <v>4</v>
      </c>
      <c r="I47" s="126">
        <f>+RAPPR_Tav1!H38</f>
        <v>-0.2</v>
      </c>
      <c r="J47" s="126">
        <f>+RAPPR_Tav1!I38</f>
        <v>-0.2</v>
      </c>
      <c r="K47" s="126">
        <f>+RAPPR_Tav1!J38</f>
        <v>1.1604340719689599E-6</v>
      </c>
    </row>
    <row r="48" spans="1:11" s="47" customFormat="1" ht="12" customHeight="1" x14ac:dyDescent="0.35">
      <c r="A48" s="56"/>
      <c r="B48" s="147"/>
      <c r="C48" s="89" t="s">
        <v>55</v>
      </c>
      <c r="D48" s="148">
        <f>+RAPPR_Tav1!C39</f>
        <v>0</v>
      </c>
      <c r="E48" s="148">
        <f>+RAPPR_Tav1!D39</f>
        <v>0</v>
      </c>
      <c r="F48" s="148">
        <f>+RAPPR_Tav1!E39</f>
        <v>0</v>
      </c>
      <c r="G48" s="148">
        <f>+RAPPR_Tav1!G39</f>
        <v>0</v>
      </c>
      <c r="H48" s="149">
        <f>+RAPPR_Tav1!F39</f>
        <v>0</v>
      </c>
      <c r="I48" s="150">
        <f>+RAPPR_Tav1!H39</f>
        <v>0</v>
      </c>
      <c r="J48" s="150">
        <f>+RAPPR_Tav1!I39</f>
        <v>0</v>
      </c>
      <c r="K48" s="150">
        <f>+RAPPR_Tav1!J39</f>
        <v>0</v>
      </c>
    </row>
    <row r="49" spans="1:12" s="26" customFormat="1" ht="17.149999999999999" customHeight="1" x14ac:dyDescent="0.35">
      <c r="A49" s="272" t="s">
        <v>11</v>
      </c>
      <c r="B49" s="273"/>
      <c r="C49" s="274"/>
      <c r="D49" s="129">
        <f>+RAPPR_Tav1!C40</f>
        <v>124618</v>
      </c>
      <c r="E49" s="129">
        <f>+RAPPR_Tav1!D40</f>
        <v>3142485</v>
      </c>
      <c r="F49" s="129">
        <f>+RAPPR_Tav1!E40</f>
        <v>179883</v>
      </c>
      <c r="G49" s="129">
        <f>+RAPPR_Tav1!G40</f>
        <v>76096</v>
      </c>
      <c r="H49" s="129">
        <f>+RAPPR_Tav1!F40</f>
        <v>3446986</v>
      </c>
      <c r="I49" s="130">
        <f>+RAPPR_Tav1!H40</f>
        <v>-8.5110059291585105E-2</v>
      </c>
      <c r="J49" s="130">
        <f>+RAPPR_Tav1!I40</f>
        <v>-8.5110059291585105E-2</v>
      </c>
      <c r="K49" s="130">
        <f>+RAPPR_Tav1!J40</f>
        <v>1</v>
      </c>
      <c r="L49" s="100"/>
    </row>
    <row r="50" spans="1:12" ht="7.15" customHeight="1" x14ac:dyDescent="0.35">
      <c r="A50" s="40"/>
      <c r="B50" s="41"/>
      <c r="C50" s="10"/>
      <c r="D50" s="42"/>
      <c r="E50" s="42"/>
      <c r="F50" s="42"/>
      <c r="G50" s="43"/>
      <c r="H50" s="42"/>
    </row>
    <row r="51" spans="1:12" s="23" customFormat="1" ht="30" customHeight="1" x14ac:dyDescent="0.35">
      <c r="A51" s="275" t="s">
        <v>228</v>
      </c>
      <c r="B51" s="275"/>
      <c r="C51" s="275"/>
      <c r="D51" s="275"/>
      <c r="E51" s="275"/>
      <c r="F51" s="275"/>
      <c r="G51" s="275"/>
      <c r="H51" s="275"/>
    </row>
    <row r="52" spans="1:12" s="23" customFormat="1" ht="15" customHeight="1" x14ac:dyDescent="0.35">
      <c r="A52" s="23" t="s">
        <v>93</v>
      </c>
      <c r="G52" s="44"/>
      <c r="J52" s="9"/>
    </row>
  </sheetData>
  <mergeCells count="15">
    <mergeCell ref="A49:C49"/>
    <mergeCell ref="A51:H51"/>
    <mergeCell ref="I6:I7"/>
    <mergeCell ref="K6:K7"/>
    <mergeCell ref="A1:K1"/>
    <mergeCell ref="A2:K2"/>
    <mergeCell ref="A3:K3"/>
    <mergeCell ref="A5:B7"/>
    <mergeCell ref="D5:H5"/>
    <mergeCell ref="D6:D7"/>
    <mergeCell ref="E6:E7"/>
    <mergeCell ref="F6:F7"/>
    <mergeCell ref="G6:G7"/>
    <mergeCell ref="H6:H7"/>
    <mergeCell ref="J6:J7"/>
  </mergeCells>
  <printOptions horizontalCentered="1"/>
  <pageMargins left="0.31496062992125984" right="0.11811023622047245" top="0.19685039370078741" bottom="0" header="0.19685039370078741" footer="0"/>
  <pageSetup paperSize="9" scale="69" orientation="portrait" r:id="rId1"/>
  <headerFooter alignWithMargins="0">
    <oddHeader>&amp;L&amp;"Arial,Normale"&amp;8IVASS - SERVIZIO STUDI E GESTIONE DATI
DIVISIONE STUDI E ANALISI STATISTICHE&amp;R&amp;A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365F91"/>
    <pageSetUpPr fitToPage="1"/>
  </sheetPr>
  <dimension ref="A1:P36"/>
  <sheetViews>
    <sheetView showGridLines="0" topLeftCell="A14" zoomScaleNormal="100" workbookViewId="0"/>
  </sheetViews>
  <sheetFormatPr defaultColWidth="9" defaultRowHeight="11" x14ac:dyDescent="0.35"/>
  <cols>
    <col min="1" max="1" width="19.453125" style="9" customWidth="1"/>
    <col min="2" max="7" width="10.54296875" style="10" customWidth="1"/>
    <col min="8" max="9" width="10.54296875" style="9" customWidth="1"/>
    <col min="10" max="11" width="12.54296875" style="9" customWidth="1"/>
    <col min="12" max="13" width="10.54296875" style="9" customWidth="1"/>
    <col min="14" max="15" width="12" style="9" customWidth="1"/>
    <col min="16" max="18" width="10.453125" style="9" customWidth="1"/>
    <col min="19" max="16384" width="9" style="9"/>
  </cols>
  <sheetData>
    <row r="1" spans="1:16" ht="13.15" customHeight="1" x14ac:dyDescent="0.35">
      <c r="A1" s="276" t="s">
        <v>92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13.15" customHeight="1" x14ac:dyDescent="0.35">
      <c r="A2" s="276" t="s">
        <v>77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1:16" ht="13.15" customHeight="1" x14ac:dyDescent="0.35">
      <c r="A3" s="276" t="str">
        <f>"Ripartizione per canale distributivo dei premi lordi contabilizzati a tutto il "&amp;IF(MID(RAPPR_Tav2!C1,5,4)="0331","1°",
IF(MID(RAPPR_Tav2!C1,5,4)="0630","2°",
IF(MID(RAPPR_Tav2!C1,5,4)="0930","3°","4°")))&amp;" trimestre "&amp;MID(RAPPR_Tav2!C1,1,4)</f>
        <v>Ripartizione per canale distributivo dei premi lordi contabilizzati a tutto il 4° trimestre 2025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</row>
    <row r="4" spans="1:16" ht="13.15" customHeight="1" x14ac:dyDescent="0.35">
      <c r="F4" s="9"/>
      <c r="G4" s="9"/>
      <c r="P4" s="11" t="s">
        <v>1</v>
      </c>
    </row>
    <row r="5" spans="1:16" ht="31.5" customHeight="1" x14ac:dyDescent="0.35">
      <c r="A5" s="30"/>
      <c r="B5" s="292" t="s">
        <v>7</v>
      </c>
      <c r="C5" s="293"/>
      <c r="D5" s="292" t="s">
        <v>91</v>
      </c>
      <c r="E5" s="293"/>
      <c r="F5" s="292" t="s">
        <v>9</v>
      </c>
      <c r="G5" s="293"/>
      <c r="H5" s="292" t="s">
        <v>10</v>
      </c>
      <c r="I5" s="293"/>
      <c r="J5" s="292" t="s">
        <v>8</v>
      </c>
      <c r="K5" s="293"/>
      <c r="L5" s="292" t="s">
        <v>140</v>
      </c>
      <c r="M5" s="293"/>
      <c r="N5" s="292" t="s">
        <v>19</v>
      </c>
      <c r="O5" s="294"/>
      <c r="P5" s="293"/>
    </row>
    <row r="6" spans="1:16" ht="31.5" customHeight="1" x14ac:dyDescent="0.35">
      <c r="A6" s="30"/>
      <c r="B6" s="238" t="s">
        <v>189</v>
      </c>
      <c r="C6" s="238" t="s">
        <v>190</v>
      </c>
      <c r="D6" s="238" t="s">
        <v>189</v>
      </c>
      <c r="E6" s="238" t="s">
        <v>190</v>
      </c>
      <c r="F6" s="238" t="s">
        <v>189</v>
      </c>
      <c r="G6" s="238" t="s">
        <v>190</v>
      </c>
      <c r="H6" s="238" t="s">
        <v>189</v>
      </c>
      <c r="I6" s="151" t="s">
        <v>190</v>
      </c>
      <c r="J6" s="238" t="s">
        <v>189</v>
      </c>
      <c r="K6" s="151" t="s">
        <v>190</v>
      </c>
      <c r="L6" s="238" t="s">
        <v>189</v>
      </c>
      <c r="M6" s="238" t="s">
        <v>190</v>
      </c>
      <c r="N6" s="238" t="s">
        <v>189</v>
      </c>
      <c r="O6" s="152" t="s">
        <v>191</v>
      </c>
      <c r="P6" s="153" t="s">
        <v>186</v>
      </c>
    </row>
    <row r="7" spans="1:16" ht="20.149999999999999" customHeight="1" x14ac:dyDescent="0.35">
      <c r="A7" s="30" t="s">
        <v>56</v>
      </c>
      <c r="B7" s="14"/>
      <c r="C7" s="154"/>
      <c r="D7" s="14"/>
      <c r="E7" s="154"/>
      <c r="F7" s="14"/>
      <c r="G7" s="154"/>
      <c r="H7" s="14"/>
      <c r="I7" s="154"/>
      <c r="J7" s="14"/>
      <c r="K7" s="154"/>
      <c r="L7" s="14"/>
      <c r="M7" s="154"/>
      <c r="N7" s="14"/>
      <c r="O7" s="154"/>
      <c r="P7" s="155"/>
    </row>
    <row r="8" spans="1:16" ht="16.149999999999999" customHeight="1" x14ac:dyDescent="0.35">
      <c r="A8" s="93" t="s">
        <v>57</v>
      </c>
      <c r="B8" s="15">
        <f>+RAPPR_Tav2!C2</f>
        <v>76053</v>
      </c>
      <c r="C8" s="156">
        <f>+RAPPR_Tav2!D2</f>
        <v>-0.15505116155051199</v>
      </c>
      <c r="D8" s="10">
        <f>+RAPPR_Tav2!E2</f>
        <v>14185</v>
      </c>
      <c r="E8" s="157">
        <f>+RAPPR_Tav2!F2</f>
        <v>-0.26472112792867503</v>
      </c>
      <c r="F8" s="15">
        <f>+RAPPR_Tav2!G2</f>
        <v>289395</v>
      </c>
      <c r="G8" s="157">
        <f>+RAPPR_Tav2!H2</f>
        <v>0.15284411636995199</v>
      </c>
      <c r="H8" s="15">
        <f>+RAPPR_Tav2!I2</f>
        <v>317558</v>
      </c>
      <c r="I8" s="157">
        <f>+RAPPR_Tav2!J2</f>
        <v>-0.28624697412752598</v>
      </c>
      <c r="J8" s="15">
        <f>+RAPPR_Tav2!K2</f>
        <v>31505</v>
      </c>
      <c r="K8" s="157">
        <f>+RAPPR_Tav2!L2</f>
        <v>3.5858806404657901</v>
      </c>
      <c r="L8" s="15">
        <f>+RAPPR_Tav2!M2</f>
        <v>6902</v>
      </c>
      <c r="M8" s="157">
        <f>+RAPPR_Tav2!N2</f>
        <v>0.18570692320907101</v>
      </c>
      <c r="N8" s="16">
        <f>+RAPPR_Tav2!O2</f>
        <v>735598</v>
      </c>
      <c r="O8" s="158">
        <f>+RAPPR_Tav2!P2</f>
        <v>-0.100661179657967</v>
      </c>
      <c r="P8" s="159">
        <f>+RAPPR_Tav2!Q2</f>
        <v>0.213828671491293</v>
      </c>
    </row>
    <row r="9" spans="1:16" s="47" customFormat="1" ht="16.149999999999999" customHeight="1" x14ac:dyDescent="0.35">
      <c r="A9" s="160" t="s">
        <v>58</v>
      </c>
      <c r="B9" s="45">
        <f>+RAPPR_Tav2!C3</f>
        <v>39022</v>
      </c>
      <c r="C9" s="161">
        <f>+RAPPR_Tav2!D3</f>
        <v>-0.38468573591094002</v>
      </c>
      <c r="D9" s="45">
        <f>+RAPPR_Tav2!E3</f>
        <v>0</v>
      </c>
      <c r="E9" s="161">
        <f>+RAPPR_Tav2!F3</f>
        <v>0</v>
      </c>
      <c r="F9" s="45">
        <f>+RAPPR_Tav2!G3</f>
        <v>0</v>
      </c>
      <c r="G9" s="161">
        <f>+RAPPR_Tav2!H3</f>
        <v>0</v>
      </c>
      <c r="H9" s="45">
        <f>+RAPPR_Tav2!I3</f>
        <v>0</v>
      </c>
      <c r="I9" s="161">
        <f>+RAPPR_Tav2!J3</f>
        <v>-1</v>
      </c>
      <c r="J9" s="45">
        <f>+RAPPR_Tav2!K3</f>
        <v>0</v>
      </c>
      <c r="K9" s="161">
        <f>+RAPPR_Tav2!L3</f>
        <v>0</v>
      </c>
      <c r="L9" s="45">
        <f>+RAPPR_Tav2!M3</f>
        <v>0</v>
      </c>
      <c r="M9" s="161">
        <f>+RAPPR_Tav2!N3</f>
        <v>0</v>
      </c>
      <c r="N9" s="46">
        <f>+RAPPR_Tav2!O3</f>
        <v>39022</v>
      </c>
      <c r="O9" s="162">
        <f>+RAPPR_Tav2!P3</f>
        <v>-0.38564478800950902</v>
      </c>
      <c r="P9" s="163">
        <f>+RAPPR_Tav2!Q3</f>
        <v>1.1343182579252899E-2</v>
      </c>
    </row>
    <row r="10" spans="1:16" ht="16.149999999999999" customHeight="1" x14ac:dyDescent="0.35">
      <c r="A10" s="93" t="s">
        <v>59</v>
      </c>
      <c r="B10" s="15">
        <f>+RAPPR_Tav2!C4</f>
        <v>0</v>
      </c>
      <c r="C10" s="15">
        <f>+RAPPR_Tav2!D4</f>
        <v>0</v>
      </c>
      <c r="D10" s="15">
        <f>+RAPPR_Tav2!E4</f>
        <v>0</v>
      </c>
      <c r="E10" s="15">
        <f>+RAPPR_Tav2!F4</f>
        <v>0</v>
      </c>
      <c r="F10" s="15">
        <f>+RAPPR_Tav2!G4</f>
        <v>0</v>
      </c>
      <c r="G10" s="157">
        <f>+RAPPR_Tav2!H4</f>
        <v>0</v>
      </c>
      <c r="H10" s="15">
        <f>+RAPPR_Tav2!I4</f>
        <v>0</v>
      </c>
      <c r="I10" s="157">
        <f>+RAPPR_Tav2!J4</f>
        <v>0</v>
      </c>
      <c r="J10" s="15">
        <f>+RAPPR_Tav2!K4</f>
        <v>0</v>
      </c>
      <c r="K10" s="157">
        <f>+RAPPR_Tav2!L4</f>
        <v>0</v>
      </c>
      <c r="L10" s="15">
        <f>+RAPPR_Tav2!M4</f>
        <v>0</v>
      </c>
      <c r="M10" s="157">
        <f>+RAPPR_Tav2!N4</f>
        <v>0</v>
      </c>
      <c r="N10" s="16">
        <f>+RAPPR_Tav2!O4</f>
        <v>0</v>
      </c>
      <c r="O10" s="164">
        <f>+RAPPR_Tav2!P4</f>
        <v>0</v>
      </c>
      <c r="P10" s="165">
        <f>+RAPPR_Tav2!Q4</f>
        <v>0</v>
      </c>
    </row>
    <row r="11" spans="1:16" ht="16.149999999999999" customHeight="1" x14ac:dyDescent="0.35">
      <c r="A11" s="93" t="s">
        <v>60</v>
      </c>
      <c r="B11" s="15">
        <f>+RAPPR_Tav2!C5</f>
        <v>46205</v>
      </c>
      <c r="C11" s="157">
        <f>+RAPPR_Tav2!D5</f>
        <v>-0.249260715562344</v>
      </c>
      <c r="D11" s="15">
        <f>+RAPPR_Tav2!E5</f>
        <v>1198528</v>
      </c>
      <c r="E11" s="157">
        <f>+RAPPR_Tav2!F5</f>
        <v>-0.18016349832513701</v>
      </c>
      <c r="F11" s="15">
        <f>+RAPPR_Tav2!G5</f>
        <v>62968</v>
      </c>
      <c r="G11" s="157">
        <f>+RAPPR_Tav2!H5</f>
        <v>0.25923407659234099</v>
      </c>
      <c r="H11" s="15">
        <f>+RAPPR_Tav2!I5</f>
        <v>790229</v>
      </c>
      <c r="I11" s="157">
        <f>+RAPPR_Tav2!J5</f>
        <v>0.164039253580961</v>
      </c>
      <c r="J11" s="15">
        <f>+RAPPR_Tav2!K5</f>
        <v>52152</v>
      </c>
      <c r="K11" s="157">
        <f>+RAPPR_Tav2!L5</f>
        <v>-0.51712899522239897</v>
      </c>
      <c r="L11" s="15">
        <f>+RAPPR_Tav2!M5</f>
        <v>25252</v>
      </c>
      <c r="M11" s="157">
        <f>+RAPPR_Tav2!N5</f>
        <v>0.27981349146013901</v>
      </c>
      <c r="N11" s="16">
        <f>+RAPPR_Tav2!O5</f>
        <v>2175334</v>
      </c>
      <c r="O11" s="158">
        <f>+RAPPR_Tav2!P5</f>
        <v>-8.6019079310859198E-2</v>
      </c>
      <c r="P11" s="159">
        <f>+RAPPR_Tav2!Q5</f>
        <v>0.63234100591605902</v>
      </c>
    </row>
    <row r="12" spans="1:16" s="47" customFormat="1" ht="16.149999999999999" customHeight="1" x14ac:dyDescent="0.35">
      <c r="A12" s="160" t="s">
        <v>58</v>
      </c>
      <c r="B12" s="45">
        <f>+RAPPR_Tav2!C6</f>
        <v>6329</v>
      </c>
      <c r="C12" s="161">
        <f>+RAPPR_Tav2!D6</f>
        <v>-0.29039129947303499</v>
      </c>
      <c r="D12" s="45">
        <f>+RAPPR_Tav2!E6</f>
        <v>97</v>
      </c>
      <c r="E12" s="161">
        <f>+RAPPR_Tav2!F6</f>
        <v>1.0416666666666701E-2</v>
      </c>
      <c r="F12" s="45">
        <f>+RAPPR_Tav2!G6</f>
        <v>0</v>
      </c>
      <c r="G12" s="161">
        <f>+RAPPR_Tav2!H6</f>
        <v>0</v>
      </c>
      <c r="H12" s="45">
        <f>+RAPPR_Tav2!I6</f>
        <v>0</v>
      </c>
      <c r="I12" s="161">
        <f>+RAPPR_Tav2!J6</f>
        <v>0</v>
      </c>
      <c r="J12" s="45">
        <f>+RAPPR_Tav2!K6</f>
        <v>8</v>
      </c>
      <c r="K12" s="161">
        <f>+RAPPR_Tav2!L6</f>
        <v>-0.2</v>
      </c>
      <c r="L12" s="45">
        <f>+RAPPR_Tav2!M6</f>
        <v>25196</v>
      </c>
      <c r="M12" s="161">
        <f>+RAPPR_Tav2!N6</f>
        <v>0.28060991105463801</v>
      </c>
      <c r="N12" s="46">
        <f>+RAPPR_Tav2!O6</f>
        <v>31630</v>
      </c>
      <c r="O12" s="162">
        <f>+RAPPR_Tav2!P6</f>
        <v>0.102090592334495</v>
      </c>
      <c r="P12" s="163">
        <f>+RAPPR_Tav2!Q6</f>
        <v>9.1944253237088904E-3</v>
      </c>
    </row>
    <row r="13" spans="1:16" ht="16.149999999999999" customHeight="1" x14ac:dyDescent="0.35">
      <c r="A13" s="93" t="s">
        <v>61</v>
      </c>
      <c r="B13" s="15">
        <f>+RAPPR_Tav2!C7</f>
        <v>0</v>
      </c>
      <c r="C13" s="157">
        <f>+RAPPR_Tav2!D7</f>
        <v>0</v>
      </c>
      <c r="D13" s="15">
        <f>+RAPPR_Tav2!E7</f>
        <v>0</v>
      </c>
      <c r="E13" s="157">
        <f>+RAPPR_Tav2!F7</f>
        <v>0</v>
      </c>
      <c r="F13" s="15">
        <f>+RAPPR_Tav2!G7</f>
        <v>0</v>
      </c>
      <c r="G13" s="157">
        <f>+RAPPR_Tav2!H7</f>
        <v>0</v>
      </c>
      <c r="H13" s="15">
        <f>+RAPPR_Tav2!I7</f>
        <v>0</v>
      </c>
      <c r="I13" s="157">
        <f>+RAPPR_Tav2!J7</f>
        <v>0</v>
      </c>
      <c r="J13" s="15">
        <f>+RAPPR_Tav2!K7</f>
        <v>0</v>
      </c>
      <c r="K13" s="157">
        <f>+RAPPR_Tav2!L7</f>
        <v>0</v>
      </c>
      <c r="L13" s="15">
        <f>+RAPPR_Tav2!M7</f>
        <v>0</v>
      </c>
      <c r="M13" s="157">
        <f>+RAPPR_Tav2!N7</f>
        <v>0</v>
      </c>
      <c r="N13" s="16">
        <f>+RAPPR_Tav2!O7</f>
        <v>0</v>
      </c>
      <c r="O13" s="158">
        <f>+RAPPR_Tav2!P7</f>
        <v>0</v>
      </c>
      <c r="P13" s="159">
        <f>+RAPPR_Tav2!Q7</f>
        <v>0</v>
      </c>
    </row>
    <row r="14" spans="1:16" ht="16.149999999999999" customHeight="1" x14ac:dyDescent="0.35">
      <c r="A14" s="93" t="s">
        <v>62</v>
      </c>
      <c r="B14" s="15">
        <f>+RAPPR_Tav2!C8</f>
        <v>1570</v>
      </c>
      <c r="C14" s="157">
        <f>+RAPPR_Tav2!D8</f>
        <v>-0.59577754891864099</v>
      </c>
      <c r="D14" s="15">
        <f>+RAPPR_Tav2!E8</f>
        <v>0</v>
      </c>
      <c r="E14" s="157">
        <f>+RAPPR_Tav2!F8</f>
        <v>0</v>
      </c>
      <c r="F14" s="15">
        <f>+RAPPR_Tav2!G8</f>
        <v>7</v>
      </c>
      <c r="G14" s="157">
        <f>+RAPPR_Tav2!H8</f>
        <v>-0.53333333333333299</v>
      </c>
      <c r="H14" s="15">
        <f>+RAPPR_Tav2!I8</f>
        <v>177</v>
      </c>
      <c r="I14" s="157">
        <f>+RAPPR_Tav2!J8</f>
        <v>-0.30039525691699598</v>
      </c>
      <c r="J14" s="15">
        <f>+RAPPR_Tav2!K8</f>
        <v>0</v>
      </c>
      <c r="K14" s="157">
        <f>+RAPPR_Tav2!L8</f>
        <v>-1</v>
      </c>
      <c r="L14" s="15">
        <f>+RAPPR_Tav2!M8</f>
        <v>0</v>
      </c>
      <c r="M14" s="157">
        <f>+RAPPR_Tav2!N8</f>
        <v>0</v>
      </c>
      <c r="N14" s="16">
        <f>+RAPPR_Tav2!O8</f>
        <v>1754</v>
      </c>
      <c r="O14" s="158">
        <f>+RAPPR_Tav2!P8</f>
        <v>-0.577756379393356</v>
      </c>
      <c r="P14" s="159">
        <f>+RAPPR_Tav2!Q8</f>
        <v>5.0986474921863403E-4</v>
      </c>
    </row>
    <row r="15" spans="1:16" s="47" customFormat="1" ht="16.149999999999999" customHeight="1" x14ac:dyDescent="0.35">
      <c r="A15" s="160" t="s">
        <v>63</v>
      </c>
      <c r="B15" s="45">
        <f>+RAPPR_Tav2!C9</f>
        <v>0</v>
      </c>
      <c r="C15" s="161">
        <f>+RAPPR_Tav2!D9</f>
        <v>0</v>
      </c>
      <c r="D15" s="45">
        <f>+RAPPR_Tav2!E9</f>
        <v>0</v>
      </c>
      <c r="E15" s="161">
        <f>+RAPPR_Tav2!F9</f>
        <v>0</v>
      </c>
      <c r="F15" s="45">
        <f>+RAPPR_Tav2!G9</f>
        <v>0</v>
      </c>
      <c r="G15" s="161">
        <f>+RAPPR_Tav2!H9</f>
        <v>0</v>
      </c>
      <c r="H15" s="45">
        <f>+RAPPR_Tav2!I9</f>
        <v>0</v>
      </c>
      <c r="I15" s="161">
        <f>+RAPPR_Tav2!J9</f>
        <v>0</v>
      </c>
      <c r="J15" s="45">
        <f>+RAPPR_Tav2!K9</f>
        <v>0</v>
      </c>
      <c r="K15" s="161">
        <f>+RAPPR_Tav2!L9</f>
        <v>0</v>
      </c>
      <c r="L15" s="45">
        <f>+RAPPR_Tav2!M9</f>
        <v>0</v>
      </c>
      <c r="M15" s="161">
        <f>+RAPPR_Tav2!N9</f>
        <v>0</v>
      </c>
      <c r="N15" s="46">
        <f>+RAPPR_Tav2!O9</f>
        <v>0</v>
      </c>
      <c r="O15" s="162">
        <f>+RAPPR_Tav2!P9</f>
        <v>0</v>
      </c>
      <c r="P15" s="163">
        <f>+RAPPR_Tav2!Q9</f>
        <v>0</v>
      </c>
    </row>
    <row r="16" spans="1:16" ht="16.149999999999999" customHeight="1" x14ac:dyDescent="0.35">
      <c r="A16" s="93" t="s">
        <v>64</v>
      </c>
      <c r="B16" s="15">
        <f>+RAPPR_Tav2!C10</f>
        <v>0</v>
      </c>
      <c r="C16" s="157">
        <f>+RAPPR_Tav2!D10</f>
        <v>0</v>
      </c>
      <c r="D16" s="15">
        <f>+RAPPR_Tav2!E10</f>
        <v>0</v>
      </c>
      <c r="E16" s="157">
        <f>+RAPPR_Tav2!F10</f>
        <v>0</v>
      </c>
      <c r="F16" s="15">
        <f>+RAPPR_Tav2!G10</f>
        <v>0</v>
      </c>
      <c r="G16" s="157">
        <f>+RAPPR_Tav2!H10</f>
        <v>0</v>
      </c>
      <c r="H16" s="15">
        <f>+RAPPR_Tav2!I10</f>
        <v>0</v>
      </c>
      <c r="I16" s="157">
        <f>+RAPPR_Tav2!J10</f>
        <v>0</v>
      </c>
      <c r="J16" s="15">
        <f>+RAPPR_Tav2!K10</f>
        <v>0</v>
      </c>
      <c r="K16" s="157">
        <f>+RAPPR_Tav2!L10</f>
        <v>0</v>
      </c>
      <c r="L16" s="15">
        <f>+RAPPR_Tav2!M10</f>
        <v>0</v>
      </c>
      <c r="M16" s="157">
        <f>+RAPPR_Tav2!N10</f>
        <v>0</v>
      </c>
      <c r="N16" s="16">
        <f>+RAPPR_Tav2!O10</f>
        <v>0</v>
      </c>
      <c r="O16" s="158">
        <f>+RAPPR_Tav2!P10</f>
        <v>0</v>
      </c>
      <c r="P16" s="159">
        <f>+RAPPR_Tav2!Q10</f>
        <v>0</v>
      </c>
    </row>
    <row r="17" spans="1:16" ht="18" customHeight="1" x14ac:dyDescent="0.35">
      <c r="A17" s="166" t="s">
        <v>65</v>
      </c>
      <c r="B17" s="16">
        <f>+RAPPR_Tav2!C11</f>
        <v>123828</v>
      </c>
      <c r="C17" s="158">
        <f>+RAPPR_Tav2!D11</f>
        <v>-0.203365950630151</v>
      </c>
      <c r="D17" s="16">
        <f>+RAPPR_Tav2!E11</f>
        <v>1212713</v>
      </c>
      <c r="E17" s="158">
        <f>+RAPPR_Tav2!F11</f>
        <v>-0.181264823255151</v>
      </c>
      <c r="F17" s="16">
        <f>+RAPPR_Tav2!G11</f>
        <v>352370</v>
      </c>
      <c r="G17" s="158">
        <f>+RAPPR_Tav2!H11</f>
        <v>0.170481685583979</v>
      </c>
      <c r="H17" s="16">
        <f>+RAPPR_Tav2!I11</f>
        <v>1107964</v>
      </c>
      <c r="I17" s="158">
        <f>+RAPPR_Tav2!J11</f>
        <v>-1.42967205618335E-2</v>
      </c>
      <c r="J17" s="16">
        <f>+RAPPR_Tav2!K11</f>
        <v>83657</v>
      </c>
      <c r="K17" s="158">
        <f>+RAPPR_Tav2!L11</f>
        <v>-0.271762596190675</v>
      </c>
      <c r="L17" s="16">
        <f>+RAPPR_Tav2!M11</f>
        <v>32154</v>
      </c>
      <c r="M17" s="158">
        <f>+RAPPR_Tav2!N11</f>
        <v>0.25837507827175998</v>
      </c>
      <c r="N17" s="16">
        <f>+RAPPR_Tav2!O11</f>
        <v>2912686</v>
      </c>
      <c r="O17" s="158">
        <f>+RAPPR_Tav2!P11</f>
        <v>-9.0397048733804303E-2</v>
      </c>
      <c r="P17" s="159">
        <f>+RAPPR_Tav2!Q11</f>
        <v>0.84667954215657104</v>
      </c>
    </row>
    <row r="18" spans="1:16" s="47" customFormat="1" ht="13.15" customHeight="1" x14ac:dyDescent="0.35">
      <c r="A18" s="167" t="s">
        <v>66</v>
      </c>
      <c r="B18" s="48"/>
      <c r="C18" s="168"/>
      <c r="D18" s="48"/>
      <c r="E18" s="168"/>
      <c r="F18" s="48"/>
      <c r="G18" s="168"/>
      <c r="H18" s="48"/>
      <c r="I18" s="168"/>
      <c r="J18" s="48"/>
      <c r="K18" s="168"/>
      <c r="L18" s="48"/>
      <c r="M18" s="168"/>
      <c r="N18" s="49"/>
      <c r="O18" s="169"/>
      <c r="P18" s="163"/>
    </row>
    <row r="19" spans="1:16" s="47" customFormat="1" ht="16.149999999999999" customHeight="1" x14ac:dyDescent="0.35">
      <c r="A19" s="94" t="s">
        <v>67</v>
      </c>
      <c r="B19" s="45">
        <f>+RAPPR_Tav2!C12</f>
        <v>23341</v>
      </c>
      <c r="C19" s="161">
        <f>+RAPPR_Tav2!D12</f>
        <v>-7.44309620112618E-2</v>
      </c>
      <c r="D19" s="45">
        <f>+RAPPR_Tav2!E12</f>
        <v>43</v>
      </c>
      <c r="E19" s="161">
        <f>+RAPPR_Tav2!F12</f>
        <v>-0.38571428571428601</v>
      </c>
      <c r="F19" s="45">
        <f>+RAPPR_Tav2!G12</f>
        <v>1401</v>
      </c>
      <c r="G19" s="161">
        <f>+RAPPR_Tav2!H12</f>
        <v>1.6690856313497801E-2</v>
      </c>
      <c r="H19" s="45">
        <f>+RAPPR_Tav2!I12</f>
        <v>8031</v>
      </c>
      <c r="I19" s="161">
        <f>+RAPPR_Tav2!J12</f>
        <v>3.3191817830953402E-2</v>
      </c>
      <c r="J19" s="45">
        <f>+RAPPR_Tav2!K12</f>
        <v>230</v>
      </c>
      <c r="K19" s="161">
        <f>+RAPPR_Tav2!L12</f>
        <v>-0.36813186813186799</v>
      </c>
      <c r="L19" s="45">
        <f>+RAPPR_Tav2!M12</f>
        <v>4649</v>
      </c>
      <c r="M19" s="161">
        <f>+RAPPR_Tav2!N12</f>
        <v>0.25040344271113502</v>
      </c>
      <c r="N19" s="46">
        <f>+RAPPR_Tav2!O12</f>
        <v>37695</v>
      </c>
      <c r="O19" s="162">
        <f>+RAPPR_Tav2!P12</f>
        <v>-2.14428493548974E-2</v>
      </c>
      <c r="P19" s="163">
        <f>+RAPPR_Tav2!Q12</f>
        <v>1.0957441118469999E-2</v>
      </c>
    </row>
    <row r="20" spans="1:16" s="47" customFormat="1" ht="16.149999999999999" customHeight="1" x14ac:dyDescent="0.35">
      <c r="A20" s="94" t="s">
        <v>68</v>
      </c>
      <c r="B20" s="45">
        <f>+RAPPR_Tav2!C13</f>
        <v>57148</v>
      </c>
      <c r="C20" s="161">
        <f>+RAPPR_Tav2!D13</f>
        <v>-0.110744573251381</v>
      </c>
      <c r="D20" s="45">
        <f>+RAPPR_Tav2!E13</f>
        <v>1182759</v>
      </c>
      <c r="E20" s="161">
        <f>+RAPPR_Tav2!F13</f>
        <v>-0.18581291083351101</v>
      </c>
      <c r="F20" s="45">
        <f>+RAPPR_Tav2!G13</f>
        <v>332329</v>
      </c>
      <c r="G20" s="161">
        <f>+RAPPR_Tav2!H13</f>
        <v>0.22439964335978699</v>
      </c>
      <c r="H20" s="45">
        <f>+RAPPR_Tav2!I13</f>
        <v>1067261</v>
      </c>
      <c r="I20" s="161">
        <f>+RAPPR_Tav2!J13</f>
        <v>-2.3064502250887398E-2</v>
      </c>
      <c r="J20" s="45">
        <f>+RAPPR_Tav2!K13</f>
        <v>80270</v>
      </c>
      <c r="K20" s="161">
        <f>+RAPPR_Tav2!L13</f>
        <v>-0.25578074876226198</v>
      </c>
      <c r="L20" s="45">
        <f>+RAPPR_Tav2!M13</f>
        <v>1855</v>
      </c>
      <c r="M20" s="161">
        <f>+RAPPR_Tav2!N13</f>
        <v>0.110778443113772</v>
      </c>
      <c r="N20" s="46">
        <f>+RAPPR_Tav2!O13</f>
        <v>2721622</v>
      </c>
      <c r="O20" s="162">
        <f>+RAPPR_Tav2!P13</f>
        <v>-8.9868109525274603E-2</v>
      </c>
      <c r="P20" s="163">
        <f>+RAPPR_Tav2!Q13</f>
        <v>0.79113974828843603</v>
      </c>
    </row>
    <row r="21" spans="1:16" s="47" customFormat="1" ht="16.149999999999999" customHeight="1" x14ac:dyDescent="0.35">
      <c r="A21" s="95" t="s">
        <v>69</v>
      </c>
      <c r="B21" s="50">
        <f>+RAPPR_Tav2!C14</f>
        <v>43339</v>
      </c>
      <c r="C21" s="170">
        <f>+RAPPR_Tav2!D14</f>
        <v>-0.342910425131906</v>
      </c>
      <c r="D21" s="50">
        <f>+RAPPR_Tav2!E14</f>
        <v>29911</v>
      </c>
      <c r="E21" s="170">
        <f>+RAPPR_Tav2!F14</f>
        <v>5.1501089784152403E-2</v>
      </c>
      <c r="F21" s="50">
        <f>+RAPPR_Tav2!G14</f>
        <v>18640</v>
      </c>
      <c r="G21" s="170">
        <f>+RAPPR_Tav2!H14</f>
        <v>-0.34010691400856702</v>
      </c>
      <c r="H21" s="50">
        <f>+RAPPR_Tav2!I14</f>
        <v>32672</v>
      </c>
      <c r="I21" s="170">
        <f>+RAPPR_Tav2!J14</f>
        <v>0.37260009242532499</v>
      </c>
      <c r="J21" s="50">
        <f>+RAPPR_Tav2!K14</f>
        <v>3157</v>
      </c>
      <c r="K21" s="170">
        <f>+RAPPR_Tav2!L14</f>
        <v>-0.52554854223023795</v>
      </c>
      <c r="L21" s="50">
        <f>+RAPPR_Tav2!M14</f>
        <v>25650</v>
      </c>
      <c r="M21" s="170">
        <f>+RAPPR_Tav2!N14</f>
        <v>0.27206903392184101</v>
      </c>
      <c r="N21" s="51">
        <f>+RAPPR_Tav2!O14</f>
        <v>153369</v>
      </c>
      <c r="O21" s="171">
        <f>+RAPPR_Tav2!P14</f>
        <v>-0.11485542794482601</v>
      </c>
      <c r="P21" s="163">
        <f>+RAPPR_Tav2!Q14</f>
        <v>4.45823527496651E-2</v>
      </c>
    </row>
    <row r="22" spans="1:16" ht="15.4" hidden="1" customHeight="1" x14ac:dyDescent="0.35">
      <c r="A22" s="96"/>
      <c r="B22" s="18">
        <f t="shared" ref="B22:P22" si="0">B19+B20+B21</f>
        <v>123828</v>
      </c>
      <c r="C22" s="172"/>
      <c r="D22" s="19">
        <f t="shared" si="0"/>
        <v>1212713</v>
      </c>
      <c r="E22" s="172"/>
      <c r="F22" s="18">
        <f t="shared" si="0"/>
        <v>352370</v>
      </c>
      <c r="G22" s="173"/>
      <c r="H22" s="18">
        <f t="shared" si="0"/>
        <v>1107964</v>
      </c>
      <c r="I22" s="173"/>
      <c r="J22" s="18">
        <f t="shared" si="0"/>
        <v>83657</v>
      </c>
      <c r="K22" s="172"/>
      <c r="L22" s="19">
        <f t="shared" si="0"/>
        <v>32154</v>
      </c>
      <c r="M22" s="172"/>
      <c r="N22" s="20">
        <f t="shared" si="0"/>
        <v>2912686</v>
      </c>
      <c r="O22" s="174">
        <f t="shared" si="0"/>
        <v>-0.22616638682499801</v>
      </c>
      <c r="P22" s="159">
        <f t="shared" si="0"/>
        <v>0.84667954215657115</v>
      </c>
    </row>
    <row r="23" spans="1:16" ht="18" customHeight="1" x14ac:dyDescent="0.35">
      <c r="A23" s="97" t="s">
        <v>70</v>
      </c>
      <c r="B23" s="21"/>
      <c r="C23" s="175"/>
      <c r="D23" s="21"/>
      <c r="E23" s="175"/>
      <c r="F23" s="21"/>
      <c r="G23" s="175"/>
      <c r="H23" s="21"/>
      <c r="I23" s="175"/>
      <c r="J23" s="21"/>
      <c r="K23" s="175"/>
      <c r="L23" s="21"/>
      <c r="M23" s="175"/>
      <c r="N23" s="22"/>
      <c r="O23" s="176"/>
      <c r="P23" s="155"/>
    </row>
    <row r="24" spans="1:16" ht="16.149999999999999" customHeight="1" x14ac:dyDescent="0.35">
      <c r="A24" s="93" t="s">
        <v>57</v>
      </c>
      <c r="B24" s="15">
        <f>+RAPPR_Tav2!C15</f>
        <v>61606</v>
      </c>
      <c r="C24" s="157">
        <f>+RAPPR_Tav2!D15</f>
        <v>3.6422671220201597E-2</v>
      </c>
      <c r="D24" s="15">
        <f>+RAPPR_Tav2!E15</f>
        <v>4523</v>
      </c>
      <c r="E24" s="157">
        <f>+RAPPR_Tav2!F15</f>
        <v>0.123168611869878</v>
      </c>
      <c r="F24" s="15">
        <f>+RAPPR_Tav2!G15</f>
        <v>380537</v>
      </c>
      <c r="G24" s="157">
        <f>+RAPPR_Tav2!H15</f>
        <v>-4.7612254449258103E-2</v>
      </c>
      <c r="H24" s="15">
        <f>+RAPPR_Tav2!I15</f>
        <v>49196</v>
      </c>
      <c r="I24" s="157">
        <f>+RAPPR_Tav2!J15</f>
        <v>-7.9364485281733704E-2</v>
      </c>
      <c r="J24" s="15">
        <f>+RAPPR_Tav2!K15</f>
        <v>207</v>
      </c>
      <c r="K24" s="157">
        <f>+RAPPR_Tav2!L15</f>
        <v>-0.233333333333333</v>
      </c>
      <c r="L24" s="15">
        <f>+RAPPR_Tav2!M15</f>
        <v>31347</v>
      </c>
      <c r="M24" s="157">
        <f>+RAPPR_Tav2!N15</f>
        <v>-0.250484183344093</v>
      </c>
      <c r="N24" s="16">
        <f>+RAPPR_Tav2!O15</f>
        <v>527416</v>
      </c>
      <c r="O24" s="158">
        <f>+RAPPR_Tav2!P15</f>
        <v>-5.5755972063828499E-2</v>
      </c>
      <c r="P24" s="159">
        <f>+RAPPR_Tav2!Q15</f>
        <v>0.15331289998511699</v>
      </c>
    </row>
    <row r="25" spans="1:16" ht="16.149999999999999" customHeight="1" x14ac:dyDescent="0.35">
      <c r="A25" s="93" t="s">
        <v>59</v>
      </c>
      <c r="B25" s="15">
        <f>+RAPPR_Tav2!C16</f>
        <v>0</v>
      </c>
      <c r="C25" s="157">
        <f>+RAPPR_Tav2!D16</f>
        <v>0</v>
      </c>
      <c r="D25" s="15">
        <f>+RAPPR_Tav2!E16</f>
        <v>0</v>
      </c>
      <c r="E25" s="157">
        <f>+RAPPR_Tav2!F16</f>
        <v>0</v>
      </c>
      <c r="F25" s="15">
        <f>+RAPPR_Tav2!G16</f>
        <v>0</v>
      </c>
      <c r="G25" s="157">
        <f>+RAPPR_Tav2!H16</f>
        <v>0</v>
      </c>
      <c r="H25" s="15">
        <f>+RAPPR_Tav2!I16</f>
        <v>0</v>
      </c>
      <c r="I25" s="157">
        <f>+RAPPR_Tav2!J16</f>
        <v>0</v>
      </c>
      <c r="J25" s="15">
        <f>+RAPPR_Tav2!K16</f>
        <v>0</v>
      </c>
      <c r="K25" s="157">
        <f>+RAPPR_Tav2!L16</f>
        <v>0</v>
      </c>
      <c r="L25" s="15">
        <f>+RAPPR_Tav2!M16</f>
        <v>0</v>
      </c>
      <c r="M25" s="157">
        <f>+RAPPR_Tav2!N16</f>
        <v>0</v>
      </c>
      <c r="N25" s="16">
        <f>+RAPPR_Tav2!O16</f>
        <v>0</v>
      </c>
      <c r="O25" s="177">
        <f>+RAPPR_Tav2!P16</f>
        <v>0</v>
      </c>
      <c r="P25" s="165">
        <f>+RAPPR_Tav2!Q16</f>
        <v>0</v>
      </c>
    </row>
    <row r="26" spans="1:16" ht="16.149999999999999" customHeight="1" x14ac:dyDescent="0.35">
      <c r="A26" s="93" t="s">
        <v>60</v>
      </c>
      <c r="B26" s="15">
        <f>+RAPPR_Tav2!C17</f>
        <v>0</v>
      </c>
      <c r="C26" s="157">
        <f>+RAPPR_Tav2!D17</f>
        <v>0</v>
      </c>
      <c r="D26" s="15">
        <f>+RAPPR_Tav2!E17</f>
        <v>0</v>
      </c>
      <c r="E26" s="157">
        <f>+RAPPR_Tav2!F17</f>
        <v>0</v>
      </c>
      <c r="F26" s="15">
        <f>+RAPPR_Tav2!G17</f>
        <v>0</v>
      </c>
      <c r="G26" s="157">
        <f>+RAPPR_Tav2!H17</f>
        <v>0</v>
      </c>
      <c r="H26" s="15">
        <f>+RAPPR_Tav2!I17</f>
        <v>0</v>
      </c>
      <c r="I26" s="157">
        <f>+RAPPR_Tav2!J17</f>
        <v>0</v>
      </c>
      <c r="J26" s="15">
        <f>+RAPPR_Tav2!K17</f>
        <v>0</v>
      </c>
      <c r="K26" s="157">
        <f>+RAPPR_Tav2!L17</f>
        <v>0</v>
      </c>
      <c r="L26" s="15">
        <f>+RAPPR_Tav2!M17</f>
        <v>0</v>
      </c>
      <c r="M26" s="157">
        <f>+RAPPR_Tav2!N17</f>
        <v>0</v>
      </c>
      <c r="N26" s="16">
        <f>+RAPPR_Tav2!O17</f>
        <v>0</v>
      </c>
      <c r="O26" s="158">
        <f>+RAPPR_Tav2!P17</f>
        <v>0</v>
      </c>
      <c r="P26" s="159">
        <f>+RAPPR_Tav2!Q17</f>
        <v>0</v>
      </c>
    </row>
    <row r="27" spans="1:16" ht="16.149999999999999" customHeight="1" x14ac:dyDescent="0.35">
      <c r="A27" s="93" t="s">
        <v>61</v>
      </c>
      <c r="B27" s="15">
        <f>+RAPPR_Tav2!C18</f>
        <v>0</v>
      </c>
      <c r="C27" s="157">
        <f>+RAPPR_Tav2!D18</f>
        <v>0</v>
      </c>
      <c r="D27" s="15">
        <f>+RAPPR_Tav2!E18</f>
        <v>0</v>
      </c>
      <c r="E27" s="157">
        <f>+RAPPR_Tav2!F18</f>
        <v>0</v>
      </c>
      <c r="F27" s="15">
        <f>+RAPPR_Tav2!G18</f>
        <v>0</v>
      </c>
      <c r="G27" s="157">
        <f>+RAPPR_Tav2!H18</f>
        <v>0</v>
      </c>
      <c r="H27" s="15">
        <f>+RAPPR_Tav2!I18</f>
        <v>0</v>
      </c>
      <c r="I27" s="157">
        <f>+RAPPR_Tav2!J18</f>
        <v>0</v>
      </c>
      <c r="J27" s="15">
        <f>+RAPPR_Tav2!K18</f>
        <v>0</v>
      </c>
      <c r="K27" s="157">
        <f>+RAPPR_Tav2!L18</f>
        <v>0</v>
      </c>
      <c r="L27" s="15">
        <f>+RAPPR_Tav2!M18</f>
        <v>0</v>
      </c>
      <c r="M27" s="157">
        <f>+RAPPR_Tav2!N18</f>
        <v>0</v>
      </c>
      <c r="N27" s="16">
        <f>+RAPPR_Tav2!O18</f>
        <v>0</v>
      </c>
      <c r="O27" s="158">
        <f>+RAPPR_Tav2!P18</f>
        <v>0</v>
      </c>
      <c r="P27" s="159">
        <f>+RAPPR_Tav2!Q18</f>
        <v>0</v>
      </c>
    </row>
    <row r="28" spans="1:16" ht="16.149999999999999" customHeight="1" x14ac:dyDescent="0.35">
      <c r="A28" s="93" t="s">
        <v>62</v>
      </c>
      <c r="B28" s="15">
        <f>+RAPPR_Tav2!C19</f>
        <v>23</v>
      </c>
      <c r="C28" s="157">
        <f>+RAPPR_Tav2!D19</f>
        <v>-0.115384615384615</v>
      </c>
      <c r="D28" s="15">
        <f>+RAPPR_Tav2!E19</f>
        <v>0</v>
      </c>
      <c r="E28" s="157">
        <f>+RAPPR_Tav2!F19</f>
        <v>0</v>
      </c>
      <c r="F28" s="15">
        <f>+RAPPR_Tav2!G19</f>
        <v>3</v>
      </c>
      <c r="G28" s="157">
        <f>+RAPPR_Tav2!H19</f>
        <v>0</v>
      </c>
      <c r="H28" s="15">
        <f>+RAPPR_Tav2!I19</f>
        <v>0</v>
      </c>
      <c r="I28" s="157">
        <f>+RAPPR_Tav2!J19</f>
        <v>0</v>
      </c>
      <c r="J28" s="15">
        <f>+RAPPR_Tav2!K19</f>
        <v>0</v>
      </c>
      <c r="K28" s="157">
        <f>+RAPPR_Tav2!L19</f>
        <v>0</v>
      </c>
      <c r="L28" s="15">
        <f>+RAPPR_Tav2!M19</f>
        <v>0</v>
      </c>
      <c r="M28" s="157">
        <f>+RAPPR_Tav2!N19</f>
        <v>0</v>
      </c>
      <c r="N28" s="16">
        <f>+RAPPR_Tav2!O19</f>
        <v>26</v>
      </c>
      <c r="O28" s="158">
        <f>+RAPPR_Tav2!P19</f>
        <v>-0.10344827586206901</v>
      </c>
      <c r="P28" s="159">
        <f>+RAPPR_Tav2!Q19</f>
        <v>7.5578583122488503E-6</v>
      </c>
    </row>
    <row r="29" spans="1:16" ht="16.149999999999999" customHeight="1" x14ac:dyDescent="0.35">
      <c r="A29" s="93" t="s">
        <v>64</v>
      </c>
      <c r="B29" s="15">
        <f>+RAPPR_Tav2!C20</f>
        <v>0</v>
      </c>
      <c r="C29" s="157">
        <f>+RAPPR_Tav2!D20</f>
        <v>0</v>
      </c>
      <c r="D29" s="15">
        <f>+RAPPR_Tav2!E20</f>
        <v>0</v>
      </c>
      <c r="E29" s="157">
        <f>+RAPPR_Tav2!F20</f>
        <v>0</v>
      </c>
      <c r="F29" s="15">
        <f>+RAPPR_Tav2!G20</f>
        <v>0</v>
      </c>
      <c r="G29" s="157">
        <f>+RAPPR_Tav2!H20</f>
        <v>0</v>
      </c>
      <c r="H29" s="15">
        <f>+RAPPR_Tav2!I20</f>
        <v>0</v>
      </c>
      <c r="I29" s="157">
        <f>+RAPPR_Tav2!J20</f>
        <v>0</v>
      </c>
      <c r="J29" s="15">
        <f>+RAPPR_Tav2!K20</f>
        <v>0</v>
      </c>
      <c r="K29" s="157">
        <f>+RAPPR_Tav2!L20</f>
        <v>0</v>
      </c>
      <c r="L29" s="15">
        <f>+RAPPR_Tav2!M20</f>
        <v>0</v>
      </c>
      <c r="M29" s="157">
        <f>+RAPPR_Tav2!N20</f>
        <v>0</v>
      </c>
      <c r="N29" s="16">
        <f>+RAPPR_Tav2!O20</f>
        <v>0</v>
      </c>
      <c r="O29" s="158">
        <f>+RAPPR_Tav2!P20</f>
        <v>0</v>
      </c>
      <c r="P29" s="159">
        <f>+RAPPR_Tav2!Q20</f>
        <v>0</v>
      </c>
    </row>
    <row r="30" spans="1:16" ht="18" customHeight="1" x14ac:dyDescent="0.35">
      <c r="A30" s="98" t="s">
        <v>71</v>
      </c>
      <c r="B30" s="17">
        <f>+RAPPR_Tav2!C21</f>
        <v>61629</v>
      </c>
      <c r="C30" s="178">
        <f>+RAPPR_Tav2!D21</f>
        <v>3.6356298451241803E-2</v>
      </c>
      <c r="D30" s="17">
        <f>+RAPPR_Tav2!E21</f>
        <v>4523</v>
      </c>
      <c r="E30" s="178">
        <f>+RAPPR_Tav2!F21</f>
        <v>0.123168611869878</v>
      </c>
      <c r="F30" s="17">
        <f>+RAPPR_Tav2!G21</f>
        <v>380540</v>
      </c>
      <c r="G30" s="178">
        <f>+RAPPR_Tav2!H21</f>
        <v>-4.7611896967694703E-2</v>
      </c>
      <c r="H30" s="17">
        <f>+RAPPR_Tav2!I21</f>
        <v>49196</v>
      </c>
      <c r="I30" s="178">
        <f>+RAPPR_Tav2!J21</f>
        <v>-7.9364485281733704E-2</v>
      </c>
      <c r="J30" s="17">
        <f>+RAPPR_Tav2!K21</f>
        <v>207</v>
      </c>
      <c r="K30" s="178">
        <f>+RAPPR_Tav2!L21</f>
        <v>-0.233333333333333</v>
      </c>
      <c r="L30" s="17">
        <f>+RAPPR_Tav2!M21</f>
        <v>31347</v>
      </c>
      <c r="M30" s="178">
        <f>+RAPPR_Tav2!N21</f>
        <v>-0.250484183344093</v>
      </c>
      <c r="N30" s="17">
        <f>+RAPPR_Tav2!O21</f>
        <v>527442</v>
      </c>
      <c r="O30" s="178">
        <f>+RAPPR_Tav2!P21</f>
        <v>-5.5758448086962203E-2</v>
      </c>
      <c r="P30" s="179">
        <f>+RAPPR_Tav2!Q21</f>
        <v>0.15332045784342899</v>
      </c>
    </row>
    <row r="31" spans="1:16" ht="18" customHeight="1" x14ac:dyDescent="0.35">
      <c r="A31" s="290" t="s">
        <v>11</v>
      </c>
      <c r="B31" s="22"/>
      <c r="C31" s="176"/>
      <c r="D31" s="22"/>
      <c r="E31" s="176"/>
      <c r="F31" s="22"/>
      <c r="G31" s="176"/>
      <c r="H31" s="22"/>
      <c r="I31" s="176"/>
      <c r="J31" s="22"/>
      <c r="K31" s="176"/>
      <c r="L31" s="22"/>
      <c r="M31" s="176"/>
      <c r="N31" s="22"/>
      <c r="O31" s="176"/>
      <c r="P31" s="159"/>
    </row>
    <row r="32" spans="1:16" ht="36.65" customHeight="1" x14ac:dyDescent="0.35">
      <c r="A32" s="291"/>
      <c r="B32" s="17">
        <f>+RAPPR_Tav2!C22</f>
        <v>185457</v>
      </c>
      <c r="C32" s="178">
        <f>+RAPPR_Tav2!D22</f>
        <v>-0.13703200469042301</v>
      </c>
      <c r="D32" s="17">
        <f>+RAPPR_Tav2!E22</f>
        <v>1217236</v>
      </c>
      <c r="E32" s="178">
        <f>+RAPPR_Tav2!F22</f>
        <v>-0.18043939322529201</v>
      </c>
      <c r="F32" s="17">
        <f>+RAPPR_Tav2!G22</f>
        <v>732910</v>
      </c>
      <c r="G32" s="178">
        <f>+RAPPR_Tav2!H22</f>
        <v>4.6101188819473303E-2</v>
      </c>
      <c r="H32" s="17">
        <f>+RAPPR_Tav2!I22</f>
        <v>1157160</v>
      </c>
      <c r="I32" s="178">
        <f>+RAPPR_Tav2!J22</f>
        <v>-1.7249681733138199E-2</v>
      </c>
      <c r="J32" s="17">
        <f>+RAPPR_Tav2!K22</f>
        <v>83864</v>
      </c>
      <c r="K32" s="178">
        <f>+RAPPR_Tav2!L22</f>
        <v>-0.27167248536640398</v>
      </c>
      <c r="L32" s="17">
        <f>+RAPPR_Tav2!M22</f>
        <v>63501</v>
      </c>
      <c r="M32" s="178">
        <f>+RAPPR_Tav2!N22</f>
        <v>-5.7499072356215201E-2</v>
      </c>
      <c r="N32" s="17">
        <f>+RAPPR_Tav2!O22</f>
        <v>3440128</v>
      </c>
      <c r="O32" s="178">
        <f>+RAPPR_Tav2!P22</f>
        <v>-8.5252127307957296E-2</v>
      </c>
      <c r="P32" s="179">
        <f>+RAPPR_Tav2!Q22</f>
        <v>1</v>
      </c>
    </row>
    <row r="33" spans="1:16" ht="7.15" customHeight="1" x14ac:dyDescent="0.35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2"/>
    </row>
    <row r="34" spans="1:16" ht="15" customHeight="1" x14ac:dyDescent="0.35">
      <c r="A34" s="9" t="s">
        <v>72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2"/>
    </row>
    <row r="35" spans="1:16" ht="10.5" customHeight="1" x14ac:dyDescent="0.35"/>
    <row r="36" spans="1:16" ht="21" customHeight="1" x14ac:dyDescent="0.35">
      <c r="A36" s="309" t="s">
        <v>228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</row>
  </sheetData>
  <mergeCells count="12">
    <mergeCell ref="A36:P36"/>
    <mergeCell ref="A31:A32"/>
    <mergeCell ref="A1:P1"/>
    <mergeCell ref="A2:P2"/>
    <mergeCell ref="A3:P3"/>
    <mergeCell ref="B5:C5"/>
    <mergeCell ref="D5:E5"/>
    <mergeCell ref="F5:G5"/>
    <mergeCell ref="H5:I5"/>
    <mergeCell ref="J5:K5"/>
    <mergeCell ref="L5:M5"/>
    <mergeCell ref="N5:P5"/>
  </mergeCells>
  <printOptions horizontalCentered="1"/>
  <pageMargins left="0.31496062992125984" right="0.11811023622047245" top="0.19685039370078741" bottom="0" header="0.19685039370078741" footer="0"/>
  <pageSetup paperSize="9" scale="77" orientation="landscape" horizontalDpi="4294967292" verticalDpi="300" r:id="rId1"/>
  <headerFooter alignWithMargins="0">
    <oddHeader>&amp;L&amp;"Arial,Normale"&amp;8IVASS - SERVIZIO STUDI E GESTIONE DATI
DIVISIONE STUDI E ANALISI STATISTICHE&amp;R&amp;A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365F91"/>
    <pageSetUpPr fitToPage="1"/>
  </sheetPr>
  <dimension ref="A1:Q59"/>
  <sheetViews>
    <sheetView showGridLines="0" topLeftCell="A32" zoomScaleNormal="100" workbookViewId="0"/>
  </sheetViews>
  <sheetFormatPr defaultColWidth="9" defaultRowHeight="11" x14ac:dyDescent="0.35"/>
  <cols>
    <col min="1" max="2" width="7.54296875" style="9" customWidth="1"/>
    <col min="3" max="3" width="26.54296875" style="10" customWidth="1"/>
    <col min="4" max="4" width="10.54296875" style="9" customWidth="1"/>
    <col min="5" max="5" width="10.54296875" style="184" customWidth="1"/>
    <col min="6" max="6" width="11.453125" style="9" bestFit="1" customWidth="1"/>
    <col min="7" max="7" width="11.453125" style="184" customWidth="1"/>
    <col min="8" max="8" width="10.54296875" style="9" customWidth="1"/>
    <col min="9" max="9" width="10.54296875" style="184" customWidth="1"/>
    <col min="10" max="10" width="10.54296875" style="9" customWidth="1"/>
    <col min="11" max="11" width="10.54296875" style="184" customWidth="1"/>
    <col min="12" max="14" width="10.54296875" style="9" customWidth="1"/>
    <col min="15" max="15" width="11.7265625" style="9" bestFit="1" customWidth="1"/>
    <col min="16" max="16" width="12.453125" style="184" customWidth="1"/>
    <col min="17" max="17" width="12.26953125" style="184" bestFit="1" customWidth="1"/>
    <col min="18" max="16384" width="9" style="9"/>
  </cols>
  <sheetData>
    <row r="1" spans="1:17" ht="13.15" customHeight="1" x14ac:dyDescent="0.35">
      <c r="A1" s="276" t="s">
        <v>92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ht="13.15" customHeight="1" x14ac:dyDescent="0.35">
      <c r="A2" s="276" t="s">
        <v>193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7" ht="13.15" customHeight="1" x14ac:dyDescent="0.35">
      <c r="A3" s="276" t="str">
        <f>"Nuova produzione emessa a tutto il "&amp;IF(MID(RAPPR_Tav3!C1,5,4)="0331","1°",
IF(MID(RAPPR_Tav3!C1,5,4)="0630","2°",
IF(MID(RAPPR_Tav3!C1,5,4)="0930","3°","4°")))&amp;" trimestre "&amp;MID(RAPPR_Tav3!C1,1,4)&amp;" (b)"</f>
        <v>Nuova produzione emessa a tutto il 4° trimestre 2025 (b)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1:17" ht="13.15" customHeight="1" x14ac:dyDescent="0.35">
      <c r="C4" s="9"/>
      <c r="Q4" s="11" t="s">
        <v>1</v>
      </c>
    </row>
    <row r="5" spans="1:17" ht="13.15" customHeight="1" x14ac:dyDescent="0.35">
      <c r="A5" s="281" t="s">
        <v>12</v>
      </c>
      <c r="B5" s="282"/>
      <c r="C5" s="301"/>
      <c r="D5" s="27" t="s">
        <v>13</v>
      </c>
      <c r="E5" s="185"/>
      <c r="F5" s="57"/>
      <c r="G5" s="185"/>
      <c r="H5" s="58" t="s">
        <v>14</v>
      </c>
      <c r="I5" s="185"/>
      <c r="J5" s="57"/>
      <c r="K5" s="185"/>
      <c r="L5" s="287" t="s">
        <v>15</v>
      </c>
      <c r="M5" s="288"/>
      <c r="N5" s="288"/>
      <c r="O5" s="288"/>
      <c r="P5" s="288"/>
      <c r="Q5" s="304"/>
    </row>
    <row r="6" spans="1:17" ht="13.15" customHeight="1" x14ac:dyDescent="0.35">
      <c r="A6" s="283"/>
      <c r="B6" s="284"/>
      <c r="C6" s="302"/>
      <c r="D6" s="287" t="s">
        <v>194</v>
      </c>
      <c r="E6" s="304"/>
      <c r="F6" s="287" t="s">
        <v>195</v>
      </c>
      <c r="G6" s="304"/>
      <c r="H6" s="287" t="s">
        <v>194</v>
      </c>
      <c r="I6" s="304"/>
      <c r="J6" s="287" t="s">
        <v>195</v>
      </c>
      <c r="K6" s="304"/>
      <c r="L6" s="234" t="s">
        <v>16</v>
      </c>
      <c r="M6" s="234" t="s">
        <v>17</v>
      </c>
      <c r="N6" s="234" t="s">
        <v>18</v>
      </c>
      <c r="O6" s="305" t="s">
        <v>19</v>
      </c>
      <c r="P6" s="306"/>
      <c r="Q6" s="307"/>
    </row>
    <row r="7" spans="1:17" ht="21.75" customHeight="1" x14ac:dyDescent="0.35">
      <c r="A7" s="285"/>
      <c r="B7" s="286"/>
      <c r="C7" s="303"/>
      <c r="D7" s="253" t="s">
        <v>212</v>
      </c>
      <c r="E7" s="186" t="s">
        <v>190</v>
      </c>
      <c r="F7" s="253" t="s">
        <v>213</v>
      </c>
      <c r="G7" s="186" t="s">
        <v>190</v>
      </c>
      <c r="H7" s="253" t="s">
        <v>212</v>
      </c>
      <c r="I7" s="186" t="s">
        <v>190</v>
      </c>
      <c r="J7" s="253" t="s">
        <v>213</v>
      </c>
      <c r="K7" s="186" t="s">
        <v>190</v>
      </c>
      <c r="L7" s="235" t="s">
        <v>20</v>
      </c>
      <c r="M7" s="235"/>
      <c r="N7" s="235"/>
      <c r="O7" s="236" t="s">
        <v>189</v>
      </c>
      <c r="P7" s="186" t="s">
        <v>190</v>
      </c>
      <c r="Q7" s="218" t="s">
        <v>186</v>
      </c>
    </row>
    <row r="8" spans="1:17" ht="13.15" customHeight="1" x14ac:dyDescent="0.35">
      <c r="A8" s="231" t="s">
        <v>21</v>
      </c>
      <c r="B8" s="10" t="s">
        <v>22</v>
      </c>
      <c r="D8" s="30"/>
      <c r="E8" s="155"/>
      <c r="F8" s="30"/>
      <c r="G8" s="155"/>
      <c r="H8" s="30"/>
      <c r="I8" s="155"/>
      <c r="J8" s="30"/>
      <c r="K8" s="155"/>
      <c r="L8" s="30"/>
      <c r="M8" s="30"/>
      <c r="N8" s="30"/>
      <c r="O8" s="31"/>
      <c r="P8" s="187"/>
      <c r="Q8" s="187"/>
    </row>
    <row r="9" spans="1:17" ht="12" customHeight="1" x14ac:dyDescent="0.35">
      <c r="A9" s="32"/>
      <c r="B9" s="10" t="s">
        <v>23</v>
      </c>
      <c r="D9" s="59">
        <f>+RAPPR_Tav3!C2</f>
        <v>381</v>
      </c>
      <c r="E9" s="159">
        <f>+RAPPR_Tav3!D2</f>
        <v>8.5470085470085402E-2</v>
      </c>
      <c r="F9" s="59">
        <f>+RAPPR_Tav3!E2</f>
        <v>324350</v>
      </c>
      <c r="G9" s="159">
        <f>+RAPPR_Tav3!F2</f>
        <v>-0.21148722237348799</v>
      </c>
      <c r="H9" s="59">
        <f>+RAPPR_Tav3!G2</f>
        <v>268</v>
      </c>
      <c r="I9" s="159">
        <f>+RAPPR_Tav3!H2</f>
        <v>-0.17791411042944799</v>
      </c>
      <c r="J9" s="59">
        <f>+RAPPR_Tav3!I2</f>
        <v>5516</v>
      </c>
      <c r="K9" s="159">
        <f>+RAPPR_Tav3!J2</f>
        <v>-0.82960056840999696</v>
      </c>
      <c r="L9" s="59">
        <f>+RAPPR_Tav3!K2</f>
        <v>0</v>
      </c>
      <c r="M9" s="59">
        <f>+RAPPR_Tav3!L2</f>
        <v>311167</v>
      </c>
      <c r="N9" s="59">
        <f>+RAPPR_Tav3!M2</f>
        <v>15324</v>
      </c>
      <c r="O9" s="60">
        <f>+RAPPR_Tav3!N2</f>
        <v>326491</v>
      </c>
      <c r="P9" s="188">
        <f>+RAPPR_Tav3!O2</f>
        <v>-0.26661724900883899</v>
      </c>
      <c r="Q9" s="188">
        <f>+RAPPR_Tav3!P2</f>
        <v>0.101273098424966</v>
      </c>
    </row>
    <row r="10" spans="1:17" s="47" customFormat="1" ht="12" customHeight="1" x14ac:dyDescent="0.35">
      <c r="A10" s="52"/>
      <c r="B10" s="53" t="s">
        <v>66</v>
      </c>
      <c r="C10" s="53" t="s">
        <v>86</v>
      </c>
      <c r="D10" s="76">
        <f>+RAPPR_Tav3!C3</f>
        <v>0</v>
      </c>
      <c r="E10" s="163">
        <f>+RAPPR_Tav3!D3</f>
        <v>0</v>
      </c>
      <c r="F10" s="76">
        <f>+RAPPR_Tav3!E3</f>
        <v>0</v>
      </c>
      <c r="G10" s="163">
        <f>+RAPPR_Tav3!F3</f>
        <v>0</v>
      </c>
      <c r="H10" s="76">
        <f>+RAPPR_Tav3!G3</f>
        <v>0</v>
      </c>
      <c r="I10" s="163">
        <f>+RAPPR_Tav3!H3</f>
        <v>0</v>
      </c>
      <c r="J10" s="76">
        <f>+RAPPR_Tav3!I3</f>
        <v>0</v>
      </c>
      <c r="K10" s="163">
        <f>+RAPPR_Tav3!J3</f>
        <v>0</v>
      </c>
      <c r="L10" s="76">
        <f>+RAPPR_Tav3!K3</f>
        <v>0</v>
      </c>
      <c r="M10" s="76">
        <f>+RAPPR_Tav3!L3</f>
        <v>0</v>
      </c>
      <c r="N10" s="76">
        <f>+RAPPR_Tav3!M3</f>
        <v>0</v>
      </c>
      <c r="O10" s="77">
        <f>+RAPPR_Tav3!N3</f>
        <v>0</v>
      </c>
      <c r="P10" s="189">
        <f>+RAPPR_Tav3!O3</f>
        <v>0</v>
      </c>
      <c r="Q10" s="189">
        <f>+RAPPR_Tav3!P3</f>
        <v>0</v>
      </c>
    </row>
    <row r="11" spans="1:17" s="47" customFormat="1" ht="12" customHeight="1" x14ac:dyDescent="0.35">
      <c r="A11" s="52"/>
      <c r="B11" s="144"/>
      <c r="C11" s="53" t="s">
        <v>24</v>
      </c>
      <c r="D11" s="76">
        <f>+RAPPR_Tav3!C4</f>
        <v>0</v>
      </c>
      <c r="E11" s="163">
        <f>+RAPPR_Tav3!D4</f>
        <v>0</v>
      </c>
      <c r="F11" s="76">
        <f>+RAPPR_Tav3!E4</f>
        <v>0</v>
      </c>
      <c r="G11" s="163">
        <f>+RAPPR_Tav3!F4</f>
        <v>0</v>
      </c>
      <c r="H11" s="76">
        <f>+RAPPR_Tav3!G4</f>
        <v>79</v>
      </c>
      <c r="I11" s="163">
        <f>+RAPPR_Tav3!H4</f>
        <v>1.13513513513514</v>
      </c>
      <c r="J11" s="76">
        <f>+RAPPR_Tav3!I4</f>
        <v>311</v>
      </c>
      <c r="K11" s="163">
        <f>+RAPPR_Tav3!J4</f>
        <v>2.1734693877550999</v>
      </c>
      <c r="L11" s="76">
        <f>+RAPPR_Tav3!K4</f>
        <v>0</v>
      </c>
      <c r="M11" s="76">
        <f>+RAPPR_Tav3!L4</f>
        <v>0</v>
      </c>
      <c r="N11" s="76">
        <f>+RAPPR_Tav3!M4</f>
        <v>99</v>
      </c>
      <c r="O11" s="77">
        <f>+RAPPR_Tav3!N4</f>
        <v>99</v>
      </c>
      <c r="P11" s="189">
        <f>+RAPPR_Tav3!O4</f>
        <v>0</v>
      </c>
      <c r="Q11" s="189">
        <f>+RAPPR_Tav3!P4</f>
        <v>3.0708462849118798E-5</v>
      </c>
    </row>
    <row r="12" spans="1:17" ht="12" customHeight="1" x14ac:dyDescent="0.35">
      <c r="A12" s="32"/>
      <c r="B12" s="10" t="s">
        <v>25</v>
      </c>
      <c r="D12" s="59">
        <f>+RAPPR_Tav3!C5</f>
        <v>243344</v>
      </c>
      <c r="E12" s="159">
        <f>+RAPPR_Tav3!D5</f>
        <v>0.169113690521946</v>
      </c>
      <c r="F12" s="59">
        <f>+RAPPR_Tav3!E5</f>
        <v>7943859</v>
      </c>
      <c r="G12" s="159">
        <f>+RAPPR_Tav3!F5</f>
        <v>0.158435489353623</v>
      </c>
      <c r="H12" s="59">
        <f>+RAPPR_Tav3!G5</f>
        <v>0</v>
      </c>
      <c r="I12" s="159">
        <f>+RAPPR_Tav3!H5</f>
        <v>0</v>
      </c>
      <c r="J12" s="59">
        <f>+RAPPR_Tav3!I5</f>
        <v>0</v>
      </c>
      <c r="K12" s="159">
        <f>+RAPPR_Tav3!J5</f>
        <v>0</v>
      </c>
      <c r="L12" s="59">
        <f>+RAPPR_Tav3!K5</f>
        <v>8088</v>
      </c>
      <c r="M12" s="59">
        <f>+RAPPR_Tav3!L5</f>
        <v>310031</v>
      </c>
      <c r="N12" s="59">
        <f>+RAPPR_Tav3!M5</f>
        <v>6259</v>
      </c>
      <c r="O12" s="60">
        <f>+RAPPR_Tav3!N5</f>
        <v>324378</v>
      </c>
      <c r="P12" s="188">
        <f>+RAPPR_Tav3!O5</f>
        <v>8.0971740869101499E-2</v>
      </c>
      <c r="Q12" s="188">
        <f>+RAPPR_Tav3!P5</f>
        <v>0.10061767436435801</v>
      </c>
    </row>
    <row r="13" spans="1:17" ht="12" customHeight="1" x14ac:dyDescent="0.35">
      <c r="A13" s="32"/>
      <c r="B13" s="10" t="s">
        <v>26</v>
      </c>
      <c r="D13" s="59">
        <f>+RAPPR_Tav3!C6</f>
        <v>0</v>
      </c>
      <c r="E13" s="159">
        <f>+RAPPR_Tav3!D6</f>
        <v>0</v>
      </c>
      <c r="F13" s="59">
        <f>+RAPPR_Tav3!E6</f>
        <v>0</v>
      </c>
      <c r="G13" s="159">
        <f>+RAPPR_Tav3!F6</f>
        <v>0</v>
      </c>
      <c r="H13" s="59">
        <f>+RAPPR_Tav3!G6</f>
        <v>0</v>
      </c>
      <c r="I13" s="159">
        <f>+RAPPR_Tav3!H6</f>
        <v>0</v>
      </c>
      <c r="J13" s="59">
        <f>+RAPPR_Tav3!I6</f>
        <v>0</v>
      </c>
      <c r="K13" s="159">
        <f>+RAPPR_Tav3!J6</f>
        <v>0</v>
      </c>
      <c r="L13" s="59">
        <f>+RAPPR_Tav3!K6</f>
        <v>0</v>
      </c>
      <c r="M13" s="59">
        <f>+RAPPR_Tav3!L6</f>
        <v>0</v>
      </c>
      <c r="N13" s="59">
        <f>+RAPPR_Tav3!M6</f>
        <v>0</v>
      </c>
      <c r="O13" s="60">
        <f>+RAPPR_Tav3!N6</f>
        <v>0</v>
      </c>
      <c r="P13" s="188">
        <f>+RAPPR_Tav3!O6</f>
        <v>0</v>
      </c>
      <c r="Q13" s="188">
        <f>+RAPPR_Tav3!P6</f>
        <v>0</v>
      </c>
    </row>
    <row r="14" spans="1:17" ht="12" customHeight="1" x14ac:dyDescent="0.35">
      <c r="A14" s="32"/>
      <c r="B14" s="10" t="s">
        <v>27</v>
      </c>
      <c r="D14" s="59">
        <f>+RAPPR_Tav3!C7</f>
        <v>243725</v>
      </c>
      <c r="E14" s="159">
        <f>+RAPPR_Tav3!D7</f>
        <v>0.16897287704741101</v>
      </c>
      <c r="F14" s="59">
        <f>+RAPPR_Tav3!E7</f>
        <v>8268209</v>
      </c>
      <c r="G14" s="159">
        <f>+RAPPR_Tav3!F7</f>
        <v>0.137501277730536</v>
      </c>
      <c r="H14" s="59">
        <f>+RAPPR_Tav3!G7</f>
        <v>268</v>
      </c>
      <c r="I14" s="159">
        <f>+RAPPR_Tav3!H7</f>
        <v>-0.17791411042944799</v>
      </c>
      <c r="J14" s="59">
        <f>+RAPPR_Tav3!I7</f>
        <v>5516</v>
      </c>
      <c r="K14" s="159">
        <f>+RAPPR_Tav3!J7</f>
        <v>-0.82960056840999696</v>
      </c>
      <c r="L14" s="59">
        <f>+RAPPR_Tav3!K7</f>
        <v>8088</v>
      </c>
      <c r="M14" s="59">
        <f>+RAPPR_Tav3!L7</f>
        <v>621198</v>
      </c>
      <c r="N14" s="59">
        <f>+RAPPR_Tav3!M7</f>
        <v>21583</v>
      </c>
      <c r="O14" s="60">
        <f>+RAPPR_Tav3!N7</f>
        <v>650869</v>
      </c>
      <c r="P14" s="188">
        <f>+RAPPR_Tav3!O7</f>
        <v>-0.126660986360556</v>
      </c>
      <c r="Q14" s="188">
        <f>+RAPPR_Tav3!P7</f>
        <v>0.20189077278932399</v>
      </c>
    </row>
    <row r="15" spans="1:17" s="47" customFormat="1" ht="12" customHeight="1" x14ac:dyDescent="0.35">
      <c r="A15" s="52"/>
      <c r="B15" s="53" t="s">
        <v>66</v>
      </c>
      <c r="C15" s="53" t="s">
        <v>87</v>
      </c>
      <c r="D15" s="76">
        <f>+RAPPR_Tav3!C8</f>
        <v>0</v>
      </c>
      <c r="E15" s="163">
        <f>+RAPPR_Tav3!D8</f>
        <v>0</v>
      </c>
      <c r="F15" s="76">
        <f>+RAPPR_Tav3!E8</f>
        <v>0</v>
      </c>
      <c r="G15" s="163">
        <f>+RAPPR_Tav3!F8</f>
        <v>0</v>
      </c>
      <c r="H15" s="76">
        <f>+RAPPR_Tav3!G8</f>
        <v>0</v>
      </c>
      <c r="I15" s="163">
        <f>+RAPPR_Tav3!H8</f>
        <v>0</v>
      </c>
      <c r="J15" s="76">
        <f>+RAPPR_Tav3!I8</f>
        <v>0</v>
      </c>
      <c r="K15" s="163">
        <f>+RAPPR_Tav3!J8</f>
        <v>0</v>
      </c>
      <c r="L15" s="76">
        <f>+RAPPR_Tav3!K8</f>
        <v>0</v>
      </c>
      <c r="M15" s="76">
        <f>+RAPPR_Tav3!L8</f>
        <v>0</v>
      </c>
      <c r="N15" s="76">
        <f>+RAPPR_Tav3!M8</f>
        <v>0</v>
      </c>
      <c r="O15" s="77">
        <f>+RAPPR_Tav3!N8</f>
        <v>0</v>
      </c>
      <c r="P15" s="189">
        <f>+RAPPR_Tav3!O8</f>
        <v>0</v>
      </c>
      <c r="Q15" s="189">
        <f>+RAPPR_Tav3!P8</f>
        <v>0</v>
      </c>
    </row>
    <row r="16" spans="1:17" s="47" customFormat="1" ht="36.75" customHeight="1" x14ac:dyDescent="0.35">
      <c r="A16" s="52"/>
      <c r="B16" s="190"/>
      <c r="C16" s="190" t="s">
        <v>28</v>
      </c>
      <c r="D16" s="76">
        <f>+RAPPR_Tav3!C9</f>
        <v>0</v>
      </c>
      <c r="E16" s="163">
        <f>+RAPPR_Tav3!D9</f>
        <v>0</v>
      </c>
      <c r="F16" s="76">
        <f>+RAPPR_Tav3!E9</f>
        <v>0</v>
      </c>
      <c r="G16" s="163">
        <f>+RAPPR_Tav3!F9</f>
        <v>0</v>
      </c>
      <c r="H16" s="76">
        <f>+RAPPR_Tav3!G9</f>
        <v>0</v>
      </c>
      <c r="I16" s="163">
        <f>+RAPPR_Tav3!H9</f>
        <v>0</v>
      </c>
      <c r="J16" s="76">
        <f>+RAPPR_Tav3!I9</f>
        <v>0</v>
      </c>
      <c r="K16" s="163">
        <f>+RAPPR_Tav3!J9</f>
        <v>0</v>
      </c>
      <c r="L16" s="76">
        <f>+RAPPR_Tav3!K9</f>
        <v>0</v>
      </c>
      <c r="M16" s="76">
        <f>+RAPPR_Tav3!L9</f>
        <v>0</v>
      </c>
      <c r="N16" s="76">
        <f>+RAPPR_Tav3!M9</f>
        <v>0</v>
      </c>
      <c r="O16" s="77">
        <f>+RAPPR_Tav3!N9</f>
        <v>0</v>
      </c>
      <c r="P16" s="189">
        <f>+RAPPR_Tav3!O9</f>
        <v>0</v>
      </c>
      <c r="Q16" s="189">
        <f>+RAPPR_Tav3!P9</f>
        <v>0</v>
      </c>
    </row>
    <row r="17" spans="1:17" ht="14.15" customHeight="1" x14ac:dyDescent="0.35">
      <c r="A17" s="231"/>
      <c r="B17" s="10" t="s">
        <v>29</v>
      </c>
      <c r="D17" s="59"/>
      <c r="E17" s="159"/>
      <c r="F17" s="59"/>
      <c r="G17" s="159"/>
      <c r="H17" s="59"/>
      <c r="I17" s="159"/>
      <c r="J17" s="59"/>
      <c r="K17" s="159"/>
      <c r="L17" s="59"/>
      <c r="M17" s="59"/>
      <c r="N17" s="61"/>
      <c r="O17" s="60"/>
      <c r="P17" s="188"/>
      <c r="Q17" s="188"/>
    </row>
    <row r="18" spans="1:17" ht="12" customHeight="1" x14ac:dyDescent="0.35">
      <c r="A18" s="32"/>
      <c r="B18" s="10" t="s">
        <v>30</v>
      </c>
      <c r="D18" s="59">
        <f>+RAPPR_Tav3!C10</f>
        <v>0</v>
      </c>
      <c r="E18" s="159">
        <f>+RAPPR_Tav3!D10</f>
        <v>0</v>
      </c>
      <c r="F18" s="59">
        <f>+RAPPR_Tav3!E10</f>
        <v>0</v>
      </c>
      <c r="G18" s="159">
        <f>+RAPPR_Tav3!F10</f>
        <v>0</v>
      </c>
      <c r="H18" s="59">
        <f>+RAPPR_Tav3!G10</f>
        <v>0</v>
      </c>
      <c r="I18" s="159">
        <f>+RAPPR_Tav3!H10</f>
        <v>0</v>
      </c>
      <c r="J18" s="59">
        <f>+RAPPR_Tav3!I10</f>
        <v>0</v>
      </c>
      <c r="K18" s="159">
        <f>+RAPPR_Tav3!J10</f>
        <v>0</v>
      </c>
      <c r="L18" s="59">
        <f>+RAPPR_Tav3!K10</f>
        <v>0</v>
      </c>
      <c r="M18" s="59">
        <f>+RAPPR_Tav3!L10</f>
        <v>0</v>
      </c>
      <c r="N18" s="62">
        <f>+RAPPR_Tav3!M10</f>
        <v>0</v>
      </c>
      <c r="O18" s="60">
        <f>+RAPPR_Tav3!N10</f>
        <v>0</v>
      </c>
      <c r="P18" s="188">
        <f>+RAPPR_Tav3!O10</f>
        <v>0</v>
      </c>
      <c r="Q18" s="188">
        <f>+RAPPR_Tav3!P10</f>
        <v>0</v>
      </c>
    </row>
    <row r="19" spans="1:17" ht="12" customHeight="1" x14ac:dyDescent="0.35">
      <c r="A19" s="32"/>
      <c r="B19" s="10" t="s">
        <v>31</v>
      </c>
      <c r="D19" s="59">
        <f>+RAPPR_Tav3!C11</f>
        <v>1785221</v>
      </c>
      <c r="E19" s="159">
        <f>+RAPPR_Tav3!D11</f>
        <v>-2.91707588715194E-2</v>
      </c>
      <c r="F19" s="59">
        <f>+RAPPR_Tav3!E11</f>
        <v>127776851</v>
      </c>
      <c r="G19" s="159">
        <f>+RAPPR_Tav3!F11</f>
        <v>-0.12615703697920599</v>
      </c>
      <c r="H19" s="59">
        <f>+RAPPR_Tav3!G11</f>
        <v>0</v>
      </c>
      <c r="I19" s="159">
        <f>+RAPPR_Tav3!H11</f>
        <v>0</v>
      </c>
      <c r="J19" s="59">
        <f>+RAPPR_Tav3!I11</f>
        <v>0</v>
      </c>
      <c r="K19" s="159">
        <f>+RAPPR_Tav3!J11</f>
        <v>0</v>
      </c>
      <c r="L19" s="59">
        <f>+RAPPR_Tav3!K11</f>
        <v>31505</v>
      </c>
      <c r="M19" s="59">
        <f>+RAPPR_Tav3!L11</f>
        <v>529638</v>
      </c>
      <c r="N19" s="62">
        <f>+RAPPR_Tav3!M11</f>
        <v>0</v>
      </c>
      <c r="O19" s="60">
        <f>+RAPPR_Tav3!N11</f>
        <v>561143</v>
      </c>
      <c r="P19" s="188">
        <f>+RAPPR_Tav3!O11</f>
        <v>-8.6562377913790803E-2</v>
      </c>
      <c r="Q19" s="188">
        <f>+RAPPR_Tav3!P11</f>
        <v>0.17405897948023299</v>
      </c>
    </row>
    <row r="20" spans="1:17" ht="12" customHeight="1" x14ac:dyDescent="0.35">
      <c r="A20" s="32"/>
      <c r="B20" s="10" t="s">
        <v>32</v>
      </c>
      <c r="D20" s="59">
        <f>+RAPPR_Tav3!C12</f>
        <v>0</v>
      </c>
      <c r="E20" s="159">
        <f>+RAPPR_Tav3!D12</f>
        <v>0</v>
      </c>
      <c r="F20" s="59">
        <f>+RAPPR_Tav3!E12</f>
        <v>0</v>
      </c>
      <c r="G20" s="159">
        <f>+RAPPR_Tav3!F12</f>
        <v>0</v>
      </c>
      <c r="H20" s="59">
        <f>+RAPPR_Tav3!G12</f>
        <v>0</v>
      </c>
      <c r="I20" s="159">
        <f>+RAPPR_Tav3!H12</f>
        <v>0</v>
      </c>
      <c r="J20" s="59">
        <f>+RAPPR_Tav3!I12</f>
        <v>0</v>
      </c>
      <c r="K20" s="159">
        <f>+RAPPR_Tav3!J12</f>
        <v>0</v>
      </c>
      <c r="L20" s="59">
        <f>+RAPPR_Tav3!K12</f>
        <v>0</v>
      </c>
      <c r="M20" s="59">
        <f>+RAPPR_Tav3!L12</f>
        <v>0</v>
      </c>
      <c r="N20" s="62">
        <f>+RAPPR_Tav3!M12</f>
        <v>0</v>
      </c>
      <c r="O20" s="60">
        <f>+RAPPR_Tav3!N12</f>
        <v>0</v>
      </c>
      <c r="P20" s="188">
        <f>+RAPPR_Tav3!O12</f>
        <v>0</v>
      </c>
      <c r="Q20" s="188">
        <f>+RAPPR_Tav3!P12</f>
        <v>0</v>
      </c>
    </row>
    <row r="21" spans="1:17" ht="12" customHeight="1" x14ac:dyDescent="0.35">
      <c r="A21" s="231"/>
      <c r="B21" s="10" t="s">
        <v>33</v>
      </c>
      <c r="D21" s="59">
        <f>+RAPPR_Tav3!C13</f>
        <v>1785221</v>
      </c>
      <c r="E21" s="159">
        <f>+RAPPR_Tav3!D13</f>
        <v>-2.91707588715194E-2</v>
      </c>
      <c r="F21" s="59">
        <f>+RAPPR_Tav3!E13</f>
        <v>127776851</v>
      </c>
      <c r="G21" s="159">
        <f>+RAPPR_Tav3!F13</f>
        <v>-0.12615703697920599</v>
      </c>
      <c r="H21" s="59">
        <f>+RAPPR_Tav3!G13</f>
        <v>0</v>
      </c>
      <c r="I21" s="159">
        <f>+RAPPR_Tav3!H13</f>
        <v>0</v>
      </c>
      <c r="J21" s="59">
        <f>+RAPPR_Tav3!I13</f>
        <v>0</v>
      </c>
      <c r="K21" s="159">
        <f>+RAPPR_Tav3!J13</f>
        <v>0</v>
      </c>
      <c r="L21" s="59">
        <f>+RAPPR_Tav3!K13</f>
        <v>31505</v>
      </c>
      <c r="M21" s="59">
        <f>+RAPPR_Tav3!L13</f>
        <v>529638</v>
      </c>
      <c r="N21" s="62">
        <f>+RAPPR_Tav3!M13</f>
        <v>0</v>
      </c>
      <c r="O21" s="60">
        <f>+RAPPR_Tav3!N13</f>
        <v>561143</v>
      </c>
      <c r="P21" s="188">
        <f>+RAPPR_Tav3!O13</f>
        <v>-8.6562377913790803E-2</v>
      </c>
      <c r="Q21" s="188">
        <f>+RAPPR_Tav3!P13</f>
        <v>0.17405897948023299</v>
      </c>
    </row>
    <row r="22" spans="1:17" s="26" customFormat="1" ht="13.15" customHeight="1" x14ac:dyDescent="0.35">
      <c r="A22" s="99" t="s">
        <v>34</v>
      </c>
      <c r="B22" s="63"/>
      <c r="C22" s="63"/>
      <c r="D22" s="64">
        <f>+RAPPR_Tav3!C14</f>
        <v>2028946</v>
      </c>
      <c r="E22" s="191">
        <f>+RAPPR_Tav3!D14</f>
        <v>-8.9925694444105107E-3</v>
      </c>
      <c r="F22" s="64">
        <f>+RAPPR_Tav3!E14</f>
        <v>136045060</v>
      </c>
      <c r="G22" s="191">
        <f>+RAPPR_Tav3!F14</f>
        <v>-0.113671332705595</v>
      </c>
      <c r="H22" s="64">
        <f>+RAPPR_Tav3!G14</f>
        <v>268</v>
      </c>
      <c r="I22" s="191">
        <f>+RAPPR_Tav3!H14</f>
        <v>-0.17791411042944799</v>
      </c>
      <c r="J22" s="64">
        <f>+RAPPR_Tav3!I14</f>
        <v>5516</v>
      </c>
      <c r="K22" s="191">
        <f>+RAPPR_Tav3!J14</f>
        <v>-0.82960056840999696</v>
      </c>
      <c r="L22" s="64">
        <f>+RAPPR_Tav3!K14</f>
        <v>39593</v>
      </c>
      <c r="M22" s="64">
        <f>+RAPPR_Tav3!L14</f>
        <v>1150836</v>
      </c>
      <c r="N22" s="65">
        <f>+RAPPR_Tav3!M14</f>
        <v>21583</v>
      </c>
      <c r="O22" s="64">
        <f>+RAPPR_Tav3!N14</f>
        <v>1212012</v>
      </c>
      <c r="P22" s="191">
        <f>+RAPPR_Tav3!O14</f>
        <v>-0.108542680303181</v>
      </c>
      <c r="Q22" s="191">
        <f>+RAPPR_Tav3!P14</f>
        <v>0.37594975226955701</v>
      </c>
    </row>
    <row r="23" spans="1:17" ht="14.15" customHeight="1" x14ac:dyDescent="0.35">
      <c r="A23" s="86" t="s">
        <v>35</v>
      </c>
      <c r="B23" s="66"/>
      <c r="C23" s="87"/>
      <c r="D23" s="68">
        <f>+RAPPR_Tav3!C15</f>
        <v>0</v>
      </c>
      <c r="E23" s="192">
        <f>+RAPPR_Tav3!D15</f>
        <v>0</v>
      </c>
      <c r="F23" s="68">
        <f>+RAPPR_Tav3!E15</f>
        <v>0</v>
      </c>
      <c r="G23" s="192">
        <f>+RAPPR_Tav3!F15</f>
        <v>0</v>
      </c>
      <c r="H23" s="68">
        <f>+RAPPR_Tav3!G15</f>
        <v>0</v>
      </c>
      <c r="I23" s="192">
        <f>+RAPPR_Tav3!H15</f>
        <v>0</v>
      </c>
      <c r="J23" s="68">
        <f>+RAPPR_Tav3!I15</f>
        <v>0</v>
      </c>
      <c r="K23" s="192">
        <f>+RAPPR_Tav3!J15</f>
        <v>0</v>
      </c>
      <c r="L23" s="68">
        <f>+RAPPR_Tav3!K15</f>
        <v>0</v>
      </c>
      <c r="M23" s="68">
        <f>+RAPPR_Tav3!L15</f>
        <v>0</v>
      </c>
      <c r="N23" s="69">
        <f>+RAPPR_Tav3!M15</f>
        <v>0</v>
      </c>
      <c r="O23" s="70">
        <f>+RAPPR_Tav3!N15</f>
        <v>0</v>
      </c>
      <c r="P23" s="193">
        <f>+RAPPR_Tav3!O15</f>
        <v>0</v>
      </c>
      <c r="Q23" s="193">
        <f>+RAPPR_Tav3!P15</f>
        <v>0</v>
      </c>
    </row>
    <row r="24" spans="1:17" ht="13.15" customHeight="1" x14ac:dyDescent="0.35">
      <c r="A24" s="231" t="s">
        <v>36</v>
      </c>
      <c r="B24" s="33" t="s">
        <v>22</v>
      </c>
      <c r="C24" s="71"/>
      <c r="D24" s="72"/>
      <c r="E24" s="155"/>
      <c r="F24" s="72"/>
      <c r="G24" s="155"/>
      <c r="H24" s="72"/>
      <c r="I24" s="155"/>
      <c r="J24" s="72"/>
      <c r="K24" s="155"/>
      <c r="L24" s="72"/>
      <c r="M24" s="72"/>
      <c r="N24" s="73"/>
      <c r="O24" s="74"/>
      <c r="P24" s="187"/>
      <c r="Q24" s="187"/>
    </row>
    <row r="25" spans="1:17" ht="12" customHeight="1" x14ac:dyDescent="0.35">
      <c r="A25" s="231"/>
      <c r="B25" s="10" t="s">
        <v>37</v>
      </c>
      <c r="D25" s="59">
        <f>+RAPPR_Tav3!C16</f>
        <v>17420</v>
      </c>
      <c r="E25" s="159">
        <f>+RAPPR_Tav3!D16</f>
        <v>4.3926409780068197E-2</v>
      </c>
      <c r="F25" s="59">
        <f>+RAPPR_Tav3!E16</f>
        <v>1971596</v>
      </c>
      <c r="G25" s="159">
        <f>+RAPPR_Tav3!F16</f>
        <v>-4.1446953247836801E-2</v>
      </c>
      <c r="H25" s="59">
        <f>+RAPPR_Tav3!G16</f>
        <v>1179</v>
      </c>
      <c r="I25" s="159">
        <f>+RAPPR_Tav3!H16</f>
        <v>-6.2798092209856896E-2</v>
      </c>
      <c r="J25" s="59">
        <f>+RAPPR_Tav3!I16</f>
        <v>25185</v>
      </c>
      <c r="K25" s="159">
        <f>+RAPPR_Tav3!J16</f>
        <v>0.280832019529065</v>
      </c>
      <c r="L25" s="59">
        <f>+RAPPR_Tav3!K16</f>
        <v>0</v>
      </c>
      <c r="M25" s="59">
        <f>+RAPPR_Tav3!L16</f>
        <v>1944258</v>
      </c>
      <c r="N25" s="59">
        <f>+RAPPR_Tav3!M16</f>
        <v>39288</v>
      </c>
      <c r="O25" s="60">
        <f>+RAPPR_Tav3!N16</f>
        <v>1983546</v>
      </c>
      <c r="P25" s="188">
        <f>+RAPPR_Tav3!O16</f>
        <v>-7.9080262317915401E-2</v>
      </c>
      <c r="Q25" s="188">
        <f>+RAPPR_Tav3!P16</f>
        <v>0.61526917828806205</v>
      </c>
    </row>
    <row r="26" spans="1:17" s="47" customFormat="1" ht="24" customHeight="1" x14ac:dyDescent="0.35">
      <c r="A26" s="54"/>
      <c r="B26" s="194" t="s">
        <v>196</v>
      </c>
      <c r="C26" s="239" t="s">
        <v>88</v>
      </c>
      <c r="D26" s="76">
        <f>+RAPPR_Tav3!C17</f>
        <v>0</v>
      </c>
      <c r="E26" s="163">
        <f>+RAPPR_Tav3!D17</f>
        <v>0</v>
      </c>
      <c r="F26" s="76">
        <f>+RAPPR_Tav3!E17</f>
        <v>0</v>
      </c>
      <c r="G26" s="163">
        <f>+RAPPR_Tav3!F17</f>
        <v>0</v>
      </c>
      <c r="H26" s="76">
        <f>+RAPPR_Tav3!G17</f>
        <v>1179</v>
      </c>
      <c r="I26" s="163">
        <f>+RAPPR_Tav3!H17</f>
        <v>-6.2798092209856896E-2</v>
      </c>
      <c r="J26" s="76">
        <f>+RAPPR_Tav3!I17</f>
        <v>25185</v>
      </c>
      <c r="K26" s="163">
        <f>+RAPPR_Tav3!J17</f>
        <v>0.280832019529065</v>
      </c>
      <c r="L26" s="76">
        <f>+RAPPR_Tav3!K17</f>
        <v>0</v>
      </c>
      <c r="M26" s="76">
        <f>+RAPPR_Tav3!L17</f>
        <v>0</v>
      </c>
      <c r="N26" s="76">
        <f>+RAPPR_Tav3!M17</f>
        <v>25196</v>
      </c>
      <c r="O26" s="77">
        <f>+RAPPR_Tav3!N17</f>
        <v>25196</v>
      </c>
      <c r="P26" s="189">
        <f>+RAPPR_Tav3!O17</f>
        <v>0.28060991105463801</v>
      </c>
      <c r="Q26" s="189">
        <f>+RAPPR_Tav3!P17</f>
        <v>7.8154588883474398E-3</v>
      </c>
    </row>
    <row r="27" spans="1:17" ht="12" customHeight="1" x14ac:dyDescent="0.35">
      <c r="A27" s="231"/>
      <c r="B27" s="10" t="s">
        <v>38</v>
      </c>
      <c r="D27" s="59">
        <f>+RAPPR_Tav3!C18</f>
        <v>268</v>
      </c>
      <c r="E27" s="159">
        <f>+RAPPR_Tav3!D18</f>
        <v>-0.48262548262548299</v>
      </c>
      <c r="F27" s="59">
        <f>+RAPPR_Tav3!E18</f>
        <v>18209</v>
      </c>
      <c r="G27" s="159">
        <f>+RAPPR_Tav3!F18</f>
        <v>-0.57870991624635604</v>
      </c>
      <c r="H27" s="59">
        <f>+RAPPR_Tav3!G18</f>
        <v>0</v>
      </c>
      <c r="I27" s="159">
        <f>+RAPPR_Tav3!H18</f>
        <v>0</v>
      </c>
      <c r="J27" s="59">
        <f>+RAPPR_Tav3!I18</f>
        <v>0</v>
      </c>
      <c r="K27" s="159">
        <f>+RAPPR_Tav3!J18</f>
        <v>0</v>
      </c>
      <c r="L27" s="59">
        <f>+RAPPR_Tav3!K18</f>
        <v>0</v>
      </c>
      <c r="M27" s="59">
        <f>+RAPPR_Tav3!L18</f>
        <v>18114</v>
      </c>
      <c r="N27" s="59">
        <f>+RAPPR_Tav3!M18</f>
        <v>0</v>
      </c>
      <c r="O27" s="60">
        <f>+RAPPR_Tav3!N18</f>
        <v>18114</v>
      </c>
      <c r="P27" s="188">
        <f>+RAPPR_Tav3!O18</f>
        <v>-0.61111230382790505</v>
      </c>
      <c r="Q27" s="188">
        <f>+RAPPR_Tav3!P18</f>
        <v>5.6187181419084598E-3</v>
      </c>
    </row>
    <row r="28" spans="1:17" s="47" customFormat="1" ht="24" customHeight="1" x14ac:dyDescent="0.35">
      <c r="A28" s="54"/>
      <c r="B28" s="194" t="s">
        <v>196</v>
      </c>
      <c r="C28" s="239" t="s">
        <v>88</v>
      </c>
      <c r="D28" s="76">
        <f>+RAPPR_Tav3!C19</f>
        <v>0</v>
      </c>
      <c r="E28" s="163">
        <f>+RAPPR_Tav3!D19</f>
        <v>0</v>
      </c>
      <c r="F28" s="76">
        <f>+RAPPR_Tav3!E19</f>
        <v>0</v>
      </c>
      <c r="G28" s="163">
        <f>+RAPPR_Tav3!F19</f>
        <v>0</v>
      </c>
      <c r="H28" s="76">
        <f>+RAPPR_Tav3!G19</f>
        <v>0</v>
      </c>
      <c r="I28" s="163">
        <f>+RAPPR_Tav3!H19</f>
        <v>0</v>
      </c>
      <c r="J28" s="76">
        <f>+RAPPR_Tav3!I19</f>
        <v>0</v>
      </c>
      <c r="K28" s="163">
        <f>+RAPPR_Tav3!J19</f>
        <v>0</v>
      </c>
      <c r="L28" s="76">
        <f>+RAPPR_Tav3!K19</f>
        <v>0</v>
      </c>
      <c r="M28" s="76">
        <f>+RAPPR_Tav3!L19</f>
        <v>0</v>
      </c>
      <c r="N28" s="76">
        <f>+RAPPR_Tav3!M19</f>
        <v>0</v>
      </c>
      <c r="O28" s="77">
        <f>+RAPPR_Tav3!N19</f>
        <v>0</v>
      </c>
      <c r="P28" s="189">
        <f>+RAPPR_Tav3!O19</f>
        <v>0</v>
      </c>
      <c r="Q28" s="189">
        <f>+RAPPR_Tav3!P19</f>
        <v>0</v>
      </c>
    </row>
    <row r="29" spans="1:17" ht="12" customHeight="1" x14ac:dyDescent="0.35">
      <c r="A29" s="231"/>
      <c r="B29" s="10" t="s">
        <v>39</v>
      </c>
      <c r="D29" s="59">
        <f>+RAPPR_Tav3!C20</f>
        <v>0</v>
      </c>
      <c r="E29" s="159">
        <f>+RAPPR_Tav3!D20</f>
        <v>0</v>
      </c>
      <c r="F29" s="59">
        <f>+RAPPR_Tav3!E20</f>
        <v>2395</v>
      </c>
      <c r="G29" s="159">
        <f>+RAPPR_Tav3!F20</f>
        <v>0</v>
      </c>
      <c r="H29" s="59">
        <f>+RAPPR_Tav3!G20</f>
        <v>0</v>
      </c>
      <c r="I29" s="159">
        <f>+RAPPR_Tav3!H20</f>
        <v>0</v>
      </c>
      <c r="J29" s="59">
        <f>+RAPPR_Tav3!I20</f>
        <v>0</v>
      </c>
      <c r="K29" s="159">
        <f>+RAPPR_Tav3!J20</f>
        <v>0</v>
      </c>
      <c r="L29" s="59">
        <f>+RAPPR_Tav3!K20</f>
        <v>0</v>
      </c>
      <c r="M29" s="59">
        <f>+RAPPR_Tav3!L20</f>
        <v>2407</v>
      </c>
      <c r="N29" s="59">
        <f>+RAPPR_Tav3!M20</f>
        <v>0</v>
      </c>
      <c r="O29" s="60">
        <f>+RAPPR_Tav3!N20</f>
        <v>2407</v>
      </c>
      <c r="P29" s="188">
        <f>+RAPPR_Tav3!O20</f>
        <v>0</v>
      </c>
      <c r="Q29" s="188">
        <f>+RAPPR_Tav3!P20</f>
        <v>7.4661888967503904E-4</v>
      </c>
    </row>
    <row r="30" spans="1:17" ht="12" customHeight="1" x14ac:dyDescent="0.35">
      <c r="A30" s="231"/>
      <c r="B30" s="10" t="s">
        <v>40</v>
      </c>
      <c r="D30" s="59">
        <f>+RAPPR_Tav3!C21</f>
        <v>0</v>
      </c>
      <c r="E30" s="159">
        <f>+RAPPR_Tav3!D21</f>
        <v>0</v>
      </c>
      <c r="F30" s="59">
        <f>+RAPPR_Tav3!E21</f>
        <v>0</v>
      </c>
      <c r="G30" s="159">
        <f>+RAPPR_Tav3!F21</f>
        <v>0</v>
      </c>
      <c r="H30" s="59">
        <f>+RAPPR_Tav3!G21</f>
        <v>0</v>
      </c>
      <c r="I30" s="159">
        <f>+RAPPR_Tav3!H21</f>
        <v>0</v>
      </c>
      <c r="J30" s="59">
        <f>+RAPPR_Tav3!I21</f>
        <v>0</v>
      </c>
      <c r="K30" s="159">
        <f>+RAPPR_Tav3!J21</f>
        <v>0</v>
      </c>
      <c r="L30" s="59">
        <f>+RAPPR_Tav3!K21</f>
        <v>0</v>
      </c>
      <c r="M30" s="59">
        <f>+RAPPR_Tav3!L21</f>
        <v>0</v>
      </c>
      <c r="N30" s="59">
        <f>+RAPPR_Tav3!M21</f>
        <v>0</v>
      </c>
      <c r="O30" s="60">
        <f>+RAPPR_Tav3!N21</f>
        <v>0</v>
      </c>
      <c r="P30" s="188">
        <f>+RAPPR_Tav3!O21</f>
        <v>0</v>
      </c>
      <c r="Q30" s="188">
        <f>+RAPPR_Tav3!P21</f>
        <v>0</v>
      </c>
    </row>
    <row r="31" spans="1:17" ht="12" customHeight="1" x14ac:dyDescent="0.35">
      <c r="A31" s="231"/>
      <c r="B31" s="10" t="s">
        <v>27</v>
      </c>
      <c r="D31" s="59">
        <f>+RAPPR_Tav3!C22</f>
        <v>17688</v>
      </c>
      <c r="E31" s="159">
        <f>+RAPPR_Tav3!D22</f>
        <v>2.80732345248473E-2</v>
      </c>
      <c r="F31" s="59">
        <f>+RAPPR_Tav3!E22</f>
        <v>1992200</v>
      </c>
      <c r="G31" s="159">
        <f>+RAPPR_Tav3!F22</f>
        <v>-5.1364051068822601E-2</v>
      </c>
      <c r="H31" s="59">
        <f>+RAPPR_Tav3!G22</f>
        <v>1179</v>
      </c>
      <c r="I31" s="159">
        <f>+RAPPR_Tav3!H22</f>
        <v>-6.2798092209856896E-2</v>
      </c>
      <c r="J31" s="59">
        <f>+RAPPR_Tav3!I22</f>
        <v>25185</v>
      </c>
      <c r="K31" s="159">
        <f>+RAPPR_Tav3!J22</f>
        <v>0.280832019529065</v>
      </c>
      <c r="L31" s="59">
        <f>+RAPPR_Tav3!K22</f>
        <v>0</v>
      </c>
      <c r="M31" s="59">
        <f>+RAPPR_Tav3!L22</f>
        <v>1964779</v>
      </c>
      <c r="N31" s="59">
        <f>+RAPPR_Tav3!M22</f>
        <v>39288</v>
      </c>
      <c r="O31" s="60">
        <f>+RAPPR_Tav3!N22</f>
        <v>2004067</v>
      </c>
      <c r="P31" s="188">
        <f>+RAPPR_Tav3!O22</f>
        <v>-8.92484005573395E-2</v>
      </c>
      <c r="Q31" s="188">
        <f>+RAPPR_Tav3!P22</f>
        <v>0.62163451531964597</v>
      </c>
    </row>
    <row r="32" spans="1:17" s="47" customFormat="1" ht="36" customHeight="1" x14ac:dyDescent="0.35">
      <c r="A32" s="54"/>
      <c r="B32" s="195" t="s">
        <v>66</v>
      </c>
      <c r="C32" s="190" t="s">
        <v>28</v>
      </c>
      <c r="D32" s="76">
        <f>+RAPPR_Tav3!C23</f>
        <v>0</v>
      </c>
      <c r="E32" s="163">
        <f>+RAPPR_Tav3!D23</f>
        <v>0</v>
      </c>
      <c r="F32" s="76">
        <f>+RAPPR_Tav3!E23</f>
        <v>0</v>
      </c>
      <c r="G32" s="163">
        <f>+RAPPR_Tav3!F23</f>
        <v>0</v>
      </c>
      <c r="H32" s="76">
        <f>+RAPPR_Tav3!G23</f>
        <v>0</v>
      </c>
      <c r="I32" s="163">
        <f>+RAPPR_Tav3!H23</f>
        <v>0</v>
      </c>
      <c r="J32" s="76">
        <f>+RAPPR_Tav3!I23</f>
        <v>0</v>
      </c>
      <c r="K32" s="163">
        <f>+RAPPR_Tav3!J23</f>
        <v>0</v>
      </c>
      <c r="L32" s="76">
        <f>+RAPPR_Tav3!K23</f>
        <v>0</v>
      </c>
      <c r="M32" s="76">
        <f>+RAPPR_Tav3!L23</f>
        <v>0</v>
      </c>
      <c r="N32" s="76">
        <f>+RAPPR_Tav3!M23</f>
        <v>0</v>
      </c>
      <c r="O32" s="77">
        <f>+RAPPR_Tav3!N23</f>
        <v>0</v>
      </c>
      <c r="P32" s="189">
        <f>+RAPPR_Tav3!O23</f>
        <v>0</v>
      </c>
      <c r="Q32" s="189">
        <f>+RAPPR_Tav3!P23</f>
        <v>0</v>
      </c>
    </row>
    <row r="33" spans="1:17" ht="14.15" customHeight="1" x14ac:dyDescent="0.35">
      <c r="A33" s="231"/>
      <c r="B33" s="10" t="s">
        <v>29</v>
      </c>
      <c r="D33" s="59">
        <f>+RAPPR_Tav3!C24</f>
        <v>0</v>
      </c>
      <c r="E33" s="159">
        <f>+RAPPR_Tav3!D24</f>
        <v>0</v>
      </c>
      <c r="F33" s="59">
        <f>+RAPPR_Tav3!E24</f>
        <v>0</v>
      </c>
      <c r="G33" s="159">
        <f>+RAPPR_Tav3!F24</f>
        <v>0</v>
      </c>
      <c r="H33" s="59">
        <f>+RAPPR_Tav3!G24</f>
        <v>0</v>
      </c>
      <c r="I33" s="159">
        <f>+RAPPR_Tav3!H24</f>
        <v>0</v>
      </c>
      <c r="J33" s="59">
        <f>+RAPPR_Tav3!I24</f>
        <v>0</v>
      </c>
      <c r="K33" s="159">
        <f>+RAPPR_Tav3!J24</f>
        <v>0</v>
      </c>
      <c r="L33" s="59">
        <f>+RAPPR_Tav3!K24</f>
        <v>0</v>
      </c>
      <c r="M33" s="59">
        <f>+RAPPR_Tav3!L24</f>
        <v>0</v>
      </c>
      <c r="N33" s="62">
        <f>+RAPPR_Tav3!M24</f>
        <v>0</v>
      </c>
      <c r="O33" s="60">
        <f>+RAPPR_Tav3!N24</f>
        <v>0</v>
      </c>
      <c r="P33" s="188">
        <f>+RAPPR_Tav3!O24</f>
        <v>0</v>
      </c>
      <c r="Q33" s="188">
        <f>+RAPPR_Tav3!P24</f>
        <v>0</v>
      </c>
    </row>
    <row r="34" spans="1:17" s="26" customFormat="1" ht="13.15" customHeight="1" x14ac:dyDescent="0.35">
      <c r="A34" s="99" t="s">
        <v>41</v>
      </c>
      <c r="B34" s="63"/>
      <c r="C34" s="63"/>
      <c r="D34" s="64">
        <f>+RAPPR_Tav3!C25</f>
        <v>17688</v>
      </c>
      <c r="E34" s="191">
        <f>+RAPPR_Tav3!D25</f>
        <v>2.80732345248473E-2</v>
      </c>
      <c r="F34" s="64">
        <f>+RAPPR_Tav3!E25</f>
        <v>1992200</v>
      </c>
      <c r="G34" s="191">
        <f>+RAPPR_Tav3!F25</f>
        <v>-5.1364051068822601E-2</v>
      </c>
      <c r="H34" s="64">
        <f>+RAPPR_Tav3!G25</f>
        <v>1179</v>
      </c>
      <c r="I34" s="191">
        <f>+RAPPR_Tav3!H25</f>
        <v>-6.2798092209856896E-2</v>
      </c>
      <c r="J34" s="64">
        <f>+RAPPR_Tav3!I25</f>
        <v>25185</v>
      </c>
      <c r="K34" s="191">
        <f>+RAPPR_Tav3!J25</f>
        <v>0.280832019529065</v>
      </c>
      <c r="L34" s="64">
        <f>+RAPPR_Tav3!K25</f>
        <v>0</v>
      </c>
      <c r="M34" s="64">
        <f>+RAPPR_Tav3!L25</f>
        <v>1964779</v>
      </c>
      <c r="N34" s="64">
        <f>+RAPPR_Tav3!M25</f>
        <v>39288</v>
      </c>
      <c r="O34" s="64">
        <f>+RAPPR_Tav3!N25</f>
        <v>2004067</v>
      </c>
      <c r="P34" s="191">
        <f>+RAPPR_Tav3!O25</f>
        <v>-8.92484005573395E-2</v>
      </c>
      <c r="Q34" s="191">
        <f>+RAPPR_Tav3!P25</f>
        <v>0.62163451531964597</v>
      </c>
    </row>
    <row r="35" spans="1:17" s="26" customFormat="1" ht="13.15" customHeight="1" x14ac:dyDescent="0.35">
      <c r="A35" s="67" t="s">
        <v>42</v>
      </c>
      <c r="B35" s="36"/>
      <c r="C35" s="37"/>
      <c r="D35" s="70">
        <f>+RAPPR_Tav3!C26</f>
        <v>0</v>
      </c>
      <c r="E35" s="193">
        <f>+RAPPR_Tav3!D26</f>
        <v>0</v>
      </c>
      <c r="F35" s="70">
        <f>+RAPPR_Tav3!E26</f>
        <v>0</v>
      </c>
      <c r="G35" s="193">
        <f>+RAPPR_Tav3!F26</f>
        <v>0</v>
      </c>
      <c r="H35" s="70">
        <f>+RAPPR_Tav3!G26</f>
        <v>0</v>
      </c>
      <c r="I35" s="193">
        <f>+RAPPR_Tav3!H26</f>
        <v>0</v>
      </c>
      <c r="J35" s="70">
        <f>+RAPPR_Tav3!I26</f>
        <v>0</v>
      </c>
      <c r="K35" s="193">
        <f>+RAPPR_Tav3!J26</f>
        <v>0</v>
      </c>
      <c r="L35" s="70">
        <f>+RAPPR_Tav3!K26</f>
        <v>0</v>
      </c>
      <c r="M35" s="70">
        <f>+RAPPR_Tav3!L26</f>
        <v>0</v>
      </c>
      <c r="N35" s="75">
        <f>+RAPPR_Tav3!M26</f>
        <v>0</v>
      </c>
      <c r="O35" s="70">
        <f>+RAPPR_Tav3!N26</f>
        <v>0</v>
      </c>
      <c r="P35" s="193">
        <f>+RAPPR_Tav3!O26</f>
        <v>0</v>
      </c>
      <c r="Q35" s="193">
        <f>+RAPPR_Tav3!P26</f>
        <v>0</v>
      </c>
    </row>
    <row r="36" spans="1:17" ht="14.15" customHeight="1" x14ac:dyDescent="0.35">
      <c r="A36" s="229" t="s">
        <v>43</v>
      </c>
      <c r="B36" s="29" t="s">
        <v>44</v>
      </c>
      <c r="C36" s="12"/>
      <c r="D36" s="72">
        <f>+RAPPR_Tav3!C27</f>
        <v>0</v>
      </c>
      <c r="E36" s="155">
        <f>+RAPPR_Tav3!D27</f>
        <v>0</v>
      </c>
      <c r="F36" s="72">
        <f>+RAPPR_Tav3!E27</f>
        <v>0</v>
      </c>
      <c r="G36" s="155">
        <f>+RAPPR_Tav3!F27</f>
        <v>0</v>
      </c>
      <c r="H36" s="72">
        <f>+RAPPR_Tav3!G27</f>
        <v>0</v>
      </c>
      <c r="I36" s="155">
        <f>+RAPPR_Tav3!H27</f>
        <v>0</v>
      </c>
      <c r="J36" s="72">
        <f>+RAPPR_Tav3!I27</f>
        <v>0</v>
      </c>
      <c r="K36" s="155">
        <f>+RAPPR_Tav3!J27</f>
        <v>0</v>
      </c>
      <c r="L36" s="72">
        <f>+RAPPR_Tav3!K27</f>
        <v>0</v>
      </c>
      <c r="M36" s="72">
        <f>+RAPPR_Tav3!L27</f>
        <v>0</v>
      </c>
      <c r="N36" s="72">
        <f>+RAPPR_Tav3!M27</f>
        <v>0</v>
      </c>
      <c r="O36" s="74">
        <f>+RAPPR_Tav3!N27</f>
        <v>0</v>
      </c>
      <c r="P36" s="187">
        <f>+RAPPR_Tav3!O27</f>
        <v>0</v>
      </c>
      <c r="Q36" s="187">
        <f>+RAPPR_Tav3!P27</f>
        <v>0</v>
      </c>
    </row>
    <row r="37" spans="1:17" s="47" customFormat="1" ht="12" customHeight="1" x14ac:dyDescent="0.35">
      <c r="A37" s="54"/>
      <c r="B37" s="53" t="s">
        <v>84</v>
      </c>
      <c r="C37" s="53" t="s">
        <v>85</v>
      </c>
      <c r="D37" s="76">
        <f>+RAPPR_Tav3!C28</f>
        <v>0</v>
      </c>
      <c r="E37" s="163">
        <f>+RAPPR_Tav3!D28</f>
        <v>0</v>
      </c>
      <c r="F37" s="76">
        <f>+RAPPR_Tav3!E28</f>
        <v>0</v>
      </c>
      <c r="G37" s="163">
        <f>+RAPPR_Tav3!F28</f>
        <v>0</v>
      </c>
      <c r="H37" s="76">
        <f>+RAPPR_Tav3!G28</f>
        <v>0</v>
      </c>
      <c r="I37" s="163">
        <f>+RAPPR_Tav3!H28</f>
        <v>0</v>
      </c>
      <c r="J37" s="76">
        <f>+RAPPR_Tav3!I28</f>
        <v>0</v>
      </c>
      <c r="K37" s="163">
        <f>+RAPPR_Tav3!J28</f>
        <v>0</v>
      </c>
      <c r="L37" s="76">
        <f>+RAPPR_Tav3!K28</f>
        <v>0</v>
      </c>
      <c r="M37" s="76">
        <f>+RAPPR_Tav3!L28</f>
        <v>0</v>
      </c>
      <c r="N37" s="76">
        <f>+RAPPR_Tav3!M28</f>
        <v>0</v>
      </c>
      <c r="O37" s="77">
        <f>+RAPPR_Tav3!N28</f>
        <v>0</v>
      </c>
      <c r="P37" s="189">
        <f>+RAPPR_Tav3!O28</f>
        <v>0</v>
      </c>
      <c r="Q37" s="189">
        <f>+RAPPR_Tav3!P28</f>
        <v>0</v>
      </c>
    </row>
    <row r="38" spans="1:17" s="47" customFormat="1" ht="12" customHeight="1" x14ac:dyDescent="0.35">
      <c r="A38" s="54"/>
      <c r="B38" s="144"/>
      <c r="C38" s="53" t="s">
        <v>45</v>
      </c>
      <c r="D38" s="76">
        <f>+RAPPR_Tav3!C29</f>
        <v>0</v>
      </c>
      <c r="E38" s="163">
        <f>+RAPPR_Tav3!D29</f>
        <v>0</v>
      </c>
      <c r="F38" s="76">
        <f>+RAPPR_Tav3!E29</f>
        <v>0</v>
      </c>
      <c r="G38" s="163">
        <f>+RAPPR_Tav3!F29</f>
        <v>0</v>
      </c>
      <c r="H38" s="76">
        <f>+RAPPR_Tav3!G29</f>
        <v>0</v>
      </c>
      <c r="I38" s="163">
        <f>+RAPPR_Tav3!H29</f>
        <v>0</v>
      </c>
      <c r="J38" s="76">
        <f>+RAPPR_Tav3!I29</f>
        <v>0</v>
      </c>
      <c r="K38" s="163">
        <f>+RAPPR_Tav3!J29</f>
        <v>0</v>
      </c>
      <c r="L38" s="76">
        <f>+RAPPR_Tav3!K29</f>
        <v>0</v>
      </c>
      <c r="M38" s="76">
        <f>+RAPPR_Tav3!L29</f>
        <v>0</v>
      </c>
      <c r="N38" s="76">
        <f>+RAPPR_Tav3!M29</f>
        <v>0</v>
      </c>
      <c r="O38" s="77">
        <f>+RAPPR_Tav3!N29</f>
        <v>0</v>
      </c>
      <c r="P38" s="189">
        <f>+RAPPR_Tav3!O29</f>
        <v>0</v>
      </c>
      <c r="Q38" s="189">
        <f>+RAPPR_Tav3!P29</f>
        <v>0</v>
      </c>
    </row>
    <row r="39" spans="1:17" s="47" customFormat="1" ht="12" customHeight="1" x14ac:dyDescent="0.35">
      <c r="A39" s="54"/>
      <c r="B39" s="144"/>
      <c r="C39" s="53" t="s">
        <v>46</v>
      </c>
      <c r="D39" s="76">
        <f>+RAPPR_Tav3!C30</f>
        <v>0</v>
      </c>
      <c r="E39" s="163">
        <f>+RAPPR_Tav3!D30</f>
        <v>0</v>
      </c>
      <c r="F39" s="76">
        <f>+RAPPR_Tav3!E30</f>
        <v>0</v>
      </c>
      <c r="G39" s="163">
        <f>+RAPPR_Tav3!F30</f>
        <v>0</v>
      </c>
      <c r="H39" s="76">
        <f>+RAPPR_Tav3!G30</f>
        <v>0</v>
      </c>
      <c r="I39" s="163">
        <f>+RAPPR_Tav3!H30</f>
        <v>0</v>
      </c>
      <c r="J39" s="76">
        <f>+RAPPR_Tav3!I30</f>
        <v>0</v>
      </c>
      <c r="K39" s="163">
        <f>+RAPPR_Tav3!J30</f>
        <v>0</v>
      </c>
      <c r="L39" s="76">
        <f>+RAPPR_Tav3!K30</f>
        <v>0</v>
      </c>
      <c r="M39" s="76">
        <f>+RAPPR_Tav3!L30</f>
        <v>0</v>
      </c>
      <c r="N39" s="76">
        <f>+RAPPR_Tav3!M30</f>
        <v>0</v>
      </c>
      <c r="O39" s="77">
        <f>+RAPPR_Tav3!N30</f>
        <v>0</v>
      </c>
      <c r="P39" s="189">
        <f>+RAPPR_Tav3!O30</f>
        <v>0</v>
      </c>
      <c r="Q39" s="189">
        <f>+RAPPR_Tav3!P30</f>
        <v>0</v>
      </c>
    </row>
    <row r="40" spans="1:17" s="47" customFormat="1" ht="12" customHeight="1" x14ac:dyDescent="0.35">
      <c r="A40" s="54"/>
      <c r="B40" s="144"/>
      <c r="C40" s="53" t="s">
        <v>47</v>
      </c>
      <c r="D40" s="76">
        <f>+RAPPR_Tav3!C31</f>
        <v>0</v>
      </c>
      <c r="E40" s="163">
        <f>+RAPPR_Tav3!D31</f>
        <v>0</v>
      </c>
      <c r="F40" s="76">
        <f>+RAPPR_Tav3!E31</f>
        <v>0</v>
      </c>
      <c r="G40" s="163">
        <f>+RAPPR_Tav3!F31</f>
        <v>0</v>
      </c>
      <c r="H40" s="76">
        <f>+RAPPR_Tav3!G31</f>
        <v>0</v>
      </c>
      <c r="I40" s="163">
        <f>+RAPPR_Tav3!H31</f>
        <v>0</v>
      </c>
      <c r="J40" s="76">
        <f>+RAPPR_Tav3!I31</f>
        <v>0</v>
      </c>
      <c r="K40" s="163">
        <f>+RAPPR_Tav3!J31</f>
        <v>0</v>
      </c>
      <c r="L40" s="76">
        <f>+RAPPR_Tav3!K31</f>
        <v>0</v>
      </c>
      <c r="M40" s="76">
        <f>+RAPPR_Tav3!L31</f>
        <v>0</v>
      </c>
      <c r="N40" s="76">
        <f>+RAPPR_Tav3!M31</f>
        <v>0</v>
      </c>
      <c r="O40" s="77">
        <f>+RAPPR_Tav3!N31</f>
        <v>0</v>
      </c>
      <c r="P40" s="189">
        <f>+RAPPR_Tav3!O31</f>
        <v>0</v>
      </c>
      <c r="Q40" s="189">
        <f>+RAPPR_Tav3!P31</f>
        <v>0</v>
      </c>
    </row>
    <row r="41" spans="1:17" s="47" customFormat="1" ht="12" customHeight="1" x14ac:dyDescent="0.35">
      <c r="A41" s="54"/>
      <c r="B41" s="144"/>
      <c r="C41" s="53" t="s">
        <v>48</v>
      </c>
      <c r="D41" s="76">
        <f>+RAPPR_Tav3!C32</f>
        <v>0</v>
      </c>
      <c r="E41" s="163">
        <f>+RAPPR_Tav3!D32</f>
        <v>0</v>
      </c>
      <c r="F41" s="76">
        <f>+RAPPR_Tav3!E32</f>
        <v>0</v>
      </c>
      <c r="G41" s="163">
        <f>+RAPPR_Tav3!F32</f>
        <v>0</v>
      </c>
      <c r="H41" s="76">
        <f>+RAPPR_Tav3!G32</f>
        <v>0</v>
      </c>
      <c r="I41" s="163">
        <f>+RAPPR_Tav3!H32</f>
        <v>0</v>
      </c>
      <c r="J41" s="76">
        <f>+RAPPR_Tav3!I32</f>
        <v>0</v>
      </c>
      <c r="K41" s="163">
        <f>+RAPPR_Tav3!J32</f>
        <v>0</v>
      </c>
      <c r="L41" s="76">
        <f>+RAPPR_Tav3!K32</f>
        <v>0</v>
      </c>
      <c r="M41" s="76">
        <f>+RAPPR_Tav3!L32</f>
        <v>0</v>
      </c>
      <c r="N41" s="76">
        <f>+RAPPR_Tav3!M32</f>
        <v>0</v>
      </c>
      <c r="O41" s="77">
        <f>+RAPPR_Tav3!N32</f>
        <v>0</v>
      </c>
      <c r="P41" s="189">
        <f>+RAPPR_Tav3!O32</f>
        <v>0</v>
      </c>
      <c r="Q41" s="189">
        <f>+RAPPR_Tav3!P32</f>
        <v>0</v>
      </c>
    </row>
    <row r="42" spans="1:17" ht="14.15" customHeight="1" x14ac:dyDescent="0.35">
      <c r="A42" s="231"/>
      <c r="B42" s="10" t="s">
        <v>49</v>
      </c>
      <c r="C42" s="13"/>
      <c r="D42" s="59">
        <f>+RAPPR_Tav3!C33</f>
        <v>0</v>
      </c>
      <c r="E42" s="159">
        <f>+RAPPR_Tav3!D33</f>
        <v>0</v>
      </c>
      <c r="F42" s="59">
        <f>+RAPPR_Tav3!E33</f>
        <v>0</v>
      </c>
      <c r="G42" s="159">
        <f>+RAPPR_Tav3!F33</f>
        <v>0</v>
      </c>
      <c r="H42" s="59">
        <f>+RAPPR_Tav3!G33</f>
        <v>0</v>
      </c>
      <c r="I42" s="159">
        <f>+RAPPR_Tav3!H33</f>
        <v>0</v>
      </c>
      <c r="J42" s="59">
        <f>+RAPPR_Tav3!I33</f>
        <v>0</v>
      </c>
      <c r="K42" s="159">
        <f>+RAPPR_Tav3!J33</f>
        <v>0</v>
      </c>
      <c r="L42" s="59">
        <f>+RAPPR_Tav3!K33</f>
        <v>0</v>
      </c>
      <c r="M42" s="59">
        <f>+RAPPR_Tav3!L33</f>
        <v>0</v>
      </c>
      <c r="N42" s="78">
        <f>+RAPPR_Tav3!M33</f>
        <v>0</v>
      </c>
      <c r="O42" s="60">
        <f>+RAPPR_Tav3!N33</f>
        <v>0</v>
      </c>
      <c r="P42" s="188">
        <f>+RAPPR_Tav3!O33</f>
        <v>0</v>
      </c>
      <c r="Q42" s="188">
        <f>+RAPPR_Tav3!P33</f>
        <v>0</v>
      </c>
    </row>
    <row r="43" spans="1:17" s="47" customFormat="1" ht="12" customHeight="1" x14ac:dyDescent="0.35">
      <c r="A43" s="54"/>
      <c r="B43" s="53" t="s">
        <v>66</v>
      </c>
      <c r="C43" s="53" t="s">
        <v>30</v>
      </c>
      <c r="D43" s="76">
        <f>+RAPPR_Tav3!C34</f>
        <v>0</v>
      </c>
      <c r="E43" s="163">
        <f>+RAPPR_Tav3!D34</f>
        <v>0</v>
      </c>
      <c r="F43" s="76">
        <f>+RAPPR_Tav3!E34</f>
        <v>0</v>
      </c>
      <c r="G43" s="163">
        <f>+RAPPR_Tav3!F34</f>
        <v>0</v>
      </c>
      <c r="H43" s="76">
        <f>+RAPPR_Tav3!G34</f>
        <v>0</v>
      </c>
      <c r="I43" s="163">
        <f>+RAPPR_Tav3!H34</f>
        <v>0</v>
      </c>
      <c r="J43" s="76">
        <f>+RAPPR_Tav3!I34</f>
        <v>0</v>
      </c>
      <c r="K43" s="163">
        <f>+RAPPR_Tav3!J34</f>
        <v>0</v>
      </c>
      <c r="L43" s="76">
        <f>+RAPPR_Tav3!K34</f>
        <v>0</v>
      </c>
      <c r="M43" s="76">
        <f>+RAPPR_Tav3!L34</f>
        <v>0</v>
      </c>
      <c r="N43" s="79">
        <f>+RAPPR_Tav3!M34</f>
        <v>0</v>
      </c>
      <c r="O43" s="77">
        <f>+RAPPR_Tav3!N34</f>
        <v>0</v>
      </c>
      <c r="P43" s="189">
        <f>+RAPPR_Tav3!O34</f>
        <v>0</v>
      </c>
      <c r="Q43" s="189">
        <f>+RAPPR_Tav3!P34</f>
        <v>0</v>
      </c>
    </row>
    <row r="44" spans="1:17" s="26" customFormat="1" ht="13.15" customHeight="1" x14ac:dyDescent="0.35">
      <c r="A44" s="219" t="s">
        <v>50</v>
      </c>
      <c r="B44" s="63"/>
      <c r="C44" s="63"/>
      <c r="D44" s="64">
        <f>+RAPPR_Tav3!C35</f>
        <v>0</v>
      </c>
      <c r="E44" s="191">
        <f>+RAPPR_Tav3!D35</f>
        <v>0</v>
      </c>
      <c r="F44" s="64">
        <f>+RAPPR_Tav3!E35</f>
        <v>0</v>
      </c>
      <c r="G44" s="191">
        <f>+RAPPR_Tav3!F35</f>
        <v>0</v>
      </c>
      <c r="H44" s="64">
        <f>+RAPPR_Tav3!G35</f>
        <v>0</v>
      </c>
      <c r="I44" s="191">
        <f>+RAPPR_Tav3!H35</f>
        <v>0</v>
      </c>
      <c r="J44" s="64">
        <f>+RAPPR_Tav3!I35</f>
        <v>0</v>
      </c>
      <c r="K44" s="191">
        <f>+RAPPR_Tav3!J35</f>
        <v>0</v>
      </c>
      <c r="L44" s="64">
        <f>+RAPPR_Tav3!K35</f>
        <v>0</v>
      </c>
      <c r="M44" s="64">
        <f>+RAPPR_Tav3!L35</f>
        <v>0</v>
      </c>
      <c r="N44" s="64">
        <f>+RAPPR_Tav3!M35</f>
        <v>0</v>
      </c>
      <c r="O44" s="64">
        <f>+RAPPR_Tav3!N35</f>
        <v>0</v>
      </c>
      <c r="P44" s="191">
        <f>+RAPPR_Tav3!O35</f>
        <v>0</v>
      </c>
      <c r="Q44" s="191">
        <f>+RAPPR_Tav3!P35</f>
        <v>0</v>
      </c>
    </row>
    <row r="45" spans="1:17" ht="14.15" customHeight="1" x14ac:dyDescent="0.35">
      <c r="A45" s="91" t="s">
        <v>51</v>
      </c>
      <c r="B45" s="80"/>
      <c r="C45" s="87"/>
      <c r="D45" s="70">
        <f>+RAPPR_Tav3!C36</f>
        <v>0</v>
      </c>
      <c r="E45" s="193">
        <f>+RAPPR_Tav3!D36</f>
        <v>0</v>
      </c>
      <c r="F45" s="70">
        <f>+RAPPR_Tav3!E36</f>
        <v>0</v>
      </c>
      <c r="G45" s="193">
        <f>+RAPPR_Tav3!F36</f>
        <v>0</v>
      </c>
      <c r="H45" s="70">
        <f>+RAPPR_Tav3!G36</f>
        <v>0</v>
      </c>
      <c r="I45" s="193">
        <f>+RAPPR_Tav3!H36</f>
        <v>0</v>
      </c>
      <c r="J45" s="70">
        <f>+RAPPR_Tav3!I36</f>
        <v>0</v>
      </c>
      <c r="K45" s="193">
        <f>+RAPPR_Tav3!J36</f>
        <v>0</v>
      </c>
      <c r="L45" s="70">
        <f>+RAPPR_Tav3!K36</f>
        <v>0</v>
      </c>
      <c r="M45" s="70">
        <f>+RAPPR_Tav3!L36</f>
        <v>0</v>
      </c>
      <c r="N45" s="70">
        <f>+RAPPR_Tav3!M36</f>
        <v>0</v>
      </c>
      <c r="O45" s="70">
        <f>+RAPPR_Tav3!N36</f>
        <v>0</v>
      </c>
      <c r="P45" s="193">
        <f>+RAPPR_Tav3!O36</f>
        <v>0</v>
      </c>
      <c r="Q45" s="193">
        <f>+RAPPR_Tav3!P36</f>
        <v>0</v>
      </c>
    </row>
    <row r="46" spans="1:17" ht="14.15" customHeight="1" x14ac:dyDescent="0.35">
      <c r="A46" s="220" t="s">
        <v>52</v>
      </c>
      <c r="B46" s="232"/>
      <c r="C46" s="232"/>
      <c r="D46" s="72">
        <f>+RAPPR_Tav3!C37</f>
        <v>85711</v>
      </c>
      <c r="E46" s="155">
        <f>+RAPPR_Tav3!D37</f>
        <v>-9.58373771045192E-2</v>
      </c>
      <c r="F46" s="72">
        <f>+RAPPR_Tav3!E37</f>
        <v>1524230</v>
      </c>
      <c r="G46" s="155">
        <f>+RAPPR_Tav3!F37</f>
        <v>-9.2733199049537404E-2</v>
      </c>
      <c r="H46" s="72">
        <f>+RAPPR_Tav3!G37</f>
        <v>0</v>
      </c>
      <c r="I46" s="155">
        <f>+RAPPR_Tav3!H37</f>
        <v>0</v>
      </c>
      <c r="J46" s="72">
        <f>+RAPPR_Tav3!I37</f>
        <v>0</v>
      </c>
      <c r="K46" s="155">
        <f>+RAPPR_Tav3!J37</f>
        <v>0</v>
      </c>
      <c r="L46" s="72">
        <f>+RAPPR_Tav3!K37</f>
        <v>679</v>
      </c>
      <c r="M46" s="72">
        <f>+RAPPR_Tav3!L37</f>
        <v>7109</v>
      </c>
      <c r="N46" s="72">
        <f>+RAPPR_Tav3!M37</f>
        <v>0</v>
      </c>
      <c r="O46" s="74">
        <f>+RAPPR_Tav3!N37</f>
        <v>7788</v>
      </c>
      <c r="P46" s="187">
        <f>+RAPPR_Tav3!O37</f>
        <v>-3.4106412005457103E-2</v>
      </c>
      <c r="Q46" s="187">
        <f>+RAPPR_Tav3!P37</f>
        <v>2.41573241079734E-3</v>
      </c>
    </row>
    <row r="47" spans="1:17" s="47" customFormat="1" ht="12" customHeight="1" x14ac:dyDescent="0.35">
      <c r="A47" s="54"/>
      <c r="B47" s="53" t="s">
        <v>66</v>
      </c>
      <c r="C47" s="81" t="s">
        <v>82</v>
      </c>
      <c r="D47" s="76">
        <f>+RAPPR_Tav3!C38</f>
        <v>85711</v>
      </c>
      <c r="E47" s="163">
        <f>+RAPPR_Tav3!D38</f>
        <v>-9.58373771045192E-2</v>
      </c>
      <c r="F47" s="76">
        <f>+RAPPR_Tav3!E38</f>
        <v>1524230</v>
      </c>
      <c r="G47" s="163">
        <f>+RAPPR_Tav3!F38</f>
        <v>-9.2733199049537404E-2</v>
      </c>
      <c r="H47" s="76">
        <f>+RAPPR_Tav3!G38</f>
        <v>0</v>
      </c>
      <c r="I47" s="163">
        <f>+RAPPR_Tav3!H38</f>
        <v>0</v>
      </c>
      <c r="J47" s="76">
        <f>+RAPPR_Tav3!I38</f>
        <v>0</v>
      </c>
      <c r="K47" s="163">
        <f>+RAPPR_Tav3!J38</f>
        <v>0</v>
      </c>
      <c r="L47" s="76">
        <f>+RAPPR_Tav3!K38</f>
        <v>679</v>
      </c>
      <c r="M47" s="76">
        <f>+RAPPR_Tav3!L38</f>
        <v>7109</v>
      </c>
      <c r="N47" s="76">
        <f>+RAPPR_Tav3!M38</f>
        <v>0</v>
      </c>
      <c r="O47" s="77">
        <f>+RAPPR_Tav3!N38</f>
        <v>7788</v>
      </c>
      <c r="P47" s="189">
        <f>+RAPPR_Tav3!O38</f>
        <v>-3.4106412005457103E-2</v>
      </c>
      <c r="Q47" s="189">
        <f>+RAPPR_Tav3!P38</f>
        <v>2.41573241079734E-3</v>
      </c>
    </row>
    <row r="48" spans="1:17" s="47" customFormat="1" ht="12" customHeight="1" x14ac:dyDescent="0.35">
      <c r="A48" s="54"/>
      <c r="B48" s="53"/>
      <c r="C48" s="81" t="s">
        <v>53</v>
      </c>
      <c r="D48" s="76">
        <f>+RAPPR_Tav3!C39</f>
        <v>0</v>
      </c>
      <c r="E48" s="163">
        <f>+RAPPR_Tav3!D39</f>
        <v>0</v>
      </c>
      <c r="F48" s="76">
        <f>+RAPPR_Tav3!E39</f>
        <v>0</v>
      </c>
      <c r="G48" s="163">
        <f>+RAPPR_Tav3!F39</f>
        <v>0</v>
      </c>
      <c r="H48" s="76">
        <f>+RAPPR_Tav3!G39</f>
        <v>0</v>
      </c>
      <c r="I48" s="163">
        <f>+RAPPR_Tav3!H39</f>
        <v>0</v>
      </c>
      <c r="J48" s="76">
        <f>+RAPPR_Tav3!I39</f>
        <v>0</v>
      </c>
      <c r="K48" s="163">
        <f>+RAPPR_Tav3!J39</f>
        <v>0</v>
      </c>
      <c r="L48" s="76">
        <f>+RAPPR_Tav3!K39</f>
        <v>0</v>
      </c>
      <c r="M48" s="76">
        <f>+RAPPR_Tav3!L39</f>
        <v>0</v>
      </c>
      <c r="N48" s="76">
        <f>+RAPPR_Tav3!M39</f>
        <v>0</v>
      </c>
      <c r="O48" s="77">
        <f>+RAPPR_Tav3!N39</f>
        <v>0</v>
      </c>
      <c r="P48" s="189">
        <f>+RAPPR_Tav3!O39</f>
        <v>0</v>
      </c>
      <c r="Q48" s="189">
        <f>+RAPPR_Tav3!P39</f>
        <v>0</v>
      </c>
    </row>
    <row r="49" spans="1:17" s="47" customFormat="1" ht="12" customHeight="1" x14ac:dyDescent="0.35">
      <c r="A49" s="54"/>
      <c r="B49" s="82"/>
      <c r="C49" s="81" t="s">
        <v>54</v>
      </c>
      <c r="D49" s="76">
        <f>+RAPPR_Tav3!C40</f>
        <v>0</v>
      </c>
      <c r="E49" s="163">
        <f>+RAPPR_Tav3!D40</f>
        <v>0</v>
      </c>
      <c r="F49" s="76">
        <f>+RAPPR_Tav3!E40</f>
        <v>0</v>
      </c>
      <c r="G49" s="163">
        <f>+RAPPR_Tav3!F40</f>
        <v>0</v>
      </c>
      <c r="H49" s="76">
        <f>+RAPPR_Tav3!G40</f>
        <v>0</v>
      </c>
      <c r="I49" s="163">
        <f>+RAPPR_Tav3!H40</f>
        <v>0</v>
      </c>
      <c r="J49" s="76">
        <f>+RAPPR_Tav3!I40</f>
        <v>0</v>
      </c>
      <c r="K49" s="163">
        <f>+RAPPR_Tav3!J40</f>
        <v>0</v>
      </c>
      <c r="L49" s="76">
        <f>+RAPPR_Tav3!K40</f>
        <v>0</v>
      </c>
      <c r="M49" s="76">
        <f>+RAPPR_Tav3!L40</f>
        <v>0</v>
      </c>
      <c r="N49" s="76">
        <f>+RAPPR_Tav3!M40</f>
        <v>0</v>
      </c>
      <c r="O49" s="77">
        <f>+RAPPR_Tav3!N40</f>
        <v>0</v>
      </c>
      <c r="P49" s="189">
        <f>+RAPPR_Tav3!O40</f>
        <v>0</v>
      </c>
      <c r="Q49" s="189">
        <f>+RAPPR_Tav3!P40</f>
        <v>0</v>
      </c>
    </row>
    <row r="50" spans="1:17" s="47" customFormat="1" ht="12" customHeight="1" x14ac:dyDescent="0.35">
      <c r="A50" s="54"/>
      <c r="B50" s="53"/>
      <c r="C50" s="81" t="s">
        <v>55</v>
      </c>
      <c r="D50" s="76">
        <f>+RAPPR_Tav3!C41</f>
        <v>0</v>
      </c>
      <c r="E50" s="163">
        <f>+RAPPR_Tav3!D41</f>
        <v>0</v>
      </c>
      <c r="F50" s="76">
        <f>+RAPPR_Tav3!E41</f>
        <v>0</v>
      </c>
      <c r="G50" s="163">
        <f>+RAPPR_Tav3!F41</f>
        <v>0</v>
      </c>
      <c r="H50" s="76">
        <f>+RAPPR_Tav3!G41</f>
        <v>0</v>
      </c>
      <c r="I50" s="163">
        <f>+RAPPR_Tav3!H41</f>
        <v>0</v>
      </c>
      <c r="J50" s="76">
        <f>+RAPPR_Tav3!I41</f>
        <v>0</v>
      </c>
      <c r="K50" s="163">
        <f>+RAPPR_Tav3!J41</f>
        <v>0</v>
      </c>
      <c r="L50" s="76">
        <f>+RAPPR_Tav3!K41</f>
        <v>0</v>
      </c>
      <c r="M50" s="76">
        <f>+RAPPR_Tav3!L41</f>
        <v>0</v>
      </c>
      <c r="N50" s="76">
        <f>+RAPPR_Tav3!M41</f>
        <v>0</v>
      </c>
      <c r="O50" s="77">
        <f>+RAPPR_Tav3!N41</f>
        <v>0</v>
      </c>
      <c r="P50" s="189">
        <f>+RAPPR_Tav3!O41</f>
        <v>0</v>
      </c>
      <c r="Q50" s="189">
        <f>+RAPPR_Tav3!P41</f>
        <v>0</v>
      </c>
    </row>
    <row r="51" spans="1:17" s="26" customFormat="1" ht="13.15" customHeight="1" x14ac:dyDescent="0.35">
      <c r="A51" s="99" t="s">
        <v>11</v>
      </c>
      <c r="B51" s="63"/>
      <c r="C51" s="221"/>
      <c r="D51" s="64">
        <f>+RAPPR_Tav3!C42</f>
        <v>2046634</v>
      </c>
      <c r="E51" s="191">
        <f>+RAPPR_Tav3!D42</f>
        <v>-8.6836820594392607E-3</v>
      </c>
      <c r="F51" s="64">
        <f>+RAPPR_Tav3!E42</f>
        <v>139561490</v>
      </c>
      <c r="G51" s="191">
        <f>+RAPPR_Tav3!F42</f>
        <v>-0.112615676490242</v>
      </c>
      <c r="H51" s="64">
        <f>+RAPPR_Tav3!G42</f>
        <v>1447</v>
      </c>
      <c r="I51" s="191">
        <f>+RAPPR_Tav3!H42</f>
        <v>-8.6489898989899006E-2</v>
      </c>
      <c r="J51" s="64">
        <f>+RAPPR_Tav3!I42</f>
        <v>30701</v>
      </c>
      <c r="K51" s="191">
        <f>+RAPPR_Tav3!J42</f>
        <v>-0.40998193488872697</v>
      </c>
      <c r="L51" s="64">
        <f>+RAPPR_Tav3!K42</f>
        <v>40272</v>
      </c>
      <c r="M51" s="64">
        <f>+RAPPR_Tav3!L42</f>
        <v>3122724</v>
      </c>
      <c r="N51" s="64">
        <f>+RAPPR_Tav3!M42</f>
        <v>60871</v>
      </c>
      <c r="O51" s="64">
        <f>+RAPPR_Tav3!N42</f>
        <v>3223867</v>
      </c>
      <c r="P51" s="191">
        <f>+RAPPR_Tav3!O42</f>
        <v>-9.64756612899519E-2</v>
      </c>
      <c r="Q51" s="191">
        <f>+RAPPR_Tav3!P42</f>
        <v>1</v>
      </c>
    </row>
    <row r="52" spans="1:17" ht="30" customHeight="1" x14ac:dyDescent="0.35">
      <c r="A52" s="295" t="s">
        <v>83</v>
      </c>
      <c r="B52" s="296"/>
      <c r="C52" s="297"/>
      <c r="D52" s="83">
        <f>+RAPPR_Tav3!C44</f>
        <v>0</v>
      </c>
      <c r="E52" s="179">
        <f>+RAPPR_Tav3!D44</f>
        <v>0</v>
      </c>
      <c r="F52" s="83">
        <f>+RAPPR_Tav3!E44</f>
        <v>0</v>
      </c>
      <c r="G52" s="179">
        <f>+RAPPR_Tav3!F44</f>
        <v>0</v>
      </c>
      <c r="H52" s="83">
        <f>+RAPPR_Tav3!G44</f>
        <v>0</v>
      </c>
      <c r="I52" s="179">
        <f>+RAPPR_Tav3!H44</f>
        <v>0</v>
      </c>
      <c r="J52" s="83">
        <f>+RAPPR_Tav3!I44</f>
        <v>0</v>
      </c>
      <c r="K52" s="179">
        <f>+RAPPR_Tav3!J44</f>
        <v>0</v>
      </c>
      <c r="L52" s="83">
        <f>+RAPPR_Tav3!K44</f>
        <v>0</v>
      </c>
      <c r="M52" s="83">
        <f>+RAPPR_Tav3!L44</f>
        <v>0</v>
      </c>
      <c r="N52" s="84">
        <f>+RAPPR_Tav3!M44</f>
        <v>0</v>
      </c>
      <c r="O52" s="64">
        <f>+RAPPR_Tav3!N44</f>
        <v>0</v>
      </c>
      <c r="P52" s="191">
        <f>+RAPPR_Tav3!O44</f>
        <v>0</v>
      </c>
      <c r="Q52" s="191">
        <f>+RAPPR_Tav3!P44</f>
        <v>0</v>
      </c>
    </row>
    <row r="53" spans="1:17" ht="22.5" customHeight="1" x14ac:dyDescent="0.35">
      <c r="A53" s="308" t="str">
        <f>"Numero nuove convenzioni emesse per polizze collettive a tutto il "&amp;IF(MID(RAPPR_Tav3!C1,5,4)="0331","1°",
IF(MID(RAPPR_Tav3!C1,5,4)="0630","2°",
IF(MID(RAPPR_Tav3!C1,5,4)="0930","3°","4°")))&amp;" trimestre "&amp;MID(RAPPR_Tav3!C1,1,4)</f>
        <v>Numero nuove convenzioni emesse per polizze collettive a tutto il 4° trimestre 2025</v>
      </c>
      <c r="B53" s="308"/>
      <c r="C53" s="308"/>
      <c r="D53" s="247">
        <f>+RAPPR_Tav3!C43</f>
        <v>0</v>
      </c>
      <c r="E53" s="192">
        <f>+RAPPR_Tav3!D43</f>
        <v>0</v>
      </c>
      <c r="F53" s="248"/>
      <c r="G53" s="249"/>
      <c r="H53" s="80"/>
      <c r="I53" s="249"/>
      <c r="J53" s="250"/>
      <c r="K53" s="249"/>
      <c r="L53" s="250"/>
      <c r="M53" s="250"/>
      <c r="N53" s="250"/>
      <c r="O53" s="250"/>
      <c r="P53" s="249"/>
      <c r="Q53" s="251"/>
    </row>
    <row r="54" spans="1:17" ht="14.15" customHeight="1" x14ac:dyDescent="0.35">
      <c r="D54" s="85"/>
      <c r="J54" s="42"/>
      <c r="K54" s="196"/>
      <c r="L54" s="85"/>
      <c r="M54" s="85"/>
      <c r="N54" s="85"/>
      <c r="O54" s="85"/>
    </row>
    <row r="55" spans="1:17" ht="7.15" customHeight="1" x14ac:dyDescent="0.35">
      <c r="A55" s="311" t="s">
        <v>228</v>
      </c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</row>
    <row r="56" spans="1:17" ht="16.149999999999999" customHeight="1" x14ac:dyDescent="0.35">
      <c r="A56" s="311"/>
      <c r="B56" s="311"/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</row>
    <row r="57" spans="1:17" ht="13.15" customHeight="1" x14ac:dyDescent="0.35">
      <c r="A57" s="299" t="s">
        <v>78</v>
      </c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</row>
    <row r="58" spans="1:17" ht="13.15" customHeight="1" x14ac:dyDescent="0.35">
      <c r="A58" s="300"/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</row>
    <row r="59" spans="1:17" ht="13.15" customHeight="1" x14ac:dyDescent="0.35">
      <c r="A59" s="23"/>
    </row>
  </sheetData>
  <mergeCells count="14">
    <mergeCell ref="A52:C52"/>
    <mergeCell ref="A57:O58"/>
    <mergeCell ref="A1:Q1"/>
    <mergeCell ref="A2:Q2"/>
    <mergeCell ref="A3:Q3"/>
    <mergeCell ref="A5:C7"/>
    <mergeCell ref="L5:Q5"/>
    <mergeCell ref="D6:E6"/>
    <mergeCell ref="F6:G6"/>
    <mergeCell ref="H6:I6"/>
    <mergeCell ref="J6:K6"/>
    <mergeCell ref="O6:Q6"/>
    <mergeCell ref="A55:P56"/>
    <mergeCell ref="A53:C53"/>
  </mergeCells>
  <printOptions horizontalCentered="1"/>
  <pageMargins left="0.31496062992125984" right="0.11811023622047245" top="0.19685039370078741" bottom="0" header="0.19685039370078741" footer="0"/>
  <pageSetup paperSize="9" scale="51" orientation="portrait" horizontalDpi="4294967292" verticalDpi="300" r:id="rId1"/>
  <headerFooter alignWithMargins="0">
    <oddHeader>&amp;L&amp;"Arial,Normale"&amp;8IVASS - SERVIZIO STUDI E GESTIONE DATI
DIVISIONE STUDI E ANALISI STATISTICHE&amp;R&amp;A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365F91"/>
    <pageSetUpPr fitToPage="1"/>
  </sheetPr>
  <dimension ref="A1:Q41"/>
  <sheetViews>
    <sheetView showGridLines="0" zoomScale="85" zoomScaleNormal="85" workbookViewId="0"/>
  </sheetViews>
  <sheetFormatPr defaultColWidth="9" defaultRowHeight="11" x14ac:dyDescent="0.35"/>
  <cols>
    <col min="1" max="1" width="9.453125" style="9" customWidth="1"/>
    <col min="2" max="2" width="43.1796875" style="10" customWidth="1"/>
    <col min="3" max="3" width="14.7265625" style="9" bestFit="1" customWidth="1"/>
    <col min="4" max="4" width="12.7265625" style="9" customWidth="1"/>
    <col min="5" max="5" width="12.453125" style="9" customWidth="1"/>
    <col min="6" max="6" width="11.453125" style="9" customWidth="1"/>
    <col min="7" max="7" width="13.453125" style="9" customWidth="1"/>
    <col min="8" max="16384" width="9" style="9"/>
  </cols>
  <sheetData>
    <row r="1" spans="1:6" ht="13.15" customHeight="1" x14ac:dyDescent="0.35">
      <c r="A1" s="24" t="s">
        <v>94</v>
      </c>
      <c r="B1" s="25"/>
      <c r="C1" s="24"/>
      <c r="D1" s="24"/>
      <c r="E1" s="24"/>
      <c r="F1" s="24"/>
    </row>
    <row r="2" spans="1:6" ht="13.15" customHeight="1" x14ac:dyDescent="0.35">
      <c r="A2" s="24" t="s">
        <v>77</v>
      </c>
      <c r="B2" s="25"/>
      <c r="C2" s="24"/>
      <c r="D2" s="24"/>
      <c r="E2" s="24"/>
      <c r="F2" s="24"/>
    </row>
    <row r="3" spans="1:6" ht="13.15" customHeight="1" x14ac:dyDescent="0.35">
      <c r="A3" s="24" t="str">
        <f>"Premi lordi contabilizzati "&amp;IF(MID(RAPPR_Tav4_1!C1,5,4)="0331","1°",
IF(MID(RAPPR_Tav4_1!C1,5,4)="0630","2°",
IF(MID(RAPPR_Tav4_1!C1,5,4)="0930","3°","4°")))&amp;" trimestre "&amp;MID(RAPPR_Tav4_1!C1,1,4)</f>
        <v>Premi lordi contabilizzati 4° trimestre 2025</v>
      </c>
      <c r="B3" s="25"/>
      <c r="C3" s="24"/>
      <c r="D3" s="24"/>
      <c r="E3" s="24"/>
      <c r="F3" s="24"/>
    </row>
    <row r="4" spans="1:6" ht="13.15" customHeight="1" x14ac:dyDescent="0.35">
      <c r="E4" s="11" t="s">
        <v>1</v>
      </c>
    </row>
    <row r="5" spans="1:6" ht="44" x14ac:dyDescent="0.35">
      <c r="A5" s="281"/>
      <c r="B5" s="301"/>
      <c r="C5" s="227" t="s">
        <v>189</v>
      </c>
      <c r="D5" s="227" t="s">
        <v>198</v>
      </c>
      <c r="E5" s="227" t="s">
        <v>210</v>
      </c>
      <c r="F5" s="227" t="s">
        <v>199</v>
      </c>
    </row>
    <row r="6" spans="1:6" s="10" customFormat="1" ht="13.15" customHeight="1" x14ac:dyDescent="0.35">
      <c r="A6" s="222" t="str">
        <f>+RAPPR_Tav4_1!B2</f>
        <v>Infortuni</v>
      </c>
      <c r="B6" s="223"/>
      <c r="C6" s="59">
        <f>+RAPPR_Tav4_1!C2</f>
        <v>559374</v>
      </c>
      <c r="D6" s="124">
        <f>+RAPPR_Tav4_1!D2</f>
        <v>-1.6544065937157199E-2</v>
      </c>
      <c r="E6" s="124">
        <f>+RAPPR_Tav4_1!E2</f>
        <v>-1.6544065937157199E-2</v>
      </c>
      <c r="F6" s="124">
        <f>+RAPPR_Tav4_1!F2</f>
        <v>7.1931525822933495E-2</v>
      </c>
    </row>
    <row r="7" spans="1:6" s="10" customFormat="1" ht="13.15" customHeight="1" x14ac:dyDescent="0.35">
      <c r="A7" s="224" t="str">
        <f>+RAPPR_Tav4_1!B3</f>
        <v>Malattia</v>
      </c>
      <c r="B7" s="13"/>
      <c r="C7" s="59">
        <f>+RAPPR_Tav4_1!C3</f>
        <v>337060</v>
      </c>
      <c r="D7" s="124">
        <f>+RAPPR_Tav4_1!D3</f>
        <v>0.134274916795386</v>
      </c>
      <c r="E7" s="124">
        <f>+RAPPR_Tav4_1!E3</f>
        <v>0.134274916795386</v>
      </c>
      <c r="F7" s="124">
        <f>+RAPPR_Tav4_1!F3</f>
        <v>4.3343523463510898E-2</v>
      </c>
    </row>
    <row r="8" spans="1:6" s="10" customFormat="1" ht="13.15" customHeight="1" x14ac:dyDescent="0.35">
      <c r="A8" s="224" t="str">
        <f>+RAPPR_Tav4_1!B4</f>
        <v>Corpi di Veicoli Terrestri</v>
      </c>
      <c r="B8" s="13"/>
      <c r="C8" s="59">
        <f>+RAPPR_Tav4_1!C4</f>
        <v>571285</v>
      </c>
      <c r="D8" s="124">
        <f>+RAPPR_Tav4_1!D4</f>
        <v>-7.9581628012736995E-4</v>
      </c>
      <c r="E8" s="124">
        <f>+RAPPR_Tav4_1!E4</f>
        <v>-7.9581628012736995E-4</v>
      </c>
      <c r="F8" s="124">
        <f>+RAPPR_Tav4_1!F4</f>
        <v>7.3463195875665604E-2</v>
      </c>
    </row>
    <row r="9" spans="1:6" s="10" customFormat="1" ht="13.15" customHeight="1" x14ac:dyDescent="0.35">
      <c r="A9" s="224" t="str">
        <f>+RAPPR_Tav4_1!B5</f>
        <v>Corpi di veicoli Ferroviari</v>
      </c>
      <c r="B9" s="13"/>
      <c r="C9" s="59">
        <f>+RAPPR_Tav4_1!C5</f>
        <v>0</v>
      </c>
      <c r="D9" s="124">
        <f>+RAPPR_Tav4_1!D5</f>
        <v>0</v>
      </c>
      <c r="E9" s="124">
        <f>+RAPPR_Tav4_1!E5</f>
        <v>0</v>
      </c>
      <c r="F9" s="124">
        <f>+RAPPR_Tav4_1!F5</f>
        <v>0</v>
      </c>
    </row>
    <row r="10" spans="1:6" s="10" customFormat="1" ht="13.15" customHeight="1" x14ac:dyDescent="0.35">
      <c r="A10" s="224" t="str">
        <f>+RAPPR_Tav4_1!B6</f>
        <v>Corpi di Veicoli Aerei</v>
      </c>
      <c r="B10" s="13"/>
      <c r="C10" s="59">
        <f>+RAPPR_Tav4_1!C6</f>
        <v>13432</v>
      </c>
      <c r="D10" s="124">
        <f>+RAPPR_Tav4_1!D6</f>
        <v>4.1401767715924902E-2</v>
      </c>
      <c r="E10" s="124">
        <f>+RAPPR_Tav4_1!E6</f>
        <v>4.1401767715924902E-2</v>
      </c>
      <c r="F10" s="124">
        <f>+RAPPR_Tav4_1!F6</f>
        <v>1.72725985629229E-3</v>
      </c>
    </row>
    <row r="11" spans="1:6" s="10" customFormat="1" ht="13.15" customHeight="1" x14ac:dyDescent="0.35">
      <c r="A11" s="224" t="str">
        <f>+RAPPR_Tav4_1!B7</f>
        <v>Corpi di Veicoli Marittimi,Lacustri e Fluviali</v>
      </c>
      <c r="B11" s="13"/>
      <c r="C11" s="59">
        <f>+RAPPR_Tav4_1!C7</f>
        <v>128568</v>
      </c>
      <c r="D11" s="124">
        <f>+RAPPR_Tav4_1!D7</f>
        <v>-4.4509018482873502E-2</v>
      </c>
      <c r="E11" s="124">
        <f>+RAPPR_Tav4_1!E7</f>
        <v>-4.4509018482873502E-2</v>
      </c>
      <c r="F11" s="124">
        <f>+RAPPR_Tav4_1!F7</f>
        <v>1.65329321920628E-2</v>
      </c>
    </row>
    <row r="12" spans="1:6" s="10" customFormat="1" ht="13.15" customHeight="1" x14ac:dyDescent="0.35">
      <c r="A12" s="224" t="str">
        <f>+RAPPR_Tav4_1!B8</f>
        <v>Merci Trasportate</v>
      </c>
      <c r="B12" s="13"/>
      <c r="C12" s="59">
        <f>+RAPPR_Tav4_1!C8</f>
        <v>190829</v>
      </c>
      <c r="D12" s="124">
        <f>+RAPPR_Tav4_1!D8</f>
        <v>8.2582185918231906E-3</v>
      </c>
      <c r="E12" s="124">
        <f>+RAPPR_Tav4_1!E8</f>
        <v>8.2582185918231906E-3</v>
      </c>
      <c r="F12" s="124">
        <f>+RAPPR_Tav4_1!F8</f>
        <v>2.4539254847856001E-2</v>
      </c>
    </row>
    <row r="13" spans="1:6" s="10" customFormat="1" ht="13.15" customHeight="1" x14ac:dyDescent="0.35">
      <c r="A13" s="224" t="str">
        <f>+RAPPR_Tav4_1!B9</f>
        <v>Incendio Ed Elementi Naturali</v>
      </c>
      <c r="B13" s="13"/>
      <c r="C13" s="59">
        <f>+RAPPR_Tav4_1!C9</f>
        <v>487054</v>
      </c>
      <c r="D13" s="124">
        <f>+RAPPR_Tav4_1!D9</f>
        <v>0.25379120384075798</v>
      </c>
      <c r="E13" s="124">
        <f>+RAPPR_Tav4_1!E9</f>
        <v>0.25379120384075798</v>
      </c>
      <c r="F13" s="124">
        <f>+RAPPR_Tav4_1!F9</f>
        <v>6.2631687168447303E-2</v>
      </c>
    </row>
    <row r="14" spans="1:6" s="10" customFormat="1" ht="13.15" customHeight="1" x14ac:dyDescent="0.35">
      <c r="A14" s="224" t="str">
        <f>+RAPPR_Tav4_1!B10</f>
        <v>Altri Danni Ai Beni</v>
      </c>
      <c r="B14" s="13"/>
      <c r="C14" s="59">
        <f>+RAPPR_Tav4_1!C10</f>
        <v>708143</v>
      </c>
      <c r="D14" s="124">
        <f>+RAPPR_Tav4_1!D10</f>
        <v>-2.8495817064838901E-2</v>
      </c>
      <c r="E14" s="124">
        <f>+RAPPR_Tav4_1!E10</f>
        <v>-2.8495817064838901E-2</v>
      </c>
      <c r="F14" s="124">
        <f>+RAPPR_Tav4_1!F10</f>
        <v>9.1062163223227396E-2</v>
      </c>
    </row>
    <row r="15" spans="1:6" s="10" customFormat="1" ht="13.15" customHeight="1" x14ac:dyDescent="0.35">
      <c r="A15" s="224" t="str">
        <f>+RAPPR_Tav4_1!B11</f>
        <v>R.C. Autoveicoli Terrestri</v>
      </c>
      <c r="B15" s="13"/>
      <c r="C15" s="59">
        <f>+RAPPR_Tav4_1!C11</f>
        <v>1460766</v>
      </c>
      <c r="D15" s="124">
        <f>+RAPPR_Tav4_1!D11</f>
        <v>-0.103060215115826</v>
      </c>
      <c r="E15" s="124">
        <f>+RAPPR_Tav4_1!E11</f>
        <v>-0.103060215115826</v>
      </c>
      <c r="F15" s="124">
        <f>+RAPPR_Tav4_1!F11</f>
        <v>0.187844138716249</v>
      </c>
    </row>
    <row r="16" spans="1:6" s="10" customFormat="1" ht="13.15" customHeight="1" x14ac:dyDescent="0.35">
      <c r="A16" s="224" t="str">
        <f>+RAPPR_Tav4_1!B12</f>
        <v>R.C. Aeromobili</v>
      </c>
      <c r="B16" s="13"/>
      <c r="C16" s="59">
        <f>+RAPPR_Tav4_1!C12</f>
        <v>12712</v>
      </c>
      <c r="D16" s="124">
        <f>+RAPPR_Tav4_1!D12</f>
        <v>1.5735641227387901E-4</v>
      </c>
      <c r="E16" s="124">
        <f>+RAPPR_Tav4_1!E12</f>
        <v>1.5735641227387901E-4</v>
      </c>
      <c r="F16" s="124">
        <f>+RAPPR_Tav4_1!F12</f>
        <v>1.6346729670330201E-3</v>
      </c>
    </row>
    <row r="17" spans="1:17" s="10" customFormat="1" ht="13.15" customHeight="1" x14ac:dyDescent="0.35">
      <c r="A17" s="224" t="str">
        <f>+RAPPR_Tav4_1!B13</f>
        <v>R.C. Veicoli Marittimi, Lacustri E Fluviali</v>
      </c>
      <c r="B17" s="13"/>
      <c r="C17" s="59">
        <f>+RAPPR_Tav4_1!C13</f>
        <v>6573</v>
      </c>
      <c r="D17" s="124">
        <f>+RAPPR_Tav4_1!D13</f>
        <v>-0.47512576858580202</v>
      </c>
      <c r="E17" s="124">
        <f>+RAPPR_Tav4_1!E13</f>
        <v>-0.47512576858580202</v>
      </c>
      <c r="F17" s="124">
        <f>+RAPPR_Tav4_1!F13</f>
        <v>8.4524114319604003E-4</v>
      </c>
    </row>
    <row r="18" spans="1:17" s="10" customFormat="1" ht="13.15" customHeight="1" x14ac:dyDescent="0.35">
      <c r="A18" s="224" t="str">
        <f>+RAPPR_Tav4_1!B14</f>
        <v>R.C. Generale</v>
      </c>
      <c r="B18" s="13"/>
      <c r="C18" s="59">
        <f>+RAPPR_Tav4_1!C14</f>
        <v>1698624</v>
      </c>
      <c r="D18" s="124">
        <f>+RAPPR_Tav4_1!D14</f>
        <v>1.7096268903376701E-2</v>
      </c>
      <c r="E18" s="124">
        <f>+RAPPR_Tav4_1!E14</f>
        <v>1.7096268903376701E-2</v>
      </c>
      <c r="F18" s="124">
        <f>+RAPPR_Tav4_1!F14</f>
        <v>0.218430989140458</v>
      </c>
    </row>
    <row r="19" spans="1:17" s="10" customFormat="1" ht="13.15" customHeight="1" x14ac:dyDescent="0.35">
      <c r="A19" s="224" t="str">
        <f>+RAPPR_Tav4_1!B15</f>
        <v>Credito</v>
      </c>
      <c r="B19" s="13"/>
      <c r="C19" s="59">
        <f>+RAPPR_Tav4_1!C15</f>
        <v>701018</v>
      </c>
      <c r="D19" s="124">
        <f>+RAPPR_Tav4_1!D15</f>
        <v>5.5122458493204202E-3</v>
      </c>
      <c r="E19" s="124">
        <f>+RAPPR_Tav4_1!E15</f>
        <v>5.5122458493204202E-3</v>
      </c>
      <c r="F19" s="124">
        <f>+RAPPR_Tav4_1!F15</f>
        <v>9.0145938798265907E-2</v>
      </c>
    </row>
    <row r="20" spans="1:17" s="10" customFormat="1" ht="13.15" customHeight="1" x14ac:dyDescent="0.35">
      <c r="A20" s="224" t="str">
        <f>+RAPPR_Tav4_1!B16</f>
        <v>Cauzione</v>
      </c>
      <c r="B20" s="13"/>
      <c r="C20" s="59">
        <f>+RAPPR_Tav4_1!C16</f>
        <v>279258</v>
      </c>
      <c r="D20" s="124">
        <f>+RAPPR_Tav4_1!D16</f>
        <v>8.2349202165799204E-2</v>
      </c>
      <c r="E20" s="124">
        <f>+RAPPR_Tav4_1!E16</f>
        <v>8.2349202165799204E-2</v>
      </c>
      <c r="F20" s="124">
        <f>+RAPPR_Tav4_1!F16</f>
        <v>3.5910596556616402E-2</v>
      </c>
    </row>
    <row r="21" spans="1:17" s="10" customFormat="1" ht="13.15" customHeight="1" x14ac:dyDescent="0.35">
      <c r="A21" s="224" t="str">
        <f>+RAPPR_Tav4_1!B17</f>
        <v>Perdite Pecuniarie Di Vario Genere</v>
      </c>
      <c r="B21" s="13"/>
      <c r="C21" s="59">
        <f>+RAPPR_Tav4_1!C17</f>
        <v>304014</v>
      </c>
      <c r="D21" s="124">
        <f>+RAPPR_Tav4_1!D17</f>
        <v>0.117012716457175</v>
      </c>
      <c r="E21" s="124">
        <f>+RAPPR_Tav4_1!E17</f>
        <v>0.117012716457175</v>
      </c>
      <c r="F21" s="124">
        <f>+RAPPR_Tav4_1!F17</f>
        <v>3.9094042432314201E-2</v>
      </c>
    </row>
    <row r="22" spans="1:17" s="10" customFormat="1" ht="13.15" customHeight="1" x14ac:dyDescent="0.35">
      <c r="A22" s="224" t="str">
        <f>+RAPPR_Tav4_1!B18</f>
        <v>Tutela Legale</v>
      </c>
      <c r="B22" s="13"/>
      <c r="C22" s="59">
        <f>+RAPPR_Tav4_1!C18</f>
        <v>134982</v>
      </c>
      <c r="D22" s="124">
        <f>+RAPPR_Tav4_1!D18</f>
        <v>1.37969882458973E-2</v>
      </c>
      <c r="E22" s="124">
        <f>+RAPPR_Tav4_1!E18</f>
        <v>1.37969882458973E-2</v>
      </c>
      <c r="F22" s="124">
        <f>+RAPPR_Tav4_1!F18</f>
        <v>1.7357727063880699E-2</v>
      </c>
    </row>
    <row r="23" spans="1:17" s="10" customFormat="1" ht="13.15" customHeight="1" x14ac:dyDescent="0.35">
      <c r="A23" s="225" t="s">
        <v>223</v>
      </c>
      <c r="B23" s="118"/>
      <c r="C23" s="59">
        <f>+RAPPR_Tav4_1!C19</f>
        <v>182787</v>
      </c>
      <c r="D23" s="124">
        <f>+RAPPR_Tav4_1!D19</f>
        <v>-3.7562986715528997E-2</v>
      </c>
      <c r="E23" s="124">
        <f>+RAPPR_Tav4_1!E19</f>
        <v>-3.7562986715528997E-2</v>
      </c>
      <c r="F23" s="124">
        <f>+RAPPR_Tav4_1!F19</f>
        <v>2.35051107319907E-2</v>
      </c>
    </row>
    <row r="24" spans="1:17" s="26" customFormat="1" ht="13.15" customHeight="1" x14ac:dyDescent="0.35">
      <c r="A24" s="226" t="str">
        <f>+RAPPR_Tav4_1!B20</f>
        <v>TOTALE</v>
      </c>
      <c r="B24" s="206"/>
      <c r="C24" s="70">
        <f>+RAPPR_Tav4_1!C20</f>
        <v>7776479</v>
      </c>
      <c r="D24" s="140">
        <f>+RAPPR_Tav4_1!D20</f>
        <v>1.33412858264581E-3</v>
      </c>
      <c r="E24" s="140">
        <f>+RAPPR_Tav4_1!E20</f>
        <v>1.33412858264581E-3</v>
      </c>
      <c r="F24" s="140">
        <f>+RAPPR_Tav4_1!F20</f>
        <v>1</v>
      </c>
      <c r="G24" s="43"/>
      <c r="H24" s="43"/>
    </row>
    <row r="25" spans="1:17" ht="9.25" customHeight="1" x14ac:dyDescent="0.35">
      <c r="A25" s="10"/>
      <c r="C25" s="42"/>
      <c r="D25" s="198"/>
      <c r="E25" s="42"/>
      <c r="F25" s="10"/>
    </row>
    <row r="26" spans="1:17" ht="41.5" customHeight="1" x14ac:dyDescent="0.35">
      <c r="A26" s="309" t="s">
        <v>228</v>
      </c>
      <c r="B26" s="309"/>
      <c r="C26" s="309"/>
      <c r="D26" s="309"/>
      <c r="E26" s="309"/>
      <c r="K26" s="289"/>
      <c r="L26" s="289"/>
      <c r="M26" s="289"/>
      <c r="N26" s="289"/>
      <c r="O26" s="289"/>
      <c r="P26" s="289"/>
      <c r="Q26" s="289"/>
    </row>
    <row r="27" spans="1:17" s="199" customFormat="1" ht="17.149999999999999" customHeight="1" x14ac:dyDescent="0.35">
      <c r="A27" s="9"/>
      <c r="B27" s="183"/>
      <c r="C27" s="183"/>
      <c r="D27" s="183"/>
      <c r="E27" s="183"/>
      <c r="F27" s="237"/>
    </row>
    <row r="28" spans="1:17" ht="12" customHeight="1" x14ac:dyDescent="0.35">
      <c r="B28" s="9"/>
    </row>
    <row r="29" spans="1:17" ht="25.15" customHeight="1" x14ac:dyDescent="0.35">
      <c r="A29" s="310" t="str">
        <f>"Distribuzione per canale distributivo dei premi lordi "&amp;IF(MID(TOT_Tav4_2!C1,5,4)="0331","1°",
IF(MID(TOT_Tav4_2!C1,5,4)="0630","2°",
IF(MID(TOT_Tav4_2!C1,5,4)="0930","3°","4°")))&amp;" trimestre "&amp;MID(RAPPR_Tav4_1!C1,1,4)</f>
        <v>Distribuzione per canale distributivo dei premi lordi 4° trimestre 2025</v>
      </c>
      <c r="B29" s="310"/>
      <c r="C29" s="310"/>
      <c r="D29" s="310"/>
      <c r="E29" s="310"/>
      <c r="F29" s="310"/>
      <c r="G29" s="310"/>
      <c r="H29" s="310"/>
    </row>
    <row r="30" spans="1:17" ht="10.15" customHeight="1" x14ac:dyDescent="0.35">
      <c r="H30" s="11" t="s">
        <v>1</v>
      </c>
    </row>
    <row r="31" spans="1:17" ht="19.149999999999999" customHeight="1" x14ac:dyDescent="0.35">
      <c r="A31" s="200"/>
      <c r="B31" s="12"/>
      <c r="C31" s="287" t="s">
        <v>6</v>
      </c>
      <c r="D31" s="288"/>
      <c r="E31" s="304"/>
      <c r="F31" s="287" t="s">
        <v>200</v>
      </c>
      <c r="G31" s="288"/>
      <c r="H31" s="304"/>
    </row>
    <row r="32" spans="1:17" ht="37.75" customHeight="1" x14ac:dyDescent="0.35">
      <c r="A32" s="117"/>
      <c r="B32" s="118"/>
      <c r="C32" s="235" t="s">
        <v>189</v>
      </c>
      <c r="D32" s="228" t="s">
        <v>191</v>
      </c>
      <c r="E32" s="235" t="s">
        <v>186</v>
      </c>
      <c r="F32" s="235" t="s">
        <v>189</v>
      </c>
      <c r="G32" s="228" t="s">
        <v>191</v>
      </c>
      <c r="H32" s="235" t="s">
        <v>186</v>
      </c>
    </row>
    <row r="33" spans="1:8" s="10" customFormat="1" ht="13.15" customHeight="1" x14ac:dyDescent="0.25">
      <c r="A33" s="102" t="str">
        <f>+RAPPR_Tav4_2!B2</f>
        <v>Agenzie con mandato</v>
      </c>
      <c r="B33" s="13"/>
      <c r="C33" s="59">
        <f>+RAPPR_Tav4_2!C2</f>
        <v>3843940</v>
      </c>
      <c r="D33" s="124">
        <f>+RAPPR_Tav4_2!D2</f>
        <v>-2.5298760482195599E-2</v>
      </c>
      <c r="E33" s="124">
        <f>+RAPPR_Tav4_2!E2</f>
        <v>0.494303398748971</v>
      </c>
      <c r="F33" s="59">
        <f>+RAPPR_Tav4_2!F2</f>
        <v>1324959</v>
      </c>
      <c r="G33" s="124">
        <f>+RAPPR_Tav4_2!G2</f>
        <v>-9.5396003506558399E-2</v>
      </c>
      <c r="H33" s="124">
        <f>+RAPPR_Tav4_2!H2</f>
        <v>0.907030284111213</v>
      </c>
    </row>
    <row r="34" spans="1:8" s="10" customFormat="1" ht="13.15" customHeight="1" x14ac:dyDescent="0.25">
      <c r="A34" s="103" t="s">
        <v>91</v>
      </c>
      <c r="B34" s="13"/>
      <c r="C34" s="59">
        <f>+RAPPR_Tav4_2!C3</f>
        <v>96775</v>
      </c>
      <c r="D34" s="124">
        <f>+RAPPR_Tav4_2!D3</f>
        <v>-0.10654110695656201</v>
      </c>
      <c r="E34" s="124">
        <f>+RAPPR_Tav4_2!E3</f>
        <v>1.24445780667575E-2</v>
      </c>
      <c r="F34" s="59">
        <f>+RAPPR_Tav4_2!F3</f>
        <v>889</v>
      </c>
      <c r="G34" s="124">
        <f>+RAPPR_Tav4_2!G3</f>
        <v>0</v>
      </c>
      <c r="H34" s="124">
        <f>+RAPPR_Tav4_2!H3</f>
        <v>6.0858481098273096E-4</v>
      </c>
    </row>
    <row r="35" spans="1:8" s="10" customFormat="1" ht="13.15" customHeight="1" x14ac:dyDescent="0.25">
      <c r="A35" s="102" t="str">
        <f>+RAPPR_Tav4_2!B4</f>
        <v>Sportelli bancari e postali</v>
      </c>
      <c r="B35" s="13"/>
      <c r="C35" s="59">
        <f>+RAPPR_Tav4_2!C4</f>
        <v>415417</v>
      </c>
      <c r="D35" s="124">
        <f>+RAPPR_Tav4_2!D4</f>
        <v>3.93193912449556E-2</v>
      </c>
      <c r="E35" s="124">
        <f>+RAPPR_Tav4_2!E4</f>
        <v>5.34196774658557E-2</v>
      </c>
      <c r="F35" s="59">
        <f>+RAPPR_Tav4_2!F4</f>
        <v>202</v>
      </c>
      <c r="G35" s="124">
        <f>+RAPPR_Tav4_2!G4</f>
        <v>0.122222222222222</v>
      </c>
      <c r="H35" s="124">
        <f>+RAPPR_Tav4_2!H4</f>
        <v>1.3828361284422001E-4</v>
      </c>
    </row>
    <row r="36" spans="1:8" s="10" customFormat="1" ht="13.15" customHeight="1" x14ac:dyDescent="0.25">
      <c r="A36" s="102" t="str">
        <f>+RAPPR_Tav4_2!B5</f>
        <v>Brokers</v>
      </c>
      <c r="B36" s="13"/>
      <c r="C36" s="59">
        <f>+RAPPR_Tav4_2!C5</f>
        <v>2944862</v>
      </c>
      <c r="D36" s="124">
        <f>+RAPPR_Tav4_2!D5</f>
        <v>2.75250036985655E-2</v>
      </c>
      <c r="E36" s="124">
        <f>+RAPPR_Tav4_2!E5</f>
        <v>0.37868834983030197</v>
      </c>
      <c r="F36" s="59">
        <f>+RAPPR_Tav4_2!F5</f>
        <v>104188</v>
      </c>
      <c r="G36" s="124">
        <f>+RAPPR_Tav4_2!G5</f>
        <v>-0.23273265533061799</v>
      </c>
      <c r="H36" s="124">
        <f>+RAPPR_Tav4_2!H5</f>
        <v>7.1324223044621798E-2</v>
      </c>
    </row>
    <row r="37" spans="1:8" s="10" customFormat="1" ht="13.15" customHeight="1" x14ac:dyDescent="0.25">
      <c r="A37" s="102" t="str">
        <f>+RAPPR_Tav4_2!B6</f>
        <v>Agenzie in economia e gerenze</v>
      </c>
      <c r="B37" s="13"/>
      <c r="C37" s="59">
        <f>+RAPPR_Tav4_2!C6</f>
        <v>167799</v>
      </c>
      <c r="D37" s="124">
        <f>+RAPPR_Tav4_2!D6</f>
        <v>0.25232480035823601</v>
      </c>
      <c r="E37" s="124">
        <f>+RAPPR_Tav4_2!E6</f>
        <v>2.1577760320577E-2</v>
      </c>
      <c r="F37" s="59">
        <f>+RAPPR_Tav4_2!F6</f>
        <v>9414</v>
      </c>
      <c r="G37" s="124">
        <f>+RAPPR_Tav4_2!G6</f>
        <v>0.16553175684041099</v>
      </c>
      <c r="H37" s="124">
        <f>+RAPPR_Tav4_2!H6</f>
        <v>6.4445640164133098E-3</v>
      </c>
    </row>
    <row r="38" spans="1:8" ht="13.15" customHeight="1" x14ac:dyDescent="0.25">
      <c r="A38" s="102" t="str">
        <f>+RAPPR_Tav4_2!B7 &amp;" (b)"</f>
        <v>Altre forme di vendita diretta (b)</v>
      </c>
      <c r="B38" s="13"/>
      <c r="C38" s="59">
        <f>+RAPPR_Tav4_2!C7</f>
        <v>307686</v>
      </c>
      <c r="D38" s="124">
        <f>+RAPPR_Tav4_2!D7</f>
        <v>-2.1432774111473402E-2</v>
      </c>
      <c r="E38" s="124">
        <f>+RAPPR_Tav4_2!E7</f>
        <v>3.9566235567536398E-2</v>
      </c>
      <c r="F38" s="59">
        <f>+RAPPR_Tav4_2!F7</f>
        <v>21114</v>
      </c>
      <c r="G38" s="124">
        <f>+RAPPR_Tav4_2!G7</f>
        <v>6.2125861461844102E-2</v>
      </c>
      <c r="H38" s="124">
        <f>+RAPPR_Tav4_2!H7</f>
        <v>1.4454060403925099E-2</v>
      </c>
    </row>
    <row r="39" spans="1:8" ht="13.15" customHeight="1" x14ac:dyDescent="0.35">
      <c r="A39" s="35" t="str">
        <f>+RAPPR_Tav4_2!B8</f>
        <v>TOTALE</v>
      </c>
      <c r="B39" s="37"/>
      <c r="C39" s="70">
        <f>+RAPPR_Tav4_2!C8</f>
        <v>7776479</v>
      </c>
      <c r="D39" s="140">
        <f>+RAPPR_Tav4_2!D8</f>
        <v>1.33412858264581E-3</v>
      </c>
      <c r="E39" s="140">
        <f>+RAPPR_Tav4_2!E8</f>
        <v>1</v>
      </c>
      <c r="F39" s="70">
        <f>+RAPPR_Tav4_2!F8</f>
        <v>1460766</v>
      </c>
      <c r="G39" s="140">
        <f>+RAPPR_Tav4_2!G8</f>
        <v>-0.103060215115826</v>
      </c>
      <c r="H39" s="140">
        <f>+RAPPR_Tav4_2!H8</f>
        <v>1</v>
      </c>
    </row>
    <row r="40" spans="1:8" ht="13.15" customHeight="1" x14ac:dyDescent="0.35"/>
    <row r="41" spans="1:8" ht="13.15" customHeight="1" x14ac:dyDescent="0.35">
      <c r="A41" s="9" t="s">
        <v>207</v>
      </c>
    </row>
  </sheetData>
  <mergeCells count="6">
    <mergeCell ref="A5:B5"/>
    <mergeCell ref="A26:E26"/>
    <mergeCell ref="K26:Q26"/>
    <mergeCell ref="A29:H29"/>
    <mergeCell ref="C31:E31"/>
    <mergeCell ref="F31:H31"/>
  </mergeCells>
  <printOptions horizontalCentered="1"/>
  <pageMargins left="0.31496062992125984" right="0.11811023622047245" top="0.19685039370078741" bottom="0" header="0.19685039370078741" footer="0"/>
  <pageSetup paperSize="9" orientation="portrait" r:id="rId1"/>
  <headerFooter alignWithMargins="0">
    <oddHeader>&amp;L&amp;"Arial,Normale"&amp;8IVASS - SERVIZIO STUDI E GESTIONE DATI
DIVISIONE STUDI E ANALISI STATISTICHE&amp;R&amp;A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"/>
  <sheetViews>
    <sheetView zoomScale="70" zoomScaleNormal="70" workbookViewId="0">
      <selection sqref="A1:K1"/>
    </sheetView>
  </sheetViews>
  <sheetFormatPr defaultColWidth="11.453125" defaultRowHeight="14.5" x14ac:dyDescent="0.35"/>
  <sheetData>
    <row r="1" spans="1:17" x14ac:dyDescent="0.35">
      <c r="A1" t="s">
        <v>95</v>
      </c>
      <c r="B1" t="s">
        <v>96</v>
      </c>
      <c r="C1" t="s">
        <v>242</v>
      </c>
      <c r="D1" t="s">
        <v>170</v>
      </c>
      <c r="E1" t="s">
        <v>243</v>
      </c>
      <c r="F1" t="s">
        <v>172</v>
      </c>
      <c r="G1" t="s">
        <v>244</v>
      </c>
      <c r="H1" t="s">
        <v>174</v>
      </c>
      <c r="I1" t="s">
        <v>245</v>
      </c>
      <c r="J1" t="s">
        <v>175</v>
      </c>
      <c r="K1" t="s">
        <v>246</v>
      </c>
      <c r="L1" t="s">
        <v>179</v>
      </c>
      <c r="M1" t="s">
        <v>247</v>
      </c>
      <c r="N1" t="s">
        <v>180</v>
      </c>
      <c r="O1" t="s">
        <v>248</v>
      </c>
      <c r="P1" t="s">
        <v>181</v>
      </c>
      <c r="Q1" t="s">
        <v>182</v>
      </c>
    </row>
    <row r="2" spans="1:17" x14ac:dyDescent="0.35">
      <c r="A2">
        <v>1</v>
      </c>
      <c r="B2" t="s">
        <v>153</v>
      </c>
      <c r="C2">
        <v>10240327</v>
      </c>
      <c r="D2">
        <v>1.76229980223566E-2</v>
      </c>
      <c r="E2">
        <v>6960753</v>
      </c>
      <c r="F2">
        <v>6.7836279978223902E-3</v>
      </c>
      <c r="G2">
        <v>46350168</v>
      </c>
      <c r="H2">
        <v>1.44120843420514E-2</v>
      </c>
      <c r="I2">
        <v>1123110</v>
      </c>
      <c r="J2">
        <v>-9.3464137224625293E-2</v>
      </c>
      <c r="K2">
        <v>5843833</v>
      </c>
      <c r="L2">
        <v>-0.100256104853644</v>
      </c>
      <c r="M2">
        <v>281977</v>
      </c>
      <c r="N2">
        <v>0.22180625425175601</v>
      </c>
      <c r="O2">
        <v>70800168</v>
      </c>
      <c r="P2">
        <v>2.3641438433872298E-3</v>
      </c>
      <c r="Q2">
        <v>0.58181410703731995</v>
      </c>
    </row>
    <row r="3" spans="1:17" x14ac:dyDescent="0.35">
      <c r="A3">
        <v>2</v>
      </c>
      <c r="B3" t="s">
        <v>154</v>
      </c>
      <c r="C3">
        <v>1390288</v>
      </c>
      <c r="D3">
        <v>-2.5241711012487001E-2</v>
      </c>
      <c r="E3">
        <v>58021</v>
      </c>
      <c r="F3">
        <v>-0.43707735444499402</v>
      </c>
      <c r="G3">
        <v>1141798</v>
      </c>
      <c r="H3">
        <v>-3.2063688252413201E-2</v>
      </c>
      <c r="I3">
        <v>10937</v>
      </c>
      <c r="J3">
        <v>-1.29952170381734E-2</v>
      </c>
      <c r="K3">
        <v>758578</v>
      </c>
      <c r="L3">
        <v>3.53709686445201E-2</v>
      </c>
      <c r="M3">
        <v>90534</v>
      </c>
      <c r="N3">
        <v>1.7300524696942301</v>
      </c>
      <c r="O3">
        <v>3450156</v>
      </c>
      <c r="P3">
        <v>-1.02504727633246E-2</v>
      </c>
      <c r="Q3">
        <v>2.8352325834586301E-2</v>
      </c>
    </row>
    <row r="4" spans="1:17" x14ac:dyDescent="0.35">
      <c r="A4">
        <v>3</v>
      </c>
      <c r="B4" t="s">
        <v>217</v>
      </c>
      <c r="C4">
        <v>0</v>
      </c>
      <c r="E4">
        <v>0</v>
      </c>
      <c r="G4">
        <v>0</v>
      </c>
      <c r="I4">
        <v>0</v>
      </c>
      <c r="K4">
        <v>0</v>
      </c>
      <c r="M4">
        <v>0</v>
      </c>
      <c r="O4">
        <v>0</v>
      </c>
      <c r="Q4">
        <v>0</v>
      </c>
    </row>
    <row r="5" spans="1:17" x14ac:dyDescent="0.35">
      <c r="A5">
        <v>4</v>
      </c>
      <c r="B5" t="s">
        <v>155</v>
      </c>
      <c r="C5">
        <v>3620285</v>
      </c>
      <c r="D5">
        <v>3.9263857219832103E-2</v>
      </c>
      <c r="E5">
        <v>13737569</v>
      </c>
      <c r="F5">
        <v>8.2398666917012503E-2</v>
      </c>
      <c r="G5">
        <v>19490634</v>
      </c>
      <c r="H5">
        <v>0.292563188798875</v>
      </c>
      <c r="I5">
        <v>869364</v>
      </c>
      <c r="J5">
        <v>8.0337759330943295E-2</v>
      </c>
      <c r="K5">
        <v>1737043</v>
      </c>
      <c r="L5">
        <v>1.4479185586692599E-2</v>
      </c>
      <c r="M5">
        <v>44259</v>
      </c>
      <c r="N5">
        <v>0.46238228977366602</v>
      </c>
      <c r="O5">
        <v>39499154</v>
      </c>
      <c r="P5">
        <v>0.16855939870266401</v>
      </c>
      <c r="Q5">
        <v>0.32459195595750001</v>
      </c>
    </row>
    <row r="6" spans="1:17" x14ac:dyDescent="0.35">
      <c r="A6">
        <v>5</v>
      </c>
      <c r="B6" t="s">
        <v>156</v>
      </c>
      <c r="C6">
        <v>635104</v>
      </c>
      <c r="D6">
        <v>0.13119942719029401</v>
      </c>
      <c r="E6">
        <v>1250354</v>
      </c>
      <c r="F6">
        <v>0.16923154610003399</v>
      </c>
      <c r="G6">
        <v>131472</v>
      </c>
      <c r="H6">
        <v>-6.8842427332993394E-2</v>
      </c>
      <c r="I6">
        <v>15835</v>
      </c>
      <c r="J6">
        <v>0.13798059647861999</v>
      </c>
      <c r="K6">
        <v>340853</v>
      </c>
      <c r="L6">
        <v>0.193814006920803</v>
      </c>
      <c r="M6">
        <v>35746</v>
      </c>
      <c r="N6">
        <v>0.47784025136431302</v>
      </c>
      <c r="O6">
        <v>2409364</v>
      </c>
      <c r="P6">
        <v>0.149705936386823</v>
      </c>
      <c r="Q6">
        <v>1.9799415789350499E-2</v>
      </c>
    </row>
    <row r="7" spans="1:17" x14ac:dyDescent="0.35">
      <c r="A7">
        <v>6</v>
      </c>
      <c r="B7" t="s">
        <v>157</v>
      </c>
      <c r="C7">
        <v>251241</v>
      </c>
      <c r="D7">
        <v>0.16749846651424699</v>
      </c>
      <c r="E7">
        <v>1012</v>
      </c>
      <c r="F7">
        <v>0.123196448390677</v>
      </c>
      <c r="G7">
        <v>28795</v>
      </c>
      <c r="H7">
        <v>0.22126558656374601</v>
      </c>
      <c r="I7">
        <v>106</v>
      </c>
      <c r="J7">
        <v>0.859649122807018</v>
      </c>
      <c r="K7">
        <v>42312</v>
      </c>
      <c r="L7">
        <v>0.22183078255847499</v>
      </c>
      <c r="M7">
        <v>2</v>
      </c>
      <c r="N7">
        <v>0</v>
      </c>
      <c r="O7">
        <v>323468</v>
      </c>
      <c r="P7">
        <v>0.17897391786094399</v>
      </c>
      <c r="Q7">
        <v>2.65816100288276E-3</v>
      </c>
    </row>
    <row r="8" spans="1:17" x14ac:dyDescent="0.35">
      <c r="A8">
        <v>7</v>
      </c>
      <c r="B8" t="s">
        <v>158</v>
      </c>
      <c r="C8">
        <v>210372</v>
      </c>
      <c r="D8">
        <v>1.2876965571239001</v>
      </c>
      <c r="E8">
        <v>988</v>
      </c>
      <c r="F8">
        <v>-0.49307337095946602</v>
      </c>
      <c r="G8">
        <v>124581</v>
      </c>
      <c r="H8">
        <v>-0.193739200217452</v>
      </c>
      <c r="I8">
        <v>4746</v>
      </c>
      <c r="J8">
        <v>-0.54091700522344799</v>
      </c>
      <c r="K8">
        <v>277029</v>
      </c>
      <c r="L8">
        <v>0.19711943581389099</v>
      </c>
      <c r="M8">
        <v>50050</v>
      </c>
      <c r="N8">
        <v>-0.75668567483872196</v>
      </c>
      <c r="O8">
        <v>667766</v>
      </c>
      <c r="P8">
        <v>-4.0395127867608599E-2</v>
      </c>
      <c r="Q8">
        <v>5.4874965692155303E-3</v>
      </c>
    </row>
    <row r="9" spans="1:17" x14ac:dyDescent="0.35">
      <c r="A9">
        <v>8</v>
      </c>
      <c r="B9" t="s">
        <v>159</v>
      </c>
      <c r="C9">
        <v>559</v>
      </c>
      <c r="D9">
        <v>-0.40405117270788898</v>
      </c>
      <c r="E9">
        <v>0</v>
      </c>
      <c r="G9">
        <v>0</v>
      </c>
      <c r="I9">
        <v>0</v>
      </c>
      <c r="K9">
        <v>0</v>
      </c>
      <c r="L9">
        <v>-1</v>
      </c>
      <c r="M9">
        <v>0</v>
      </c>
      <c r="O9">
        <v>559</v>
      </c>
      <c r="P9">
        <v>-0.94671115347950396</v>
      </c>
      <c r="Q9">
        <v>4.5936908770310001E-6</v>
      </c>
    </row>
    <row r="10" spans="1:17" x14ac:dyDescent="0.35">
      <c r="A10">
        <v>9</v>
      </c>
      <c r="B10" t="s">
        <v>160</v>
      </c>
      <c r="C10">
        <v>425714</v>
      </c>
      <c r="D10">
        <v>0.16570098576122699</v>
      </c>
      <c r="E10">
        <v>448325</v>
      </c>
      <c r="F10">
        <v>0.194549024936785</v>
      </c>
      <c r="G10">
        <v>926578</v>
      </c>
      <c r="H10">
        <v>0.108439701888914</v>
      </c>
      <c r="I10">
        <v>9374</v>
      </c>
      <c r="J10">
        <v>0.24406104844061</v>
      </c>
      <c r="K10">
        <v>44875</v>
      </c>
      <c r="L10">
        <v>1.5501244625480999E-2</v>
      </c>
      <c r="M10">
        <v>2629</v>
      </c>
      <c r="N10">
        <v>-0.94009888582560597</v>
      </c>
      <c r="O10">
        <v>1857495</v>
      </c>
      <c r="P10">
        <v>0.11090677149588</v>
      </c>
      <c r="Q10">
        <v>1.52643252873536E-2</v>
      </c>
    </row>
    <row r="11" spans="1:17" x14ac:dyDescent="0.35">
      <c r="A11">
        <v>10</v>
      </c>
      <c r="B11" t="s">
        <v>27</v>
      </c>
      <c r="C11">
        <v>14747939</v>
      </c>
      <c r="D11">
        <v>3.7210393245586101E-2</v>
      </c>
      <c r="E11">
        <v>21148647</v>
      </c>
      <c r="F11">
        <v>5.8289882291620902E-2</v>
      </c>
      <c r="G11">
        <v>66920756</v>
      </c>
      <c r="H11">
        <v>8.3127616402613805E-2</v>
      </c>
      <c r="I11">
        <v>2006700</v>
      </c>
      <c r="J11">
        <v>-2.66052500354103E-2</v>
      </c>
      <c r="K11">
        <v>7945092</v>
      </c>
      <c r="L11">
        <v>-6.7201566660561499E-2</v>
      </c>
      <c r="M11">
        <v>378917</v>
      </c>
      <c r="N11">
        <v>-0.25796249441881203</v>
      </c>
      <c r="O11">
        <v>113148051</v>
      </c>
      <c r="P11">
        <v>5.6697460129973197E-2</v>
      </c>
      <c r="Q11">
        <v>0.92981604585427202</v>
      </c>
    </row>
    <row r="12" spans="1:17" x14ac:dyDescent="0.35">
      <c r="A12">
        <v>11</v>
      </c>
      <c r="B12" t="s">
        <v>161</v>
      </c>
      <c r="C12">
        <v>1446604</v>
      </c>
      <c r="D12">
        <v>-5.8606366982514304E-3</v>
      </c>
      <c r="E12">
        <v>77283</v>
      </c>
      <c r="F12">
        <v>-0.18310677969684799</v>
      </c>
      <c r="G12">
        <v>480114</v>
      </c>
      <c r="H12">
        <v>5.5594642370302601E-2</v>
      </c>
      <c r="I12">
        <v>28425</v>
      </c>
      <c r="J12">
        <v>9.5755753440499594E-2</v>
      </c>
      <c r="K12">
        <v>1015677</v>
      </c>
      <c r="L12">
        <v>-0.117245521160253</v>
      </c>
      <c r="M12">
        <v>20624</v>
      </c>
      <c r="N12">
        <v>9.4866486170833902E-2</v>
      </c>
      <c r="O12">
        <v>3068727</v>
      </c>
      <c r="P12">
        <v>-4.0999137166198699E-2</v>
      </c>
      <c r="Q12">
        <v>2.5217859076920701E-2</v>
      </c>
    </row>
    <row r="13" spans="1:17" x14ac:dyDescent="0.35">
      <c r="A13">
        <v>12</v>
      </c>
      <c r="B13" t="s">
        <v>162</v>
      </c>
      <c r="C13">
        <v>9554280</v>
      </c>
      <c r="D13">
        <v>4.5965749293057898E-2</v>
      </c>
      <c r="E13">
        <v>18983824</v>
      </c>
      <c r="F13">
        <v>5.2403167505675502E-2</v>
      </c>
      <c r="G13">
        <v>62083177</v>
      </c>
      <c r="H13">
        <v>9.1248680896737697E-2</v>
      </c>
      <c r="I13">
        <v>1911228</v>
      </c>
      <c r="J13">
        <v>-3.3624441783703302E-2</v>
      </c>
      <c r="K13">
        <v>4609913</v>
      </c>
      <c r="L13">
        <v>-9.52776921884292E-2</v>
      </c>
      <c r="M13">
        <v>171056</v>
      </c>
      <c r="N13">
        <v>-0.54513883349022196</v>
      </c>
      <c r="O13">
        <v>97313478</v>
      </c>
      <c r="P13">
        <v>6.3372507154806398E-2</v>
      </c>
      <c r="Q13">
        <v>0.79969237227326795</v>
      </c>
    </row>
    <row r="14" spans="1:17" x14ac:dyDescent="0.35">
      <c r="A14">
        <v>13</v>
      </c>
      <c r="B14" t="s">
        <v>163</v>
      </c>
      <c r="C14">
        <v>3747055</v>
      </c>
      <c r="D14">
        <v>3.24433748802802E-2</v>
      </c>
      <c r="E14">
        <v>2087540</v>
      </c>
      <c r="F14">
        <v>0.12800916006940299</v>
      </c>
      <c r="G14">
        <v>4357465</v>
      </c>
      <c r="H14">
        <v>-1.8155758362755101E-2</v>
      </c>
      <c r="I14">
        <v>67047</v>
      </c>
      <c r="J14">
        <v>0.15839941947856701</v>
      </c>
      <c r="K14">
        <v>2319502</v>
      </c>
      <c r="L14">
        <v>2.1126447438337199E-2</v>
      </c>
      <c r="M14">
        <v>187237</v>
      </c>
      <c r="N14">
        <v>0.61766814981208695</v>
      </c>
      <c r="O14">
        <v>12765846</v>
      </c>
      <c r="P14">
        <v>3.2574202303349301E-2</v>
      </c>
      <c r="Q14">
        <v>0.104905814504083</v>
      </c>
    </row>
    <row r="15" spans="1:17" x14ac:dyDescent="0.35">
      <c r="A15">
        <v>14</v>
      </c>
      <c r="B15" t="s">
        <v>164</v>
      </c>
      <c r="C15">
        <v>626275</v>
      </c>
      <c r="D15">
        <v>6.2050077583794702E-2</v>
      </c>
      <c r="E15">
        <v>10647</v>
      </c>
      <c r="F15">
        <v>8.3884760256540694E-2</v>
      </c>
      <c r="G15">
        <v>954408</v>
      </c>
      <c r="H15">
        <v>7.9460630869250294E-3</v>
      </c>
      <c r="I15">
        <v>337277</v>
      </c>
      <c r="J15">
        <v>-6.7917082351120497E-2</v>
      </c>
      <c r="K15">
        <v>1906275</v>
      </c>
      <c r="L15">
        <v>0.129492506785754</v>
      </c>
      <c r="M15">
        <v>98795</v>
      </c>
      <c r="N15">
        <v>-0.56342963702728299</v>
      </c>
      <c r="O15">
        <v>3933677</v>
      </c>
      <c r="P15">
        <v>2.9146815897359301E-2</v>
      </c>
      <c r="Q15">
        <v>3.2325753395503899E-2</v>
      </c>
    </row>
    <row r="16" spans="1:17" x14ac:dyDescent="0.35">
      <c r="A16">
        <v>15</v>
      </c>
      <c r="B16" t="s">
        <v>218</v>
      </c>
      <c r="C16">
        <v>0</v>
      </c>
      <c r="E16">
        <v>0</v>
      </c>
      <c r="G16">
        <v>0</v>
      </c>
      <c r="I16">
        <v>0</v>
      </c>
      <c r="K16">
        <v>0</v>
      </c>
      <c r="M16">
        <v>0</v>
      </c>
      <c r="O16">
        <v>0</v>
      </c>
      <c r="Q16">
        <v>0</v>
      </c>
    </row>
    <row r="17" spans="1:17" x14ac:dyDescent="0.35">
      <c r="A17">
        <v>16</v>
      </c>
      <c r="B17" t="s">
        <v>165</v>
      </c>
      <c r="C17">
        <v>0</v>
      </c>
      <c r="E17">
        <v>0</v>
      </c>
      <c r="G17">
        <v>0</v>
      </c>
      <c r="I17">
        <v>0</v>
      </c>
      <c r="K17">
        <v>20654</v>
      </c>
      <c r="L17">
        <v>0.28277746723806002</v>
      </c>
      <c r="M17">
        <v>2099</v>
      </c>
      <c r="N17">
        <v>-0.60890627911309902</v>
      </c>
      <c r="O17">
        <v>22753</v>
      </c>
      <c r="P17">
        <v>5.98565306502701E-2</v>
      </c>
      <c r="Q17">
        <v>1.86977188774752E-4</v>
      </c>
    </row>
    <row r="18" spans="1:17" x14ac:dyDescent="0.35">
      <c r="A18">
        <v>17</v>
      </c>
      <c r="B18" t="s">
        <v>166</v>
      </c>
      <c r="C18">
        <v>18433</v>
      </c>
      <c r="D18">
        <v>0.13889403768921799</v>
      </c>
      <c r="E18">
        <v>5</v>
      </c>
      <c r="F18">
        <v>0</v>
      </c>
      <c r="G18">
        <v>206</v>
      </c>
      <c r="H18">
        <v>-7.6233183856502199E-2</v>
      </c>
      <c r="I18">
        <v>26820</v>
      </c>
      <c r="J18">
        <v>0.19636006780265899</v>
      </c>
      <c r="K18">
        <v>14835</v>
      </c>
      <c r="L18">
        <v>0.48290683726509398</v>
      </c>
      <c r="M18">
        <v>2</v>
      </c>
      <c r="N18">
        <v>0</v>
      </c>
      <c r="O18">
        <v>60301</v>
      </c>
      <c r="P18">
        <v>0.234740053647849</v>
      </c>
      <c r="Q18">
        <v>4.95535158454107E-4</v>
      </c>
    </row>
    <row r="19" spans="1:17" x14ac:dyDescent="0.35">
      <c r="A19">
        <v>18</v>
      </c>
      <c r="B19" t="s">
        <v>167</v>
      </c>
      <c r="C19">
        <v>254023</v>
      </c>
      <c r="D19">
        <v>-0.187581354441513</v>
      </c>
      <c r="E19">
        <v>9769</v>
      </c>
      <c r="F19">
        <v>5.0317170196753101E-2</v>
      </c>
      <c r="G19">
        <v>5539</v>
      </c>
      <c r="H19">
        <v>-0.95990154558945995</v>
      </c>
      <c r="I19">
        <v>103329</v>
      </c>
      <c r="J19">
        <v>1.57909844249201</v>
      </c>
      <c r="K19">
        <v>313850</v>
      </c>
      <c r="L19">
        <v>0.241367580865892</v>
      </c>
      <c r="M19">
        <v>30044</v>
      </c>
      <c r="N19">
        <v>72.818181818181799</v>
      </c>
      <c r="O19">
        <v>716554</v>
      </c>
      <c r="P19">
        <v>-4.8916390587835597E-2</v>
      </c>
      <c r="Q19">
        <v>5.8884214180680997E-3</v>
      </c>
    </row>
    <row r="20" spans="1:17" x14ac:dyDescent="0.35">
      <c r="A20">
        <v>19</v>
      </c>
      <c r="B20" t="s">
        <v>168</v>
      </c>
      <c r="C20">
        <v>233581</v>
      </c>
      <c r="D20">
        <v>0.24860883184639099</v>
      </c>
      <c r="E20">
        <v>92535</v>
      </c>
      <c r="F20">
        <v>0.25593800048861298</v>
      </c>
      <c r="G20">
        <v>106428</v>
      </c>
      <c r="H20">
        <v>3.6491658632074001E-2</v>
      </c>
      <c r="I20">
        <v>31113</v>
      </c>
      <c r="J20">
        <v>3.2419697371913997E-2</v>
      </c>
      <c r="K20">
        <v>2248784</v>
      </c>
      <c r="L20">
        <v>0.278760080656626</v>
      </c>
      <c r="M20">
        <v>1094864</v>
      </c>
      <c r="O20">
        <v>3807305</v>
      </c>
      <c r="P20">
        <v>0.76908361654060597</v>
      </c>
      <c r="Q20">
        <v>3.1287266984927502E-2</v>
      </c>
    </row>
    <row r="21" spans="1:17" x14ac:dyDescent="0.35">
      <c r="A21">
        <v>20</v>
      </c>
      <c r="B21" t="s">
        <v>33</v>
      </c>
      <c r="C21">
        <v>1132312</v>
      </c>
      <c r="D21">
        <v>2.4143962923903101E-2</v>
      </c>
      <c r="E21">
        <v>112956</v>
      </c>
      <c r="F21">
        <v>0.21710646826209201</v>
      </c>
      <c r="G21">
        <v>1066581</v>
      </c>
      <c r="H21">
        <v>-0.10214635123657</v>
      </c>
      <c r="I21">
        <v>498539</v>
      </c>
      <c r="J21">
        <v>9.6965482946106601E-2</v>
      </c>
      <c r="K21">
        <v>4504398</v>
      </c>
      <c r="L21">
        <v>0.20916165041350501</v>
      </c>
      <c r="M21">
        <v>1225804</v>
      </c>
      <c r="N21">
        <v>4.2819531701095297</v>
      </c>
      <c r="O21">
        <v>8540590</v>
      </c>
      <c r="P21">
        <v>0.25631700660638801</v>
      </c>
      <c r="Q21">
        <v>7.0183954145728394E-2</v>
      </c>
    </row>
    <row r="22" spans="1:17" x14ac:dyDescent="0.35">
      <c r="A22">
        <v>21</v>
      </c>
      <c r="B22" t="s">
        <v>169</v>
      </c>
      <c r="C22">
        <v>15880251</v>
      </c>
      <c r="D22">
        <v>3.6267686421479699E-2</v>
      </c>
      <c r="E22">
        <v>21261603</v>
      </c>
      <c r="F22">
        <v>5.9024034994768403E-2</v>
      </c>
      <c r="G22">
        <v>67987337</v>
      </c>
      <c r="H22">
        <v>7.9632588497411602E-2</v>
      </c>
      <c r="I22">
        <v>2505239</v>
      </c>
      <c r="J22">
        <v>-4.2845463408662798E-3</v>
      </c>
      <c r="K22">
        <v>12449490</v>
      </c>
      <c r="L22">
        <v>1.68905496694194E-2</v>
      </c>
      <c r="M22">
        <v>1604721</v>
      </c>
      <c r="N22">
        <v>1.16060604428599</v>
      </c>
      <c r="O22">
        <v>121688641</v>
      </c>
      <c r="P22">
        <v>6.8614342629615105E-2</v>
      </c>
      <c r="Q22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zoomScale="50" zoomScaleNormal="50" workbookViewId="0">
      <selection sqref="A1:K1"/>
    </sheetView>
  </sheetViews>
  <sheetFormatPr defaultColWidth="11.453125" defaultRowHeight="14.5" x14ac:dyDescent="0.35"/>
  <sheetData>
    <row r="1" spans="1:16" x14ac:dyDescent="0.35">
      <c r="A1" t="s">
        <v>95</v>
      </c>
      <c r="B1" t="s">
        <v>96</v>
      </c>
      <c r="C1" t="s">
        <v>249</v>
      </c>
      <c r="D1" t="s">
        <v>170</v>
      </c>
      <c r="E1" t="s">
        <v>250</v>
      </c>
      <c r="F1" t="s">
        <v>172</v>
      </c>
      <c r="G1" t="s">
        <v>251</v>
      </c>
      <c r="H1" t="s">
        <v>174</v>
      </c>
      <c r="I1" t="s">
        <v>252</v>
      </c>
      <c r="J1" t="s">
        <v>175</v>
      </c>
      <c r="K1" t="s">
        <v>253</v>
      </c>
      <c r="L1" t="s">
        <v>254</v>
      </c>
      <c r="M1" t="s">
        <v>255</v>
      </c>
      <c r="N1" t="s">
        <v>256</v>
      </c>
      <c r="O1" t="s">
        <v>176</v>
      </c>
      <c r="P1" t="s">
        <v>177</v>
      </c>
    </row>
    <row r="2" spans="1:16" x14ac:dyDescent="0.35">
      <c r="A2">
        <v>1</v>
      </c>
      <c r="B2" t="s">
        <v>98</v>
      </c>
      <c r="C2">
        <v>1170252</v>
      </c>
      <c r="D2">
        <v>-3.87892338007206E-2</v>
      </c>
      <c r="E2">
        <v>53179376</v>
      </c>
      <c r="F2">
        <v>1.4718746353132899E-2</v>
      </c>
      <c r="G2">
        <v>143159</v>
      </c>
      <c r="H2">
        <v>-0.24835135986558901</v>
      </c>
      <c r="I2">
        <v>179216</v>
      </c>
      <c r="J2">
        <v>0.30825102745475902</v>
      </c>
      <c r="K2">
        <v>30481</v>
      </c>
      <c r="L2">
        <v>52043643</v>
      </c>
      <c r="M2">
        <v>1500572</v>
      </c>
      <c r="N2">
        <v>53574696</v>
      </c>
      <c r="O2">
        <v>1.58621397380674E-2</v>
      </c>
      <c r="P2">
        <v>0.61217757512544102</v>
      </c>
    </row>
    <row r="3" spans="1:16" x14ac:dyDescent="0.35">
      <c r="A3">
        <v>2</v>
      </c>
      <c r="B3" t="s">
        <v>141</v>
      </c>
      <c r="C3">
        <v>742</v>
      </c>
      <c r="D3">
        <v>3.4867503486750301E-2</v>
      </c>
      <c r="E3">
        <v>14340</v>
      </c>
      <c r="F3">
        <v>1.0061555679910501</v>
      </c>
      <c r="G3">
        <v>0</v>
      </c>
      <c r="I3">
        <v>0</v>
      </c>
      <c r="K3">
        <v>0</v>
      </c>
      <c r="L3">
        <v>13592</v>
      </c>
      <c r="M3">
        <v>809</v>
      </c>
      <c r="N3">
        <v>14401</v>
      </c>
      <c r="O3">
        <v>0.99018794914317299</v>
      </c>
      <c r="P3">
        <v>1.6455472298679001E-4</v>
      </c>
    </row>
    <row r="4" spans="1:16" x14ac:dyDescent="0.35">
      <c r="A4">
        <v>3</v>
      </c>
      <c r="B4" t="s">
        <v>100</v>
      </c>
      <c r="C4">
        <v>0</v>
      </c>
      <c r="E4">
        <v>0</v>
      </c>
      <c r="G4">
        <v>142554</v>
      </c>
      <c r="H4">
        <v>-0.24878269850972801</v>
      </c>
      <c r="I4">
        <v>156644</v>
      </c>
      <c r="J4">
        <v>0.53981657147912598</v>
      </c>
      <c r="K4">
        <v>0</v>
      </c>
      <c r="L4">
        <v>0</v>
      </c>
      <c r="M4">
        <v>463318</v>
      </c>
      <c r="N4">
        <v>463318</v>
      </c>
      <c r="O4">
        <v>0.15051750168858499</v>
      </c>
      <c r="P4">
        <v>5.2941577074365302E-3</v>
      </c>
    </row>
    <row r="5" spans="1:16" x14ac:dyDescent="0.35">
      <c r="A5">
        <v>4</v>
      </c>
      <c r="B5" t="s">
        <v>101</v>
      </c>
      <c r="C5">
        <v>993320</v>
      </c>
      <c r="D5">
        <v>0.10026462088544399</v>
      </c>
      <c r="E5">
        <v>73018529</v>
      </c>
      <c r="F5">
        <v>0.120463036457996</v>
      </c>
      <c r="G5">
        <v>5</v>
      </c>
      <c r="H5">
        <v>-0.64285714285714302</v>
      </c>
      <c r="I5">
        <v>8</v>
      </c>
      <c r="J5">
        <v>-0.6</v>
      </c>
      <c r="K5">
        <v>183817</v>
      </c>
      <c r="L5">
        <v>938853</v>
      </c>
      <c r="M5">
        <v>6259</v>
      </c>
      <c r="N5">
        <v>1128929</v>
      </c>
      <c r="O5">
        <v>0.104926677778615</v>
      </c>
      <c r="P5">
        <v>1.2899840210176599E-2</v>
      </c>
    </row>
    <row r="6" spans="1:16" x14ac:dyDescent="0.35">
      <c r="A6">
        <v>5</v>
      </c>
      <c r="B6" t="s">
        <v>142</v>
      </c>
      <c r="C6">
        <v>4289</v>
      </c>
      <c r="D6">
        <v>-4.1564245810055897E-2</v>
      </c>
      <c r="E6">
        <v>373117</v>
      </c>
      <c r="F6">
        <v>0.12162003733553001</v>
      </c>
      <c r="G6">
        <v>3</v>
      </c>
      <c r="H6">
        <v>2</v>
      </c>
      <c r="I6">
        <v>83</v>
      </c>
      <c r="J6">
        <v>-0.25225225225225201</v>
      </c>
      <c r="K6">
        <v>1624</v>
      </c>
      <c r="L6">
        <v>167924</v>
      </c>
      <c r="M6">
        <v>301</v>
      </c>
      <c r="N6">
        <v>169849</v>
      </c>
      <c r="O6">
        <v>3.8107985869180003E-2</v>
      </c>
      <c r="P6">
        <v>1.94079960729E-3</v>
      </c>
    </row>
    <row r="7" spans="1:16" x14ac:dyDescent="0.35">
      <c r="A7">
        <v>6</v>
      </c>
      <c r="B7" t="s">
        <v>103</v>
      </c>
      <c r="C7">
        <v>2167861</v>
      </c>
      <c r="D7">
        <v>2.0288475884020499E-2</v>
      </c>
      <c r="E7">
        <v>126571022</v>
      </c>
      <c r="F7">
        <v>7.3465186169096697E-2</v>
      </c>
      <c r="G7">
        <v>143167</v>
      </c>
      <c r="H7">
        <v>-0.24836855230345201</v>
      </c>
      <c r="I7">
        <v>179307</v>
      </c>
      <c r="J7">
        <v>0.30766481913652299</v>
      </c>
      <c r="K7">
        <v>215922</v>
      </c>
      <c r="L7">
        <v>53150420</v>
      </c>
      <c r="M7">
        <v>1507132</v>
      </c>
      <c r="N7">
        <v>54873474</v>
      </c>
      <c r="O7">
        <v>1.7617200725479801E-2</v>
      </c>
      <c r="P7">
        <v>0.62701821494290799</v>
      </c>
    </row>
    <row r="8" spans="1:16" x14ac:dyDescent="0.35">
      <c r="A8">
        <v>7</v>
      </c>
      <c r="B8" t="s">
        <v>143</v>
      </c>
      <c r="C8">
        <v>26732</v>
      </c>
      <c r="D8">
        <v>1.0987673706524299</v>
      </c>
      <c r="E8">
        <v>1694008</v>
      </c>
      <c r="F8">
        <v>1.16813597501664</v>
      </c>
      <c r="G8">
        <v>0</v>
      </c>
      <c r="I8">
        <v>0</v>
      </c>
      <c r="K8">
        <v>4179</v>
      </c>
      <c r="L8">
        <v>1038581</v>
      </c>
      <c r="M8">
        <v>13</v>
      </c>
      <c r="N8">
        <v>1042773</v>
      </c>
      <c r="O8">
        <v>1.28744504988286</v>
      </c>
      <c r="P8">
        <v>1.19153685267067E-2</v>
      </c>
    </row>
    <row r="9" spans="1:16" x14ac:dyDescent="0.35">
      <c r="A9">
        <v>8</v>
      </c>
      <c r="B9" t="s">
        <v>144</v>
      </c>
      <c r="C9">
        <v>0</v>
      </c>
      <c r="E9">
        <v>0</v>
      </c>
      <c r="G9">
        <v>1216</v>
      </c>
      <c r="H9">
        <v>5.8311575282854702E-2</v>
      </c>
      <c r="I9">
        <v>17454</v>
      </c>
      <c r="J9">
        <v>3.5738993710691802</v>
      </c>
      <c r="K9">
        <v>0</v>
      </c>
      <c r="L9">
        <v>78815</v>
      </c>
      <c r="M9">
        <v>0</v>
      </c>
      <c r="N9">
        <v>78815</v>
      </c>
      <c r="O9">
        <v>6.9882036732865402E-2</v>
      </c>
      <c r="P9">
        <v>9.0058888217511596E-4</v>
      </c>
    </row>
    <row r="10" spans="1:16" x14ac:dyDescent="0.35">
      <c r="A10">
        <v>9</v>
      </c>
      <c r="B10" t="s">
        <v>104</v>
      </c>
      <c r="C10">
        <v>1849</v>
      </c>
      <c r="D10">
        <v>-0.55456516502047704</v>
      </c>
      <c r="E10">
        <v>3924</v>
      </c>
      <c r="F10">
        <v>-0.53435386258454998</v>
      </c>
      <c r="G10">
        <v>0</v>
      </c>
      <c r="I10">
        <v>0</v>
      </c>
      <c r="K10">
        <v>0</v>
      </c>
      <c r="L10">
        <v>4632</v>
      </c>
      <c r="M10">
        <v>0</v>
      </c>
      <c r="N10">
        <v>4632</v>
      </c>
      <c r="O10">
        <v>-0.48744052229722301</v>
      </c>
      <c r="P10">
        <v>5.2928093665357302E-5</v>
      </c>
    </row>
    <row r="11" spans="1:16" x14ac:dyDescent="0.35">
      <c r="A11">
        <v>10</v>
      </c>
      <c r="B11" t="s">
        <v>105</v>
      </c>
      <c r="C11">
        <v>3261533</v>
      </c>
      <c r="D11">
        <v>0.10666004792368</v>
      </c>
      <c r="E11">
        <v>210436884</v>
      </c>
      <c r="F11">
        <v>2.2902123135178001E-2</v>
      </c>
      <c r="G11">
        <v>94521</v>
      </c>
      <c r="H11">
        <v>-0.58866535242894602</v>
      </c>
      <c r="I11">
        <v>436180</v>
      </c>
      <c r="J11">
        <v>-0.15825429142101799</v>
      </c>
      <c r="K11">
        <v>129275</v>
      </c>
      <c r="L11">
        <v>1155700</v>
      </c>
      <c r="M11">
        <v>0</v>
      </c>
      <c r="N11">
        <v>1284975</v>
      </c>
      <c r="O11">
        <v>-5.6304850992570099E-3</v>
      </c>
      <c r="P11">
        <v>1.4682918211926301E-2</v>
      </c>
    </row>
    <row r="12" spans="1:16" x14ac:dyDescent="0.35">
      <c r="A12">
        <v>11</v>
      </c>
      <c r="B12" t="s">
        <v>106</v>
      </c>
      <c r="C12">
        <v>48455</v>
      </c>
      <c r="D12">
        <v>-0.44380674709305701</v>
      </c>
      <c r="E12">
        <v>443164</v>
      </c>
      <c r="F12">
        <v>-0.45692949068298599</v>
      </c>
      <c r="G12">
        <v>41013</v>
      </c>
      <c r="H12">
        <v>-0.104167576776899</v>
      </c>
      <c r="I12">
        <v>1202</v>
      </c>
      <c r="J12">
        <v>-0.157082748948107</v>
      </c>
      <c r="K12">
        <v>145625</v>
      </c>
      <c r="L12">
        <v>169640</v>
      </c>
      <c r="M12">
        <v>0</v>
      </c>
      <c r="N12">
        <v>315265</v>
      </c>
      <c r="O12">
        <v>-0.535096515417398</v>
      </c>
      <c r="P12">
        <v>3.6024126617894801E-3</v>
      </c>
    </row>
    <row r="13" spans="1:16" x14ac:dyDescent="0.35">
      <c r="A13">
        <v>12</v>
      </c>
      <c r="B13" t="s">
        <v>145</v>
      </c>
      <c r="C13">
        <v>3311837</v>
      </c>
      <c r="D13">
        <v>8.9973657673502599E-2</v>
      </c>
      <c r="E13">
        <v>210883972</v>
      </c>
      <c r="F13">
        <v>2.09836758107118E-2</v>
      </c>
      <c r="G13">
        <v>135534</v>
      </c>
      <c r="H13">
        <v>-0.50817387770209699</v>
      </c>
      <c r="I13">
        <v>437382</v>
      </c>
      <c r="J13">
        <v>-0.15825107628591401</v>
      </c>
      <c r="K13">
        <v>274900</v>
      </c>
      <c r="L13">
        <v>1329972</v>
      </c>
      <c r="M13">
        <v>0</v>
      </c>
      <c r="N13">
        <v>1604872</v>
      </c>
      <c r="O13">
        <v>-0.18922026575488299</v>
      </c>
      <c r="P13">
        <v>1.8338258967381098E-2</v>
      </c>
    </row>
    <row r="14" spans="1:16" x14ac:dyDescent="0.35">
      <c r="A14">
        <v>13</v>
      </c>
      <c r="B14" t="s">
        <v>108</v>
      </c>
      <c r="C14">
        <v>5479698</v>
      </c>
      <c r="D14">
        <v>6.1296956989345099E-2</v>
      </c>
      <c r="E14">
        <v>337454994</v>
      </c>
      <c r="F14">
        <v>4.0055547791168801E-2</v>
      </c>
      <c r="G14">
        <v>278701</v>
      </c>
      <c r="H14">
        <v>-0.40199078206536698</v>
      </c>
      <c r="I14">
        <v>616689</v>
      </c>
      <c r="J14">
        <v>-6.09716916058477E-2</v>
      </c>
      <c r="K14">
        <v>490822</v>
      </c>
      <c r="L14">
        <v>54480392</v>
      </c>
      <c r="M14">
        <v>1507132</v>
      </c>
      <c r="N14">
        <v>56478346</v>
      </c>
      <c r="O14">
        <v>1.02934711217453E-2</v>
      </c>
      <c r="P14">
        <v>0.64535647391028905</v>
      </c>
    </row>
    <row r="15" spans="1:16" x14ac:dyDescent="0.35">
      <c r="A15">
        <v>14</v>
      </c>
      <c r="B15" t="s">
        <v>76</v>
      </c>
      <c r="C15">
        <v>0</v>
      </c>
      <c r="E15">
        <v>0</v>
      </c>
      <c r="G15">
        <v>0</v>
      </c>
      <c r="I15">
        <v>0</v>
      </c>
      <c r="K15">
        <v>0</v>
      </c>
      <c r="L15">
        <v>0</v>
      </c>
      <c r="M15">
        <v>0</v>
      </c>
      <c r="N15">
        <v>0</v>
      </c>
      <c r="P15">
        <v>0</v>
      </c>
    </row>
    <row r="16" spans="1:16" x14ac:dyDescent="0.35">
      <c r="A16">
        <v>15</v>
      </c>
      <c r="B16" t="s">
        <v>109</v>
      </c>
      <c r="C16">
        <v>366083</v>
      </c>
      <c r="D16">
        <v>0.36415398775520802</v>
      </c>
      <c r="E16">
        <v>13577982</v>
      </c>
      <c r="F16">
        <v>0.33332056769011797</v>
      </c>
      <c r="G16">
        <v>140912</v>
      </c>
      <c r="H16">
        <v>0.14242166281568</v>
      </c>
      <c r="I16">
        <v>158971</v>
      </c>
      <c r="J16">
        <v>0.30019547384003897</v>
      </c>
      <c r="K16">
        <v>21785</v>
      </c>
      <c r="L16">
        <v>12468677</v>
      </c>
      <c r="M16">
        <v>1024473</v>
      </c>
      <c r="N16">
        <v>13514935</v>
      </c>
      <c r="O16">
        <v>0.25607886075562297</v>
      </c>
      <c r="P16">
        <v>0.154429996882819</v>
      </c>
    </row>
    <row r="17" spans="1:16" x14ac:dyDescent="0.35">
      <c r="A17">
        <v>16</v>
      </c>
      <c r="B17" t="s">
        <v>146</v>
      </c>
      <c r="C17">
        <v>0</v>
      </c>
      <c r="E17">
        <v>0</v>
      </c>
      <c r="G17">
        <v>138473</v>
      </c>
      <c r="H17">
        <v>0.143327773832918</v>
      </c>
      <c r="I17">
        <v>149193</v>
      </c>
      <c r="J17">
        <v>0.242643322977486</v>
      </c>
      <c r="K17">
        <v>0</v>
      </c>
      <c r="L17">
        <v>0</v>
      </c>
      <c r="M17">
        <v>380848</v>
      </c>
      <c r="N17">
        <v>380848</v>
      </c>
      <c r="O17">
        <v>0.17011183482856099</v>
      </c>
      <c r="P17">
        <v>4.3518045371899799E-3</v>
      </c>
    </row>
    <row r="18" spans="1:16" x14ac:dyDescent="0.35">
      <c r="A18">
        <v>17</v>
      </c>
      <c r="B18" t="s">
        <v>111</v>
      </c>
      <c r="C18">
        <v>159286</v>
      </c>
      <c r="D18">
        <v>0.133635567828395</v>
      </c>
      <c r="E18">
        <v>14650311</v>
      </c>
      <c r="F18">
        <v>0.117783070455156</v>
      </c>
      <c r="G18">
        <v>44438</v>
      </c>
      <c r="H18">
        <v>0.572692525481314</v>
      </c>
      <c r="I18">
        <v>151941</v>
      </c>
      <c r="J18">
        <v>0.40322312523088299</v>
      </c>
      <c r="K18">
        <v>1553</v>
      </c>
      <c r="L18">
        <v>14656551</v>
      </c>
      <c r="M18">
        <v>330733</v>
      </c>
      <c r="N18">
        <v>14988837</v>
      </c>
      <c r="O18">
        <v>0.11215882771293401</v>
      </c>
      <c r="P18">
        <v>0.171271711716488</v>
      </c>
    </row>
    <row r="19" spans="1:16" x14ac:dyDescent="0.35">
      <c r="A19">
        <v>18</v>
      </c>
      <c r="B19" t="s">
        <v>147</v>
      </c>
      <c r="C19">
        <v>0</v>
      </c>
      <c r="E19">
        <v>0</v>
      </c>
      <c r="G19">
        <v>44438</v>
      </c>
      <c r="H19">
        <v>0.572692525481314</v>
      </c>
      <c r="I19">
        <v>151941</v>
      </c>
      <c r="J19">
        <v>0.40322312523088299</v>
      </c>
      <c r="K19">
        <v>0</v>
      </c>
      <c r="L19">
        <v>0</v>
      </c>
      <c r="M19">
        <v>152562</v>
      </c>
      <c r="N19">
        <v>152562</v>
      </c>
      <c r="O19">
        <v>0.402868965517241</v>
      </c>
      <c r="P19">
        <v>1.7432676653225899E-3</v>
      </c>
    </row>
    <row r="20" spans="1:16" x14ac:dyDescent="0.35">
      <c r="A20">
        <v>19</v>
      </c>
      <c r="B20" t="s">
        <v>113</v>
      </c>
      <c r="C20">
        <v>0</v>
      </c>
      <c r="E20">
        <v>2395</v>
      </c>
      <c r="G20">
        <v>0</v>
      </c>
      <c r="I20">
        <v>0</v>
      </c>
      <c r="K20">
        <v>0</v>
      </c>
      <c r="L20">
        <v>2407</v>
      </c>
      <c r="M20">
        <v>0</v>
      </c>
      <c r="N20">
        <v>2407</v>
      </c>
      <c r="P20">
        <v>2.7503869052788199E-5</v>
      </c>
    </row>
    <row r="21" spans="1:16" x14ac:dyDescent="0.35">
      <c r="A21">
        <v>20</v>
      </c>
      <c r="B21" t="s">
        <v>114</v>
      </c>
      <c r="C21">
        <v>0</v>
      </c>
      <c r="E21">
        <v>0</v>
      </c>
      <c r="G21">
        <v>0</v>
      </c>
      <c r="I21">
        <v>0</v>
      </c>
      <c r="K21">
        <v>0</v>
      </c>
      <c r="L21">
        <v>0</v>
      </c>
      <c r="M21">
        <v>0</v>
      </c>
      <c r="N21">
        <v>0</v>
      </c>
      <c r="P21">
        <v>0</v>
      </c>
    </row>
    <row r="22" spans="1:16" x14ac:dyDescent="0.35">
      <c r="A22">
        <v>21</v>
      </c>
      <c r="B22" t="s">
        <v>148</v>
      </c>
      <c r="C22">
        <v>525369</v>
      </c>
      <c r="D22">
        <v>0.28493548039954197</v>
      </c>
      <c r="E22">
        <v>28230688</v>
      </c>
      <c r="F22">
        <v>0.21212931022119999</v>
      </c>
      <c r="G22">
        <v>185350</v>
      </c>
      <c r="H22">
        <v>0.222617265057618</v>
      </c>
      <c r="I22">
        <v>310912</v>
      </c>
      <c r="J22">
        <v>0.348584019744347</v>
      </c>
      <c r="K22">
        <v>23338</v>
      </c>
      <c r="L22">
        <v>27127635</v>
      </c>
      <c r="M22">
        <v>1355206</v>
      </c>
      <c r="N22">
        <v>28506179</v>
      </c>
      <c r="O22">
        <v>0.17614945132349599</v>
      </c>
      <c r="P22">
        <v>0.32572921246836001</v>
      </c>
    </row>
    <row r="23" spans="1:16" x14ac:dyDescent="0.35">
      <c r="A23">
        <v>22</v>
      </c>
      <c r="B23" t="s">
        <v>149</v>
      </c>
      <c r="C23">
        <v>0</v>
      </c>
      <c r="E23">
        <v>0</v>
      </c>
      <c r="G23">
        <v>8726</v>
      </c>
      <c r="H23">
        <v>0.32634138926888601</v>
      </c>
      <c r="I23">
        <v>111809</v>
      </c>
      <c r="J23">
        <v>0.350366550320656</v>
      </c>
      <c r="K23">
        <v>0</v>
      </c>
      <c r="L23">
        <v>182920</v>
      </c>
      <c r="M23">
        <v>0</v>
      </c>
      <c r="N23">
        <v>182920</v>
      </c>
      <c r="O23">
        <v>0.141338258417151</v>
      </c>
      <c r="P23">
        <v>2.09015692859826E-3</v>
      </c>
    </row>
    <row r="24" spans="1:16" x14ac:dyDescent="0.35">
      <c r="A24">
        <v>23</v>
      </c>
      <c r="B24" t="s">
        <v>116</v>
      </c>
      <c r="C24">
        <v>334</v>
      </c>
      <c r="D24">
        <v>-0.40463458110516898</v>
      </c>
      <c r="E24">
        <v>1733</v>
      </c>
      <c r="F24">
        <v>-0.66336441336441299</v>
      </c>
      <c r="G24">
        <v>507</v>
      </c>
      <c r="H24">
        <v>-7.1428571428571397E-2</v>
      </c>
      <c r="I24">
        <v>33</v>
      </c>
      <c r="J24">
        <v>0.375</v>
      </c>
      <c r="K24">
        <v>196</v>
      </c>
      <c r="L24">
        <v>2099</v>
      </c>
      <c r="M24">
        <v>0</v>
      </c>
      <c r="N24">
        <v>2295</v>
      </c>
      <c r="O24">
        <v>-0.58566528254197503</v>
      </c>
      <c r="P24">
        <v>2.62240878588072E-5</v>
      </c>
    </row>
    <row r="25" spans="1:16" x14ac:dyDescent="0.35">
      <c r="A25">
        <v>24</v>
      </c>
      <c r="B25" t="s">
        <v>41</v>
      </c>
      <c r="C25">
        <v>525703</v>
      </c>
      <c r="D25">
        <v>0.28399063085419002</v>
      </c>
      <c r="E25">
        <v>28232421</v>
      </c>
      <c r="F25">
        <v>0.21193583601162599</v>
      </c>
      <c r="G25">
        <v>185857</v>
      </c>
      <c r="H25">
        <v>0.22156204197256599</v>
      </c>
      <c r="I25">
        <v>310945</v>
      </c>
      <c r="J25">
        <v>0.34858676936822097</v>
      </c>
      <c r="K25">
        <v>23534</v>
      </c>
      <c r="L25">
        <v>27129734</v>
      </c>
      <c r="M25">
        <v>1355206</v>
      </c>
      <c r="N25">
        <v>28508474</v>
      </c>
      <c r="O25">
        <v>0.17597538891249501</v>
      </c>
      <c r="P25">
        <v>0.32575543655621902</v>
      </c>
    </row>
    <row r="26" spans="1:16" x14ac:dyDescent="0.35">
      <c r="A26">
        <v>25</v>
      </c>
      <c r="B26" t="s">
        <v>42</v>
      </c>
      <c r="C26">
        <v>45341</v>
      </c>
      <c r="D26">
        <v>22.335563561502799</v>
      </c>
      <c r="E26">
        <v>391833</v>
      </c>
      <c r="F26">
        <v>2.1207827582911198</v>
      </c>
      <c r="G26">
        <v>1310374</v>
      </c>
      <c r="H26">
        <v>5.2096848785375703E-2</v>
      </c>
      <c r="I26">
        <v>18832896</v>
      </c>
      <c r="J26">
        <v>8.8067702877823006E-2</v>
      </c>
      <c r="K26">
        <v>87464</v>
      </c>
      <c r="L26">
        <v>35022</v>
      </c>
      <c r="M26">
        <v>1266</v>
      </c>
      <c r="N26">
        <v>123752</v>
      </c>
      <c r="O26">
        <v>0.31303249901855701</v>
      </c>
      <c r="P26">
        <v>1.41406680640658E-3</v>
      </c>
    </row>
    <row r="27" spans="1:16" x14ac:dyDescent="0.35">
      <c r="A27">
        <v>26</v>
      </c>
      <c r="B27" t="s">
        <v>117</v>
      </c>
      <c r="C27">
        <v>539</v>
      </c>
      <c r="D27">
        <v>-0.10016694490818</v>
      </c>
      <c r="E27">
        <v>275612</v>
      </c>
      <c r="F27">
        <v>-0.42573894345566798</v>
      </c>
      <c r="G27">
        <v>0</v>
      </c>
      <c r="I27">
        <v>0</v>
      </c>
      <c r="K27">
        <v>0</v>
      </c>
      <c r="L27">
        <v>275704</v>
      </c>
      <c r="M27">
        <v>4139</v>
      </c>
      <c r="N27">
        <v>279843</v>
      </c>
      <c r="O27">
        <v>-0.416783549070811</v>
      </c>
      <c r="P27">
        <v>3.1976590059573798E-3</v>
      </c>
    </row>
    <row r="28" spans="1:16" x14ac:dyDescent="0.35">
      <c r="A28">
        <v>27</v>
      </c>
      <c r="B28" t="s">
        <v>118</v>
      </c>
      <c r="C28">
        <v>0</v>
      </c>
      <c r="E28">
        <v>0</v>
      </c>
      <c r="F28">
        <v>-1</v>
      </c>
      <c r="G28">
        <v>0</v>
      </c>
      <c r="I28">
        <v>0</v>
      </c>
      <c r="K28">
        <v>0</v>
      </c>
      <c r="L28">
        <v>0</v>
      </c>
      <c r="M28">
        <v>0</v>
      </c>
      <c r="N28">
        <v>0</v>
      </c>
      <c r="O28">
        <v>-1</v>
      </c>
      <c r="P28">
        <v>0</v>
      </c>
    </row>
    <row r="29" spans="1:16" x14ac:dyDescent="0.35">
      <c r="A29">
        <v>28</v>
      </c>
      <c r="B29" t="s">
        <v>119</v>
      </c>
      <c r="C29">
        <v>0</v>
      </c>
      <c r="E29">
        <v>0</v>
      </c>
      <c r="G29">
        <v>0</v>
      </c>
      <c r="I29">
        <v>0</v>
      </c>
      <c r="K29">
        <v>0</v>
      </c>
      <c r="L29">
        <v>0</v>
      </c>
      <c r="M29">
        <v>0</v>
      </c>
      <c r="N29">
        <v>0</v>
      </c>
      <c r="P29">
        <v>0</v>
      </c>
    </row>
    <row r="30" spans="1:16" x14ac:dyDescent="0.35">
      <c r="A30">
        <v>29</v>
      </c>
      <c r="B30" t="s">
        <v>219</v>
      </c>
      <c r="C30">
        <v>0</v>
      </c>
      <c r="E30">
        <v>0</v>
      </c>
      <c r="G30">
        <v>0</v>
      </c>
      <c r="I30">
        <v>0</v>
      </c>
      <c r="K30">
        <v>0</v>
      </c>
      <c r="L30">
        <v>0</v>
      </c>
      <c r="M30">
        <v>0</v>
      </c>
      <c r="N30">
        <v>0</v>
      </c>
      <c r="P30">
        <v>0</v>
      </c>
    </row>
    <row r="31" spans="1:16" x14ac:dyDescent="0.35">
      <c r="A31">
        <v>30</v>
      </c>
      <c r="B31" t="s">
        <v>220</v>
      </c>
      <c r="C31">
        <v>0</v>
      </c>
      <c r="E31">
        <v>0</v>
      </c>
      <c r="G31">
        <v>0</v>
      </c>
      <c r="I31">
        <v>0</v>
      </c>
      <c r="K31">
        <v>0</v>
      </c>
      <c r="L31">
        <v>0</v>
      </c>
      <c r="M31">
        <v>0</v>
      </c>
      <c r="N31">
        <v>0</v>
      </c>
      <c r="P31">
        <v>0</v>
      </c>
    </row>
    <row r="32" spans="1:16" x14ac:dyDescent="0.35">
      <c r="A32">
        <v>31</v>
      </c>
      <c r="B32" t="s">
        <v>221</v>
      </c>
      <c r="C32">
        <v>0</v>
      </c>
      <c r="E32">
        <v>0</v>
      </c>
      <c r="F32">
        <v>-1</v>
      </c>
      <c r="G32">
        <v>0</v>
      </c>
      <c r="I32">
        <v>0</v>
      </c>
      <c r="K32">
        <v>0</v>
      </c>
      <c r="L32">
        <v>0</v>
      </c>
      <c r="M32">
        <v>0</v>
      </c>
      <c r="N32">
        <v>0</v>
      </c>
      <c r="O32">
        <v>-1</v>
      </c>
      <c r="P32">
        <v>0</v>
      </c>
    </row>
    <row r="33" spans="1:16" x14ac:dyDescent="0.35">
      <c r="A33">
        <v>32</v>
      </c>
      <c r="B33" t="s">
        <v>120</v>
      </c>
      <c r="C33">
        <v>4560</v>
      </c>
      <c r="D33">
        <v>-0.10271546635183</v>
      </c>
      <c r="E33">
        <v>685753</v>
      </c>
      <c r="F33">
        <v>0.19873056605356701</v>
      </c>
      <c r="G33">
        <v>0</v>
      </c>
      <c r="I33">
        <v>0</v>
      </c>
      <c r="K33">
        <v>0</v>
      </c>
      <c r="L33">
        <v>557288</v>
      </c>
      <c r="M33">
        <v>0</v>
      </c>
      <c r="N33">
        <v>557288</v>
      </c>
      <c r="O33">
        <v>0.310834078186009</v>
      </c>
      <c r="P33">
        <v>6.3679169824222099E-3</v>
      </c>
    </row>
    <row r="34" spans="1:16" x14ac:dyDescent="0.35">
      <c r="A34">
        <v>33</v>
      </c>
      <c r="B34" t="s">
        <v>150</v>
      </c>
      <c r="C34">
        <v>3188</v>
      </c>
      <c r="D34">
        <v>-6.6744730679156899E-2</v>
      </c>
      <c r="E34">
        <v>9498</v>
      </c>
      <c r="F34">
        <v>-0.217111770524233</v>
      </c>
      <c r="G34">
        <v>0</v>
      </c>
      <c r="I34">
        <v>0</v>
      </c>
      <c r="K34">
        <v>0</v>
      </c>
      <c r="L34">
        <v>9793</v>
      </c>
      <c r="M34">
        <v>0</v>
      </c>
      <c r="N34">
        <v>9793</v>
      </c>
      <c r="O34">
        <v>-0.21681062060140799</v>
      </c>
      <c r="P34">
        <v>1.1190086814871401E-4</v>
      </c>
    </row>
    <row r="35" spans="1:16" x14ac:dyDescent="0.35">
      <c r="A35">
        <v>34</v>
      </c>
      <c r="B35" t="s">
        <v>50</v>
      </c>
      <c r="C35">
        <v>5099</v>
      </c>
      <c r="D35">
        <v>-0.10244675233233599</v>
      </c>
      <c r="E35">
        <v>961365</v>
      </c>
      <c r="F35">
        <v>-8.61618923050015E-2</v>
      </c>
      <c r="G35">
        <v>0</v>
      </c>
      <c r="I35">
        <v>0</v>
      </c>
      <c r="K35">
        <v>0</v>
      </c>
      <c r="L35">
        <v>832992</v>
      </c>
      <c r="M35">
        <v>4139</v>
      </c>
      <c r="N35">
        <v>837131</v>
      </c>
      <c r="O35">
        <v>-7.4959639412265897E-2</v>
      </c>
      <c r="P35">
        <v>9.5655759883795898E-3</v>
      </c>
    </row>
    <row r="36" spans="1:16" x14ac:dyDescent="0.35">
      <c r="A36">
        <v>35</v>
      </c>
      <c r="B36" t="s">
        <v>51</v>
      </c>
      <c r="C36">
        <v>226606</v>
      </c>
      <c r="D36">
        <v>0.54871206063464095</v>
      </c>
      <c r="E36">
        <v>1267638</v>
      </c>
      <c r="F36">
        <v>0.41759709063582001</v>
      </c>
      <c r="G36">
        <v>61981</v>
      </c>
      <c r="H36">
        <v>0.17290515479524601</v>
      </c>
      <c r="I36">
        <v>74770</v>
      </c>
      <c r="J36">
        <v>9.5723790263489497E-2</v>
      </c>
      <c r="K36">
        <v>881</v>
      </c>
      <c r="L36">
        <v>1373822</v>
      </c>
      <c r="M36">
        <v>51757</v>
      </c>
      <c r="N36">
        <v>1426460</v>
      </c>
      <c r="O36">
        <v>0.39330627713555899</v>
      </c>
      <c r="P36">
        <v>1.62996132318406E-2</v>
      </c>
    </row>
    <row r="37" spans="1:16" x14ac:dyDescent="0.35">
      <c r="A37">
        <v>36</v>
      </c>
      <c r="B37" t="s">
        <v>52</v>
      </c>
      <c r="C37">
        <v>142595</v>
      </c>
      <c r="D37">
        <v>-0.195033419139231</v>
      </c>
      <c r="E37">
        <v>7877837</v>
      </c>
      <c r="F37">
        <v>-0.12310353859197901</v>
      </c>
      <c r="G37">
        <v>0</v>
      </c>
      <c r="I37">
        <v>0</v>
      </c>
      <c r="K37">
        <v>18597</v>
      </c>
      <c r="L37">
        <v>84309</v>
      </c>
      <c r="M37">
        <v>37891</v>
      </c>
      <c r="N37">
        <v>140797</v>
      </c>
      <c r="O37">
        <v>-0.35929721415764898</v>
      </c>
      <c r="P37">
        <v>1.60883350686557E-3</v>
      </c>
    </row>
    <row r="38" spans="1:16" x14ac:dyDescent="0.35">
      <c r="A38">
        <v>37</v>
      </c>
      <c r="B38" t="s">
        <v>122</v>
      </c>
      <c r="C38">
        <v>142573</v>
      </c>
      <c r="D38">
        <v>-0.195057643883877</v>
      </c>
      <c r="E38">
        <v>7876338</v>
      </c>
      <c r="F38">
        <v>-0.123155516101474</v>
      </c>
      <c r="G38">
        <v>0</v>
      </c>
      <c r="I38">
        <v>0</v>
      </c>
      <c r="K38">
        <v>18583</v>
      </c>
      <c r="L38">
        <v>54923</v>
      </c>
      <c r="M38">
        <v>27701</v>
      </c>
      <c r="N38">
        <v>101207</v>
      </c>
      <c r="O38">
        <v>-0.42782435648826</v>
      </c>
      <c r="P38">
        <v>1.1564537080288901E-3</v>
      </c>
    </row>
    <row r="39" spans="1:16" x14ac:dyDescent="0.35">
      <c r="A39">
        <v>38</v>
      </c>
      <c r="B39" t="s">
        <v>123</v>
      </c>
      <c r="C39">
        <v>11</v>
      </c>
      <c r="D39">
        <v>-0.35294117647058798</v>
      </c>
      <c r="E39">
        <v>695</v>
      </c>
      <c r="F39">
        <v>-0.28936605316973402</v>
      </c>
      <c r="G39">
        <v>0</v>
      </c>
      <c r="I39">
        <v>0</v>
      </c>
      <c r="K39">
        <v>14</v>
      </c>
      <c r="L39">
        <v>29386</v>
      </c>
      <c r="M39">
        <v>10190</v>
      </c>
      <c r="N39">
        <v>39590</v>
      </c>
      <c r="O39">
        <v>-7.65750005831176E-2</v>
      </c>
      <c r="P39">
        <v>4.5237979883667898E-4</v>
      </c>
    </row>
    <row r="40" spans="1:16" x14ac:dyDescent="0.35">
      <c r="A40">
        <v>39</v>
      </c>
      <c r="B40" t="s">
        <v>124</v>
      </c>
      <c r="C40">
        <v>0</v>
      </c>
      <c r="E40">
        <v>0</v>
      </c>
      <c r="G40">
        <v>0</v>
      </c>
      <c r="I40">
        <v>0</v>
      </c>
      <c r="K40">
        <v>0</v>
      </c>
      <c r="L40">
        <v>0</v>
      </c>
      <c r="M40">
        <v>0</v>
      </c>
      <c r="N40">
        <v>0</v>
      </c>
      <c r="P40">
        <v>0</v>
      </c>
    </row>
    <row r="41" spans="1:16" x14ac:dyDescent="0.35">
      <c r="A41">
        <v>40</v>
      </c>
      <c r="B41" t="s">
        <v>125</v>
      </c>
      <c r="C41">
        <v>11</v>
      </c>
      <c r="D41">
        <v>1.2</v>
      </c>
      <c r="E41">
        <v>804</v>
      </c>
      <c r="F41">
        <v>3.0402010050251298</v>
      </c>
      <c r="G41">
        <v>0</v>
      </c>
      <c r="I41">
        <v>0</v>
      </c>
      <c r="K41">
        <v>0</v>
      </c>
      <c r="L41">
        <v>0</v>
      </c>
      <c r="M41">
        <v>0</v>
      </c>
      <c r="N41">
        <v>0</v>
      </c>
      <c r="P41">
        <v>0</v>
      </c>
    </row>
    <row r="42" spans="1:16" x14ac:dyDescent="0.35">
      <c r="A42">
        <v>41</v>
      </c>
      <c r="B42" t="s">
        <v>11</v>
      </c>
      <c r="C42">
        <v>6282447</v>
      </c>
      <c r="D42">
        <v>9.7067691874086898E-2</v>
      </c>
      <c r="E42">
        <v>376186088</v>
      </c>
      <c r="F42">
        <v>4.8428488179856899E-2</v>
      </c>
      <c r="G42">
        <v>1836913</v>
      </c>
      <c r="H42">
        <v>-4.1540766188005701E-2</v>
      </c>
      <c r="I42">
        <v>19835300</v>
      </c>
      <c r="J42">
        <v>8.6026091608077296E-2</v>
      </c>
      <c r="K42">
        <v>621298</v>
      </c>
      <c r="L42">
        <v>83936271</v>
      </c>
      <c r="M42">
        <v>2957391</v>
      </c>
      <c r="N42">
        <v>87514960</v>
      </c>
      <c r="O42">
        <v>6.2228380772010497E-2</v>
      </c>
      <c r="P42">
        <v>1</v>
      </c>
    </row>
    <row r="43" spans="1:16" x14ac:dyDescent="0.35">
      <c r="A43">
        <v>42</v>
      </c>
      <c r="B43" t="s">
        <v>151</v>
      </c>
      <c r="C43">
        <v>5318</v>
      </c>
      <c r="D43">
        <v>-7.0279720279720306E-2</v>
      </c>
      <c r="E43">
        <v>0</v>
      </c>
      <c r="G43">
        <v>0</v>
      </c>
      <c r="I43">
        <v>0</v>
      </c>
      <c r="K43">
        <v>0</v>
      </c>
      <c r="L43">
        <v>0</v>
      </c>
      <c r="M43">
        <v>0</v>
      </c>
      <c r="N43">
        <v>0</v>
      </c>
      <c r="P43">
        <v>0</v>
      </c>
    </row>
    <row r="44" spans="1:16" x14ac:dyDescent="0.35">
      <c r="A44">
        <v>43</v>
      </c>
      <c r="B44" t="s">
        <v>152</v>
      </c>
      <c r="C44">
        <v>425653</v>
      </c>
      <c r="D44">
        <v>0.10503251599839</v>
      </c>
      <c r="E44">
        <v>44193497</v>
      </c>
      <c r="F44">
        <v>0.536920862907039</v>
      </c>
      <c r="G44">
        <v>44248</v>
      </c>
      <c r="H44">
        <v>-0.94506131682491001</v>
      </c>
      <c r="I44">
        <v>575802</v>
      </c>
      <c r="J44">
        <v>-0.95174691807345702</v>
      </c>
      <c r="K44">
        <v>3947</v>
      </c>
      <c r="L44">
        <v>378298</v>
      </c>
      <c r="M44">
        <v>0</v>
      </c>
      <c r="N44">
        <v>382245</v>
      </c>
      <c r="O44">
        <v>9.9672323568249496E-2</v>
      </c>
      <c r="P44">
        <v>4.3677675222613399E-3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workbookViewId="0">
      <selection sqref="A1:K1"/>
    </sheetView>
  </sheetViews>
  <sheetFormatPr defaultColWidth="9.26953125" defaultRowHeight="14.5" x14ac:dyDescent="0.35"/>
  <cols>
    <col min="1" max="16384" width="9.26953125" style="104"/>
  </cols>
  <sheetData>
    <row r="1" spans="1:5" x14ac:dyDescent="0.35">
      <c r="A1" s="104" t="s">
        <v>95</v>
      </c>
      <c r="B1" s="104" t="s">
        <v>96</v>
      </c>
      <c r="C1" s="104" t="s">
        <v>257</v>
      </c>
      <c r="D1" s="104" t="s">
        <v>170</v>
      </c>
      <c r="E1" s="104" t="s">
        <v>171</v>
      </c>
    </row>
    <row r="2" spans="1:5" x14ac:dyDescent="0.35">
      <c r="A2" s="104">
        <v>1</v>
      </c>
      <c r="B2" s="104" t="s">
        <v>2</v>
      </c>
      <c r="C2" s="104">
        <v>4268852</v>
      </c>
      <c r="D2" s="104">
        <v>2.43439496223186E-2</v>
      </c>
      <c r="E2" s="104">
        <v>8.3157543541905202E-2</v>
      </c>
    </row>
    <row r="3" spans="1:5" x14ac:dyDescent="0.35">
      <c r="A3" s="104">
        <v>2</v>
      </c>
      <c r="B3" s="104" t="s">
        <v>3</v>
      </c>
      <c r="C3" s="104">
        <v>5248433</v>
      </c>
      <c r="D3" s="104">
        <v>0.116725650931595</v>
      </c>
      <c r="E3" s="104">
        <v>0.10223985177379601</v>
      </c>
    </row>
    <row r="4" spans="1:5" x14ac:dyDescent="0.35">
      <c r="A4" s="104">
        <v>3</v>
      </c>
      <c r="B4" s="104" t="s">
        <v>126</v>
      </c>
      <c r="C4" s="104">
        <v>5515906</v>
      </c>
      <c r="D4" s="104">
        <v>8.1681694637387295E-2</v>
      </c>
      <c r="E4" s="104">
        <v>0.107450245023265</v>
      </c>
    </row>
    <row r="5" spans="1:5" x14ac:dyDescent="0.35">
      <c r="A5" s="104">
        <v>4</v>
      </c>
      <c r="B5" s="104" t="s">
        <v>127</v>
      </c>
      <c r="C5" s="104">
        <v>21801</v>
      </c>
      <c r="D5" s="104">
        <v>0.44072164948453602</v>
      </c>
      <c r="E5" s="104">
        <v>4.2468504571183899E-4</v>
      </c>
    </row>
    <row r="6" spans="1:5" x14ac:dyDescent="0.35">
      <c r="A6" s="104">
        <v>5</v>
      </c>
      <c r="B6" s="104" t="s">
        <v>128</v>
      </c>
      <c r="C6" s="104">
        <v>33674</v>
      </c>
      <c r="D6" s="104">
        <v>6.8235891254005102E-2</v>
      </c>
      <c r="E6" s="104">
        <v>6.5597193841110402E-4</v>
      </c>
    </row>
    <row r="7" spans="1:5" x14ac:dyDescent="0.35">
      <c r="A7" s="104">
        <v>6</v>
      </c>
      <c r="B7" s="104" t="s">
        <v>129</v>
      </c>
      <c r="C7" s="104">
        <v>414132</v>
      </c>
      <c r="D7" s="104">
        <v>6.7043614812798396E-3</v>
      </c>
      <c r="E7" s="104">
        <v>8.0673211022767501E-3</v>
      </c>
    </row>
    <row r="8" spans="1:5" x14ac:dyDescent="0.35">
      <c r="A8" s="104">
        <v>7</v>
      </c>
      <c r="B8" s="104" t="s">
        <v>130</v>
      </c>
      <c r="C8" s="104">
        <v>402732</v>
      </c>
      <c r="D8" s="104">
        <v>-1.28512776518169E-2</v>
      </c>
      <c r="E8" s="104">
        <v>7.8452482835475595E-3</v>
      </c>
    </row>
    <row r="9" spans="1:5" x14ac:dyDescent="0.35">
      <c r="A9" s="104">
        <v>8</v>
      </c>
      <c r="B9" s="104" t="s">
        <v>131</v>
      </c>
      <c r="C9" s="104">
        <v>4645974</v>
      </c>
      <c r="D9" s="104">
        <v>0.17873276131745799</v>
      </c>
      <c r="E9" s="104">
        <v>9.0503907186184895E-2</v>
      </c>
    </row>
    <row r="10" spans="1:5" x14ac:dyDescent="0.35">
      <c r="A10" s="104">
        <v>9</v>
      </c>
      <c r="B10" s="104" t="s">
        <v>132</v>
      </c>
      <c r="C10" s="104">
        <v>4925705</v>
      </c>
      <c r="D10" s="104">
        <v>4.0597346254470201E-2</v>
      </c>
      <c r="E10" s="104">
        <v>9.5953087156003605E-2</v>
      </c>
    </row>
    <row r="11" spans="1:5" x14ac:dyDescent="0.35">
      <c r="A11" s="104">
        <v>10</v>
      </c>
      <c r="B11" s="104" t="s">
        <v>133</v>
      </c>
      <c r="C11" s="104">
        <v>14844598</v>
      </c>
      <c r="D11" s="104">
        <v>2.06108471491941E-2</v>
      </c>
      <c r="E11" s="104">
        <v>0.28917383515452799</v>
      </c>
    </row>
    <row r="12" spans="1:5" x14ac:dyDescent="0.35">
      <c r="A12" s="104">
        <v>11</v>
      </c>
      <c r="B12" s="104" t="s">
        <v>134</v>
      </c>
      <c r="C12" s="104">
        <v>22896</v>
      </c>
      <c r="D12" s="104">
        <v>-1.7760617760617801E-2</v>
      </c>
      <c r="E12" s="104">
        <v>4.4601572435293198E-4</v>
      </c>
    </row>
    <row r="13" spans="1:5" x14ac:dyDescent="0.35">
      <c r="A13" s="104">
        <v>12</v>
      </c>
      <c r="B13" s="104" t="s">
        <v>135</v>
      </c>
      <c r="C13" s="104">
        <v>48966</v>
      </c>
      <c r="D13" s="104">
        <v>-6.4355868078113707E-2</v>
      </c>
      <c r="E13" s="104">
        <v>9.5386119665730499E-4</v>
      </c>
    </row>
    <row r="14" spans="1:5" x14ac:dyDescent="0.35">
      <c r="A14" s="104">
        <v>13</v>
      </c>
      <c r="B14" s="104" t="s">
        <v>136</v>
      </c>
      <c r="C14" s="104">
        <v>5959960</v>
      </c>
      <c r="D14" s="104">
        <v>2.29132386972049E-2</v>
      </c>
      <c r="E14" s="104">
        <v>0.116100448834491</v>
      </c>
    </row>
    <row r="15" spans="1:5" x14ac:dyDescent="0.35">
      <c r="A15" s="104">
        <v>14</v>
      </c>
      <c r="B15" s="104" t="s">
        <v>4</v>
      </c>
      <c r="C15" s="104">
        <v>845202</v>
      </c>
      <c r="D15" s="104">
        <v>4.3281515001147901E-2</v>
      </c>
      <c r="E15" s="104">
        <v>1.6464595661012701E-2</v>
      </c>
    </row>
    <row r="16" spans="1:5" x14ac:dyDescent="0.35">
      <c r="A16" s="104">
        <v>15</v>
      </c>
      <c r="B16" s="104" t="s">
        <v>5</v>
      </c>
      <c r="C16" s="104">
        <v>932646</v>
      </c>
      <c r="D16" s="104">
        <v>7.8931903157738903E-2</v>
      </c>
      <c r="E16" s="104">
        <v>1.8168011061096501E-2</v>
      </c>
    </row>
    <row r="17" spans="1:5" x14ac:dyDescent="0.35">
      <c r="A17" s="104">
        <v>16</v>
      </c>
      <c r="B17" s="104" t="s">
        <v>137</v>
      </c>
      <c r="C17" s="104">
        <v>1128083</v>
      </c>
      <c r="D17" s="104">
        <v>6.9398678138473197E-2</v>
      </c>
      <c r="E17" s="104">
        <v>2.19751378570592E-2</v>
      </c>
    </row>
    <row r="18" spans="1:5" x14ac:dyDescent="0.35">
      <c r="A18" s="104">
        <v>17</v>
      </c>
      <c r="B18" s="104" t="s">
        <v>138</v>
      </c>
      <c r="C18" s="104">
        <v>740115</v>
      </c>
      <c r="D18" s="104">
        <v>4.2393470560481199E-2</v>
      </c>
      <c r="E18" s="104">
        <v>1.4417493353837799E-2</v>
      </c>
    </row>
    <row r="19" spans="1:5" x14ac:dyDescent="0.35">
      <c r="A19" s="104">
        <v>18</v>
      </c>
      <c r="B19" s="104" t="s">
        <v>139</v>
      </c>
      <c r="C19" s="104">
        <v>1334838</v>
      </c>
      <c r="D19" s="104">
        <v>7.6260930211932101E-2</v>
      </c>
      <c r="E19" s="104">
        <v>2.60027401058621E-2</v>
      </c>
    </row>
    <row r="20" spans="1:5" x14ac:dyDescent="0.35">
      <c r="A20" s="104">
        <v>19</v>
      </c>
      <c r="B20" s="104" t="s">
        <v>11</v>
      </c>
      <c r="C20" s="104">
        <v>51334513</v>
      </c>
      <c r="D20" s="104">
        <v>5.55212096389874E-2</v>
      </c>
      <c r="E20" s="104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workbookViewId="0">
      <selection sqref="A1:K1"/>
    </sheetView>
  </sheetViews>
  <sheetFormatPr defaultColWidth="11.453125" defaultRowHeight="14.5" x14ac:dyDescent="0.35"/>
  <sheetData>
    <row r="1" spans="1:8" x14ac:dyDescent="0.35">
      <c r="A1" t="s">
        <v>95</v>
      </c>
      <c r="B1" t="s">
        <v>96</v>
      </c>
      <c r="C1" t="s">
        <v>258</v>
      </c>
      <c r="D1" t="s">
        <v>170</v>
      </c>
      <c r="E1" t="s">
        <v>171</v>
      </c>
      <c r="F1" t="s">
        <v>259</v>
      </c>
      <c r="G1" t="s">
        <v>172</v>
      </c>
      <c r="H1" t="s">
        <v>173</v>
      </c>
    </row>
    <row r="2" spans="1:8" x14ac:dyDescent="0.35">
      <c r="A2">
        <v>1</v>
      </c>
      <c r="B2" t="s">
        <v>7</v>
      </c>
      <c r="C2">
        <v>35295954</v>
      </c>
      <c r="D2">
        <v>4.6750073444014502E-2</v>
      </c>
      <c r="E2">
        <v>0.68756771881716305</v>
      </c>
      <c r="F2">
        <v>12872603</v>
      </c>
      <c r="G2">
        <v>2.2927294509477201E-2</v>
      </c>
      <c r="H2">
        <v>0.86703042250531004</v>
      </c>
    </row>
    <row r="3" spans="1:8" x14ac:dyDescent="0.35">
      <c r="A3">
        <v>2</v>
      </c>
      <c r="B3" t="s">
        <v>222</v>
      </c>
      <c r="C3">
        <v>300565</v>
      </c>
      <c r="D3">
        <v>8.7667683533630705E-2</v>
      </c>
      <c r="E3">
        <v>5.8550277860822397E-3</v>
      </c>
      <c r="F3">
        <v>889</v>
      </c>
      <c r="H3">
        <v>5.9878335842969799E-5</v>
      </c>
    </row>
    <row r="4" spans="1:8" x14ac:dyDescent="0.35">
      <c r="A4">
        <v>3</v>
      </c>
      <c r="B4" t="s">
        <v>9</v>
      </c>
      <c r="C4">
        <v>4700261</v>
      </c>
      <c r="D4">
        <v>0.107934396954151</v>
      </c>
      <c r="E4">
        <v>9.1561421844987598E-2</v>
      </c>
      <c r="F4">
        <v>323520</v>
      </c>
      <c r="G4">
        <v>5.02088926256197E-2</v>
      </c>
      <c r="H4">
        <v>2.1790595288996201E-2</v>
      </c>
    </row>
    <row r="5" spans="1:8" x14ac:dyDescent="0.35">
      <c r="A5">
        <v>4</v>
      </c>
      <c r="B5" t="s">
        <v>10</v>
      </c>
      <c r="C5">
        <v>7380465</v>
      </c>
      <c r="D5">
        <v>3.7256816898744202E-2</v>
      </c>
      <c r="E5">
        <v>0.14377198825281501</v>
      </c>
      <c r="F5">
        <v>847230</v>
      </c>
      <c r="G5">
        <v>-2.1203050429594798E-2</v>
      </c>
      <c r="H5">
        <v>5.7064929669560498E-2</v>
      </c>
    </row>
    <row r="6" spans="1:8" x14ac:dyDescent="0.35">
      <c r="A6">
        <v>5</v>
      </c>
      <c r="B6" t="s">
        <v>8</v>
      </c>
      <c r="C6">
        <v>2073356</v>
      </c>
      <c r="D6">
        <v>0.111908625706689</v>
      </c>
      <c r="E6">
        <v>4.0389123785005997E-2</v>
      </c>
      <c r="F6">
        <v>85878</v>
      </c>
      <c r="G6">
        <v>2.5555900546944101E-2</v>
      </c>
      <c r="H6">
        <v>5.7842876552559701E-3</v>
      </c>
    </row>
    <row r="7" spans="1:8" x14ac:dyDescent="0.35">
      <c r="A7">
        <v>6</v>
      </c>
      <c r="B7" t="s">
        <v>140</v>
      </c>
      <c r="C7">
        <v>1583912</v>
      </c>
      <c r="D7">
        <v>0.11861115015011001</v>
      </c>
      <c r="E7">
        <v>3.0854719513945701E-2</v>
      </c>
      <c r="F7">
        <v>716652</v>
      </c>
      <c r="G7">
        <v>1.8899310309528999E-2</v>
      </c>
      <c r="H7">
        <v>4.82698865450348E-2</v>
      </c>
    </row>
    <row r="8" spans="1:8" x14ac:dyDescent="0.35">
      <c r="A8">
        <v>7</v>
      </c>
      <c r="B8" t="s">
        <v>11</v>
      </c>
      <c r="C8">
        <v>51334513</v>
      </c>
      <c r="D8">
        <v>5.55212096389874E-2</v>
      </c>
      <c r="E8">
        <v>1</v>
      </c>
      <c r="F8">
        <v>14846772</v>
      </c>
      <c r="G8">
        <v>2.0760316200609401E-2</v>
      </c>
      <c r="H8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Q54"/>
  <sheetViews>
    <sheetView showGridLines="0" zoomScale="85" zoomScaleNormal="85" zoomScalePageLayoutView="150" workbookViewId="0">
      <selection sqref="A1:J1"/>
    </sheetView>
  </sheetViews>
  <sheetFormatPr defaultColWidth="9" defaultRowHeight="11" x14ac:dyDescent="0.35"/>
  <cols>
    <col min="1" max="1" width="7.453125" style="9" customWidth="1"/>
    <col min="2" max="2" width="13" style="9" customWidth="1"/>
    <col min="3" max="3" width="40" style="9" customWidth="1"/>
    <col min="4" max="4" width="13.26953125" style="9" bestFit="1" customWidth="1"/>
    <col min="5" max="5" width="15" style="9" bestFit="1" customWidth="1"/>
    <col min="6" max="6" width="13.7265625" style="9" bestFit="1" customWidth="1"/>
    <col min="7" max="7" width="12.453125" style="26" customWidth="1"/>
    <col min="8" max="8" width="14.54296875" style="9" bestFit="1" customWidth="1"/>
    <col min="9" max="9" width="12.26953125" style="9" customWidth="1"/>
    <col min="10" max="10" width="12.7265625" style="9" customWidth="1"/>
    <col min="11" max="11" width="11.26953125" style="9" bestFit="1" customWidth="1"/>
    <col min="12" max="16384" width="9" style="9"/>
  </cols>
  <sheetData>
    <row r="1" spans="1:10" ht="13.15" customHeight="1" x14ac:dyDescent="0.35">
      <c r="A1" s="276" t="s">
        <v>183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0" ht="13.15" customHeight="1" x14ac:dyDescent="0.35">
      <c r="A2" s="276" t="s">
        <v>77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0" ht="13.15" customHeight="1" x14ac:dyDescent="0.35">
      <c r="A3" s="276" t="str">
        <f>"Premi lordi contabilizzati a tutto il "&amp;IF(MID(TOT_Tav1!C1,5,4)="0331","1°",
IF(MID(TOT_Tav1!C1,5,4)="0630","2°",
IF(MID(TOT_Tav1!C1,5,4)="0930","3°","4°")))&amp;" trimestre "&amp;MID(TOT_Tav1!C1,1,4)</f>
        <v>Premi lordi contabilizzati a tutto il 4° trimestre 2025</v>
      </c>
      <c r="B3" s="276"/>
      <c r="C3" s="276"/>
      <c r="D3" s="276"/>
      <c r="E3" s="276"/>
      <c r="F3" s="276"/>
      <c r="G3" s="276"/>
      <c r="H3" s="276"/>
      <c r="I3" s="276"/>
      <c r="J3" s="276"/>
    </row>
    <row r="4" spans="1:10" ht="13.15" customHeight="1" x14ac:dyDescent="0.35">
      <c r="H4" s="11"/>
      <c r="I4" s="11"/>
      <c r="J4" s="11" t="s">
        <v>1</v>
      </c>
    </row>
    <row r="5" spans="1:10" ht="13.15" customHeight="1" x14ac:dyDescent="0.35">
      <c r="A5" s="281" t="s">
        <v>12</v>
      </c>
      <c r="B5" s="282"/>
      <c r="C5" s="106"/>
      <c r="D5" s="287" t="s">
        <v>73</v>
      </c>
      <c r="E5" s="288"/>
      <c r="F5" s="288"/>
      <c r="G5" s="288"/>
      <c r="H5" s="288"/>
      <c r="I5" s="28"/>
      <c r="J5" s="217"/>
    </row>
    <row r="6" spans="1:10" ht="21" customHeight="1" x14ac:dyDescent="0.35">
      <c r="A6" s="283"/>
      <c r="B6" s="284"/>
      <c r="C6" s="108"/>
      <c r="D6" s="270" t="s">
        <v>74</v>
      </c>
      <c r="E6" s="270" t="s">
        <v>17</v>
      </c>
      <c r="F6" s="270" t="s">
        <v>18</v>
      </c>
      <c r="G6" s="277" t="s">
        <v>184</v>
      </c>
      <c r="H6" s="279" t="s">
        <v>19</v>
      </c>
      <c r="I6" s="277" t="s">
        <v>185</v>
      </c>
      <c r="J6" s="277" t="s">
        <v>186</v>
      </c>
    </row>
    <row r="7" spans="1:10" ht="20.65" customHeight="1" x14ac:dyDescent="0.35">
      <c r="A7" s="285"/>
      <c r="B7" s="286"/>
      <c r="C7" s="109"/>
      <c r="D7" s="271"/>
      <c r="E7" s="271"/>
      <c r="F7" s="271"/>
      <c r="G7" s="278"/>
      <c r="H7" s="280"/>
      <c r="I7" s="278"/>
      <c r="J7" s="278"/>
    </row>
    <row r="8" spans="1:10" ht="13.15" customHeight="1" x14ac:dyDescent="0.35">
      <c r="A8" s="121" t="s">
        <v>21</v>
      </c>
      <c r="B8" s="29" t="s">
        <v>22</v>
      </c>
      <c r="C8" s="29"/>
      <c r="D8" s="30"/>
      <c r="E8" s="30"/>
      <c r="F8" s="30"/>
      <c r="G8" s="30"/>
      <c r="H8" s="31"/>
      <c r="I8" s="30"/>
      <c r="J8" s="240"/>
    </row>
    <row r="9" spans="1:10" ht="12" customHeight="1" x14ac:dyDescent="0.35">
      <c r="A9" s="32"/>
      <c r="B9" s="10" t="s">
        <v>75</v>
      </c>
      <c r="C9" s="10"/>
      <c r="D9" s="122">
        <f>+TOT_Tav1!C2</f>
        <v>1</v>
      </c>
      <c r="E9" s="122">
        <f>+TOT_Tav1!D2</f>
        <v>0</v>
      </c>
      <c r="F9" s="122">
        <f>+TOT_Tav1!E2</f>
        <v>0</v>
      </c>
      <c r="G9" s="122">
        <f>+TOT_Tav1!G2</f>
        <v>0</v>
      </c>
      <c r="H9" s="123">
        <f>+TOT_Tav1!F2</f>
        <v>1</v>
      </c>
      <c r="I9" s="124">
        <f>+TOT_Tav1!H2</f>
        <v>-0.99828767123287698</v>
      </c>
      <c r="J9" s="241">
        <f>+TOT_Tav1!I2</f>
        <v>8.1918332714208201E-9</v>
      </c>
    </row>
    <row r="10" spans="1:10" ht="12" customHeight="1" x14ac:dyDescent="0.35">
      <c r="A10" s="32"/>
      <c r="B10" s="10" t="s">
        <v>23</v>
      </c>
      <c r="C10" s="10"/>
      <c r="D10" s="122">
        <f>+TOT_Tav1!C3</f>
        <v>1720423</v>
      </c>
      <c r="E10" s="122">
        <f>+TOT_Tav1!D3</f>
        <v>60503481</v>
      </c>
      <c r="F10" s="122">
        <f>+TOT_Tav1!E3</f>
        <v>6497236</v>
      </c>
      <c r="G10" s="122">
        <f>+TOT_Tav1!G3</f>
        <v>980255</v>
      </c>
      <c r="H10" s="123">
        <f>+TOT_Tav1!F3</f>
        <v>68721140</v>
      </c>
      <c r="I10" s="124">
        <f>+TOT_Tav1!H3</f>
        <v>-4.8489931834117E-4</v>
      </c>
      <c r="J10" s="241">
        <f>+TOT_Tav1!I3</f>
        <v>0.56295212110196802</v>
      </c>
    </row>
    <row r="11" spans="1:10" s="47" customFormat="1" ht="12" customHeight="1" x14ac:dyDescent="0.35">
      <c r="A11" s="52"/>
      <c r="B11" s="47" t="s">
        <v>66</v>
      </c>
      <c r="C11" s="53" t="s">
        <v>86</v>
      </c>
      <c r="D11" s="125">
        <f>+TOT_Tav1!C4</f>
        <v>2003</v>
      </c>
      <c r="E11" s="125">
        <f>+TOT_Tav1!D4</f>
        <v>12827</v>
      </c>
      <c r="F11" s="125">
        <f>+TOT_Tav1!E4</f>
        <v>12063</v>
      </c>
      <c r="G11" s="125">
        <f>+TOT_Tav1!G4</f>
        <v>1047</v>
      </c>
      <c r="H11" s="125">
        <f>+TOT_Tav1!F4</f>
        <v>26893</v>
      </c>
      <c r="I11" s="126">
        <f>+TOT_Tav1!H4</f>
        <v>0.3557672917927</v>
      </c>
      <c r="J11" s="241">
        <f>+TOT_Tav1!I4</f>
        <v>2.2030297216831999E-4</v>
      </c>
    </row>
    <row r="12" spans="1:10" s="47" customFormat="1" ht="12" customHeight="1" x14ac:dyDescent="0.35">
      <c r="A12" s="52"/>
      <c r="C12" s="53" t="s">
        <v>81</v>
      </c>
      <c r="D12" s="125">
        <f>+TOT_Tav1!C5</f>
        <v>7793</v>
      </c>
      <c r="E12" s="125">
        <f>+TOT_Tav1!D5</f>
        <v>0</v>
      </c>
      <c r="F12" s="125">
        <f>+TOT_Tav1!E5</f>
        <v>3442363</v>
      </c>
      <c r="G12" s="125">
        <f>+TOT_Tav1!G5</f>
        <v>416860</v>
      </c>
      <c r="H12" s="125">
        <f>+TOT_Tav1!F5</f>
        <v>3450156</v>
      </c>
      <c r="I12" s="126">
        <f>+TOT_Tav1!H5</f>
        <v>-1.02504727633246E-2</v>
      </c>
      <c r="J12" s="241">
        <f>+TOT_Tav1!I5</f>
        <v>2.8263102712392199E-2</v>
      </c>
    </row>
    <row r="13" spans="1:10" ht="12" customHeight="1" x14ac:dyDescent="0.35">
      <c r="A13" s="32"/>
      <c r="B13" s="10" t="s">
        <v>25</v>
      </c>
      <c r="C13" s="10"/>
      <c r="D13" s="122">
        <f>+TOT_Tav1!C6</f>
        <v>1005718</v>
      </c>
      <c r="E13" s="122">
        <f>+TOT_Tav1!D6</f>
        <v>880365</v>
      </c>
      <c r="F13" s="122">
        <f>+TOT_Tav1!E6</f>
        <v>33480</v>
      </c>
      <c r="G13" s="122">
        <f>+TOT_Tav1!G6</f>
        <v>205843</v>
      </c>
      <c r="H13" s="123">
        <f>+TOT_Tav1!F6</f>
        <v>1919563</v>
      </c>
      <c r="I13" s="124">
        <f>+TOT_Tav1!H6</f>
        <v>0.100203182718293</v>
      </c>
      <c r="J13" s="241">
        <f>+TOT_Tav1!I6</f>
        <v>1.57247400499884E-2</v>
      </c>
    </row>
    <row r="14" spans="1:10" ht="12" customHeight="1" x14ac:dyDescent="0.35">
      <c r="A14" s="32"/>
      <c r="B14" s="10" t="s">
        <v>26</v>
      </c>
      <c r="C14" s="10"/>
      <c r="D14" s="122">
        <f>+TOT_Tav1!C7</f>
        <v>14046</v>
      </c>
      <c r="E14" s="122">
        <f>+TOT_Tav1!D7</f>
        <v>141343</v>
      </c>
      <c r="F14" s="122">
        <f>+TOT_Tav1!E7</f>
        <v>4078</v>
      </c>
      <c r="G14" s="122">
        <f>+TOT_Tav1!G7</f>
        <v>1486</v>
      </c>
      <c r="H14" s="123">
        <f>+TOT_Tav1!F7</f>
        <v>159467</v>
      </c>
      <c r="I14" s="124">
        <f>+TOT_Tav1!H7</f>
        <v>0.19554819168715901</v>
      </c>
      <c r="J14" s="241">
        <f>+TOT_Tav1!I7</f>
        <v>1.3063270762936599E-3</v>
      </c>
    </row>
    <row r="15" spans="1:10" ht="12" customHeight="1" x14ac:dyDescent="0.35">
      <c r="A15" s="32"/>
      <c r="B15" s="10" t="s">
        <v>27</v>
      </c>
      <c r="C15" s="10"/>
      <c r="D15" s="122">
        <f>+TOT_Tav1!C8</f>
        <v>2740188</v>
      </c>
      <c r="E15" s="122">
        <f>+TOT_Tav1!D8</f>
        <v>61525189</v>
      </c>
      <c r="F15" s="122">
        <f>+TOT_Tav1!E8</f>
        <v>6534794</v>
      </c>
      <c r="G15" s="122">
        <f>+TOT_Tav1!G8</f>
        <v>1187584</v>
      </c>
      <c r="H15" s="123">
        <f>+TOT_Tav1!F8</f>
        <v>70800171</v>
      </c>
      <c r="I15" s="124">
        <f>+TOT_Tav1!H8</f>
        <v>2.3641721252201102E-3</v>
      </c>
      <c r="J15" s="241">
        <f>+TOT_Tav1!I8</f>
        <v>0.579983196420084</v>
      </c>
    </row>
    <row r="16" spans="1:10" ht="14.15" customHeight="1" x14ac:dyDescent="0.35">
      <c r="A16" s="107"/>
      <c r="B16" s="10" t="s">
        <v>29</v>
      </c>
      <c r="C16" s="10"/>
      <c r="D16" s="122"/>
      <c r="E16" s="122"/>
      <c r="F16" s="127"/>
      <c r="G16" s="122"/>
      <c r="H16" s="128"/>
      <c r="I16" s="124"/>
      <c r="J16" s="241"/>
    </row>
    <row r="17" spans="1:17" ht="13.15" customHeight="1" x14ac:dyDescent="0.35">
      <c r="A17" s="32"/>
      <c r="B17" s="10" t="s">
        <v>30</v>
      </c>
      <c r="C17" s="10"/>
      <c r="D17" s="122">
        <f>+TOT_Tav1!C9</f>
        <v>10227</v>
      </c>
      <c r="E17" s="122">
        <f>+TOT_Tav1!D9</f>
        <v>13699</v>
      </c>
      <c r="F17" s="122">
        <f>+TOT_Tav1!E9</f>
        <v>8761</v>
      </c>
      <c r="G17" s="122">
        <f>+TOT_Tav1!G9</f>
        <v>2748</v>
      </c>
      <c r="H17" s="123">
        <f>+TOT_Tav1!F9</f>
        <v>32687</v>
      </c>
      <c r="I17" s="124">
        <f>+TOT_Tav1!H9</f>
        <v>3.6366518706404602E-2</v>
      </c>
      <c r="J17" s="241">
        <f>+TOT_Tav1!I9</f>
        <v>2.6776645414293198E-4</v>
      </c>
    </row>
    <row r="18" spans="1:17" ht="13.15" customHeight="1" x14ac:dyDescent="0.35">
      <c r="A18" s="32"/>
      <c r="B18" s="10" t="s">
        <v>31</v>
      </c>
      <c r="C18" s="10"/>
      <c r="D18" s="122">
        <f>+TOT_Tav1!C10</f>
        <v>369353</v>
      </c>
      <c r="E18" s="122">
        <f>+TOT_Tav1!D10</f>
        <v>1164823</v>
      </c>
      <c r="F18" s="127">
        <f>+TOT_Tav1!E10</f>
        <v>39502</v>
      </c>
      <c r="G18" s="122">
        <f>+TOT_Tav1!G10</f>
        <v>118373</v>
      </c>
      <c r="H18" s="123">
        <f>+TOT_Tav1!F10</f>
        <v>1573678</v>
      </c>
      <c r="I18" s="124">
        <f>+TOT_Tav1!H10</f>
        <v>2.63025916508135E-2</v>
      </c>
      <c r="J18" s="241">
        <f>+TOT_Tav1!I10</f>
        <v>1.2891307798903E-2</v>
      </c>
    </row>
    <row r="19" spans="1:17" ht="13.15" customHeight="1" x14ac:dyDescent="0.35">
      <c r="A19" s="32"/>
      <c r="B19" s="10" t="s">
        <v>32</v>
      </c>
      <c r="C19" s="10"/>
      <c r="D19" s="122">
        <f>+TOT_Tav1!C11</f>
        <v>1177236</v>
      </c>
      <c r="E19" s="122">
        <f>+TOT_Tav1!D11</f>
        <v>915837</v>
      </c>
      <c r="F19" s="127">
        <f>+TOT_Tav1!E11</f>
        <v>234236</v>
      </c>
      <c r="G19" s="122">
        <f>+TOT_Tav1!G11</f>
        <v>151295</v>
      </c>
      <c r="H19" s="123">
        <f>+TOT_Tav1!F11</f>
        <v>2327309</v>
      </c>
      <c r="I19" s="124">
        <f>+TOT_Tav1!H11</f>
        <v>3.0977034458501002E-2</v>
      </c>
      <c r="J19" s="241">
        <f>+TOT_Tav1!I11</f>
        <v>1.9064927299077099E-2</v>
      </c>
    </row>
    <row r="20" spans="1:17" ht="12" customHeight="1" x14ac:dyDescent="0.35">
      <c r="A20" s="107"/>
      <c r="B20" s="10" t="s">
        <v>33</v>
      </c>
      <c r="C20" s="10"/>
      <c r="D20" s="122">
        <f>+TOT_Tav1!C12</f>
        <v>1556816</v>
      </c>
      <c r="E20" s="122">
        <f>+TOT_Tav1!D12</f>
        <v>2094359</v>
      </c>
      <c r="F20" s="122">
        <f>+TOT_Tav1!E12</f>
        <v>282499</v>
      </c>
      <c r="G20" s="122">
        <f>+TOT_Tav1!G12</f>
        <v>272416</v>
      </c>
      <c r="H20" s="123">
        <f>+TOT_Tav1!F12</f>
        <v>3933674</v>
      </c>
      <c r="I20" s="124">
        <f>+TOT_Tav1!H12</f>
        <v>2.91463002734762E-2</v>
      </c>
      <c r="J20" s="241">
        <f>+TOT_Tav1!I12</f>
        <v>3.2224001552123002E-2</v>
      </c>
    </row>
    <row r="21" spans="1:17" s="26" customFormat="1" ht="13.15" customHeight="1" x14ac:dyDescent="0.35">
      <c r="A21" s="90" t="s">
        <v>34</v>
      </c>
      <c r="B21" s="34"/>
      <c r="C21" s="34"/>
      <c r="D21" s="129">
        <f>+TOT_Tav1!C13</f>
        <v>4297004</v>
      </c>
      <c r="E21" s="129">
        <f>+TOT_Tav1!D13</f>
        <v>63619548</v>
      </c>
      <c r="F21" s="129">
        <f>+TOT_Tav1!E13</f>
        <v>6817293</v>
      </c>
      <c r="G21" s="129">
        <f>+TOT_Tav1!G13</f>
        <v>1460000</v>
      </c>
      <c r="H21" s="129">
        <f>+TOT_Tav1!F13</f>
        <v>74733845</v>
      </c>
      <c r="I21" s="130">
        <f>+TOT_Tav1!H13</f>
        <v>3.7390680770974499E-3</v>
      </c>
      <c r="J21" s="242">
        <f>+TOT_Tav1!I13</f>
        <v>0.61220719797220702</v>
      </c>
      <c r="M21" s="264"/>
      <c r="N21" s="264"/>
      <c r="O21" s="264"/>
      <c r="P21" s="264"/>
      <c r="Q21" s="264"/>
    </row>
    <row r="22" spans="1:17" s="26" customFormat="1" ht="14.15" customHeight="1" x14ac:dyDescent="0.35">
      <c r="A22" s="91" t="s">
        <v>76</v>
      </c>
      <c r="B22" s="36"/>
      <c r="C22" s="36"/>
      <c r="D22" s="131">
        <f>+TOT_Tav1!C14</f>
        <v>0</v>
      </c>
      <c r="E22" s="131">
        <f>+TOT_Tav1!D14</f>
        <v>0</v>
      </c>
      <c r="F22" s="132">
        <f>+TOT_Tav1!E14</f>
        <v>0</v>
      </c>
      <c r="G22" s="131">
        <f>+TOT_Tav1!G14</f>
        <v>0</v>
      </c>
      <c r="H22" s="131">
        <f>+TOT_Tav1!F14</f>
        <v>0</v>
      </c>
      <c r="I22" s="133" t="s">
        <v>187</v>
      </c>
      <c r="J22" s="243" t="s">
        <v>187</v>
      </c>
    </row>
    <row r="23" spans="1:17" ht="13.15" customHeight="1" x14ac:dyDescent="0.35">
      <c r="A23" s="121" t="s">
        <v>36</v>
      </c>
      <c r="B23" s="29" t="s">
        <v>22</v>
      </c>
      <c r="C23" s="29"/>
      <c r="D23" s="134"/>
      <c r="E23" s="134"/>
      <c r="F23" s="134"/>
      <c r="G23" s="134"/>
      <c r="H23" s="135"/>
      <c r="I23" s="136"/>
      <c r="J23" s="244"/>
    </row>
    <row r="24" spans="1:17" ht="12" customHeight="1" x14ac:dyDescent="0.35">
      <c r="A24" s="107"/>
      <c r="B24" s="10" t="s">
        <v>37</v>
      </c>
      <c r="C24" s="10"/>
      <c r="D24" s="122">
        <f>+TOT_Tav1!C15</f>
        <v>74138</v>
      </c>
      <c r="E24" s="122">
        <f>+TOT_Tav1!D15</f>
        <v>15881397</v>
      </c>
      <c r="F24" s="122">
        <f>+TOT_Tav1!E15</f>
        <v>4031142</v>
      </c>
      <c r="G24" s="122">
        <f>+TOT_Tav1!G15</f>
        <v>906423</v>
      </c>
      <c r="H24" s="123">
        <f>+TOT_Tav1!F15</f>
        <v>19986677</v>
      </c>
      <c r="I24" s="124">
        <f>+TOT_Tav1!H15</f>
        <v>0.37975728664380698</v>
      </c>
      <c r="J24" s="241">
        <f>+TOT_Tav1!I15</f>
        <v>0.16372752563374099</v>
      </c>
    </row>
    <row r="25" spans="1:17" s="47" customFormat="1" ht="12" customHeight="1" x14ac:dyDescent="0.35">
      <c r="A25" s="54"/>
      <c r="B25" s="53" t="s">
        <v>66</v>
      </c>
      <c r="C25" s="53" t="s">
        <v>81</v>
      </c>
      <c r="D25" s="125">
        <f>+TOT_Tav1!C16</f>
        <v>3062</v>
      </c>
      <c r="E25" s="125">
        <f>+TOT_Tav1!D16</f>
        <v>0</v>
      </c>
      <c r="F25" s="125">
        <f>+TOT_Tav1!E16</f>
        <v>1474389</v>
      </c>
      <c r="G25" s="125">
        <f>+TOT_Tav1!G16</f>
        <v>356938</v>
      </c>
      <c r="H25" s="137">
        <f>+TOT_Tav1!F16</f>
        <v>1477451</v>
      </c>
      <c r="I25" s="126">
        <f>+TOT_Tav1!H16</f>
        <v>9.7261841723177894E-2</v>
      </c>
      <c r="J25" s="241">
        <f>+TOT_Tav1!I16</f>
        <v>1.2103032258694E-2</v>
      </c>
    </row>
    <row r="26" spans="1:17" ht="12" customHeight="1" x14ac:dyDescent="0.35">
      <c r="A26" s="107"/>
      <c r="B26" s="10" t="s">
        <v>38</v>
      </c>
      <c r="C26" s="10"/>
      <c r="D26" s="122">
        <f>+TOT_Tav1!C17</f>
        <v>5703</v>
      </c>
      <c r="E26" s="122">
        <f>+TOT_Tav1!D17</f>
        <v>17320558</v>
      </c>
      <c r="F26" s="122">
        <f>+TOT_Tav1!E17</f>
        <v>2183809</v>
      </c>
      <c r="G26" s="122">
        <f>+TOT_Tav1!G17</f>
        <v>605329</v>
      </c>
      <c r="H26" s="123">
        <f>+TOT_Tav1!F17</f>
        <v>19510070</v>
      </c>
      <c r="I26" s="124">
        <f>+TOT_Tav1!H17</f>
        <v>1.00506146920265E-2</v>
      </c>
      <c r="J26" s="241">
        <f>+TOT_Tav1!I17</f>
        <v>0.159823240553749</v>
      </c>
    </row>
    <row r="27" spans="1:17" s="47" customFormat="1" ht="12" customHeight="1" x14ac:dyDescent="0.35">
      <c r="A27" s="54"/>
      <c r="B27" s="53" t="s">
        <v>66</v>
      </c>
      <c r="C27" s="53" t="s">
        <v>81</v>
      </c>
      <c r="D27" s="125">
        <f>+TOT_Tav1!C18</f>
        <v>0</v>
      </c>
      <c r="E27" s="125">
        <f>+TOT_Tav1!D18</f>
        <v>0</v>
      </c>
      <c r="F27" s="125">
        <f>+TOT_Tav1!E18</f>
        <v>931913</v>
      </c>
      <c r="G27" s="125">
        <f>+TOT_Tav1!G18</f>
        <v>341130</v>
      </c>
      <c r="H27" s="137">
        <f>+TOT_Tav1!F18</f>
        <v>931913</v>
      </c>
      <c r="I27" s="126">
        <f>+TOT_Tav1!H18</f>
        <v>0.24396713057267899</v>
      </c>
      <c r="J27" s="241">
        <f>+TOT_Tav1!I18</f>
        <v>7.6340759194695896E-3</v>
      </c>
    </row>
    <row r="28" spans="1:17" ht="12" customHeight="1" x14ac:dyDescent="0.35">
      <c r="A28" s="107"/>
      <c r="B28" s="10" t="s">
        <v>39</v>
      </c>
      <c r="C28" s="10"/>
      <c r="D28" s="122">
        <f>+TOT_Tav1!C19</f>
        <v>0</v>
      </c>
      <c r="E28" s="122">
        <f>+TOT_Tav1!D19</f>
        <v>2407</v>
      </c>
      <c r="F28" s="122">
        <f>+TOT_Tav1!E19</f>
        <v>0</v>
      </c>
      <c r="G28" s="122">
        <f>+TOT_Tav1!G19</f>
        <v>0</v>
      </c>
      <c r="H28" s="123">
        <f>+TOT_Tav1!F19</f>
        <v>2407</v>
      </c>
      <c r="I28" s="138" t="s">
        <v>187</v>
      </c>
      <c r="J28" s="241" t="s">
        <v>187</v>
      </c>
    </row>
    <row r="29" spans="1:17" ht="12" customHeight="1" x14ac:dyDescent="0.35">
      <c r="A29" s="107"/>
      <c r="B29" s="10" t="s">
        <v>40</v>
      </c>
      <c r="C29" s="10"/>
      <c r="D29" s="122">
        <f>+TOT_Tav1!C20</f>
        <v>0</v>
      </c>
      <c r="E29" s="122">
        <f>+TOT_Tav1!D20</f>
        <v>0</v>
      </c>
      <c r="F29" s="127">
        <f>+TOT_Tav1!E20</f>
        <v>0</v>
      </c>
      <c r="G29" s="122">
        <f>+TOT_Tav1!G20</f>
        <v>0</v>
      </c>
      <c r="H29" s="123">
        <f>+TOT_Tav1!F20</f>
        <v>0</v>
      </c>
      <c r="I29" s="124">
        <f>+TOT_Tav1!H20</f>
        <v>0</v>
      </c>
      <c r="J29" s="241">
        <f>+TOT_Tav1!I20</f>
        <v>0</v>
      </c>
    </row>
    <row r="30" spans="1:17" ht="12" customHeight="1" x14ac:dyDescent="0.35">
      <c r="A30" s="107"/>
      <c r="B30" s="10" t="s">
        <v>27</v>
      </c>
      <c r="C30" s="10"/>
      <c r="D30" s="122">
        <f>+TOT_Tav1!C21</f>
        <v>79841</v>
      </c>
      <c r="E30" s="122">
        <f>+TOT_Tav1!D21</f>
        <v>33204362</v>
      </c>
      <c r="F30" s="122">
        <f>+TOT_Tav1!E21</f>
        <v>6214951</v>
      </c>
      <c r="G30" s="122">
        <f>+TOT_Tav1!G21</f>
        <v>1511752</v>
      </c>
      <c r="H30" s="123">
        <f>+TOT_Tav1!F21</f>
        <v>39499154</v>
      </c>
      <c r="I30" s="124">
        <f>+TOT_Tav1!H21</f>
        <v>0.16855939870266401</v>
      </c>
      <c r="J30" s="241">
        <f>+TOT_Tav1!I21</f>
        <v>0.32357048393017501</v>
      </c>
    </row>
    <row r="31" spans="1:17" ht="14.15" customHeight="1" x14ac:dyDescent="0.35">
      <c r="A31" s="107"/>
      <c r="B31" s="10" t="s">
        <v>29</v>
      </c>
      <c r="C31" s="10"/>
      <c r="D31" s="122">
        <f>+TOT_Tav1!C22</f>
        <v>17102</v>
      </c>
      <c r="E31" s="122">
        <f>+TOT_Tav1!D22</f>
        <v>5651</v>
      </c>
      <c r="F31" s="127">
        <f>+TOT_Tav1!E22</f>
        <v>0</v>
      </c>
      <c r="G31" s="122">
        <f>+TOT_Tav1!G22</f>
        <v>841</v>
      </c>
      <c r="H31" s="123">
        <f>+TOT_Tav1!F22</f>
        <v>22753</v>
      </c>
      <c r="I31" s="124">
        <f>+TOT_Tav1!H22</f>
        <v>5.98565306502701E-2</v>
      </c>
      <c r="J31" s="241">
        <f>+TOT_Tav1!I22</f>
        <v>1.86388782424638E-4</v>
      </c>
    </row>
    <row r="32" spans="1:17" s="26" customFormat="1" ht="13.15" customHeight="1" x14ac:dyDescent="0.35">
      <c r="A32" s="90" t="s">
        <v>41</v>
      </c>
      <c r="B32" s="34"/>
      <c r="C32" s="34"/>
      <c r="D32" s="129">
        <f>+TOT_Tav1!C23</f>
        <v>96943</v>
      </c>
      <c r="E32" s="129">
        <f>+TOT_Tav1!D23</f>
        <v>33210013</v>
      </c>
      <c r="F32" s="129">
        <f>+TOT_Tav1!E23</f>
        <v>6214951</v>
      </c>
      <c r="G32" s="129">
        <f>+TOT_Tav1!G23</f>
        <v>1512593</v>
      </c>
      <c r="H32" s="129">
        <f>+TOT_Tav1!F23</f>
        <v>39521907</v>
      </c>
      <c r="I32" s="130">
        <f>+TOT_Tav1!H23</f>
        <v>0.168490403348628</v>
      </c>
      <c r="J32" s="242">
        <f>+TOT_Tav1!I23</f>
        <v>0.32375687271260001</v>
      </c>
    </row>
    <row r="33" spans="1:10" s="26" customFormat="1" ht="14.15" customHeight="1" x14ac:dyDescent="0.35">
      <c r="A33" s="92" t="s">
        <v>42</v>
      </c>
      <c r="B33" s="38"/>
      <c r="C33" s="139"/>
      <c r="D33" s="131">
        <f>+TOT_Tav1!C24</f>
        <v>316179</v>
      </c>
      <c r="E33" s="131">
        <f>+TOT_Tav1!D24</f>
        <v>60475</v>
      </c>
      <c r="F33" s="132">
        <f>+TOT_Tav1!E24</f>
        <v>7115</v>
      </c>
      <c r="G33" s="131">
        <f>+TOT_Tav1!G24</f>
        <v>78423</v>
      </c>
      <c r="H33" s="131">
        <f>+TOT_Tav1!F24</f>
        <v>383769</v>
      </c>
      <c r="I33" s="140">
        <f>+TOT_Tav1!H24</f>
        <v>0.18740041027100801</v>
      </c>
      <c r="J33" s="245">
        <f>+TOT_Tav1!I24</f>
        <v>3.1437716627398999E-3</v>
      </c>
    </row>
    <row r="34" spans="1:10" ht="14.15" customHeight="1" x14ac:dyDescent="0.35">
      <c r="A34" s="121" t="s">
        <v>43</v>
      </c>
      <c r="B34" s="29" t="s">
        <v>44</v>
      </c>
      <c r="C34" s="29"/>
      <c r="D34" s="134">
        <f>+TOT_Tav1!C25</f>
        <v>97</v>
      </c>
      <c r="E34" s="134">
        <f>+TOT_Tav1!D25</f>
        <v>575971</v>
      </c>
      <c r="F34" s="134">
        <f>+TOT_Tav1!E25</f>
        <v>91700</v>
      </c>
      <c r="G34" s="134">
        <f>+TOT_Tav1!G25</f>
        <v>10032</v>
      </c>
      <c r="H34" s="135">
        <f>+TOT_Tav1!F25</f>
        <v>667768</v>
      </c>
      <c r="I34" s="141">
        <f>+TOT_Tav1!H25</f>
        <v>-4.0390874797916303E-2</v>
      </c>
      <c r="J34" s="244">
        <f>+TOT_Tav1!I25</f>
        <v>5.4702441199901402E-3</v>
      </c>
    </row>
    <row r="35" spans="1:10" s="55" customFormat="1" ht="12" customHeight="1" x14ac:dyDescent="0.35">
      <c r="A35" s="54"/>
      <c r="B35" s="53" t="s">
        <v>66</v>
      </c>
      <c r="C35" s="53" t="s">
        <v>89</v>
      </c>
      <c r="D35" s="142">
        <f>+TOT_Tav1!C26</f>
        <v>0</v>
      </c>
      <c r="E35" s="142">
        <f>+TOT_Tav1!D26</f>
        <v>410</v>
      </c>
      <c r="F35" s="142">
        <f>+TOT_Tav1!E26</f>
        <v>149</v>
      </c>
      <c r="G35" s="142">
        <f>+TOT_Tav1!G26</f>
        <v>0</v>
      </c>
      <c r="H35" s="137">
        <f>+TOT_Tav1!F26</f>
        <v>559</v>
      </c>
      <c r="I35" s="143">
        <f>+TOT_Tav1!H26</f>
        <v>-0.94671115347950396</v>
      </c>
      <c r="J35" s="241">
        <f>+TOT_Tav1!I26</f>
        <v>4.5792347987242398E-6</v>
      </c>
    </row>
    <row r="36" spans="1:10" s="47" customFormat="1" ht="12" customHeight="1" x14ac:dyDescent="0.35">
      <c r="A36" s="54"/>
      <c r="B36" s="144"/>
      <c r="C36" s="53" t="s">
        <v>45</v>
      </c>
      <c r="D36" s="125">
        <f>+TOT_Tav1!C27</f>
        <v>0</v>
      </c>
      <c r="E36" s="125">
        <f>+TOT_Tav1!D27</f>
        <v>410</v>
      </c>
      <c r="F36" s="125">
        <f>+TOT_Tav1!E27</f>
        <v>149</v>
      </c>
      <c r="G36" s="125">
        <f>+TOT_Tav1!G27</f>
        <v>0</v>
      </c>
      <c r="H36" s="137">
        <f>+TOT_Tav1!F27</f>
        <v>559</v>
      </c>
      <c r="I36" s="126">
        <f>+TOT_Tav1!H27</f>
        <v>-0.40405117270788898</v>
      </c>
      <c r="J36" s="241">
        <f>+TOT_Tav1!I27</f>
        <v>4.5792347987242398E-6</v>
      </c>
    </row>
    <row r="37" spans="1:10" s="47" customFormat="1" ht="12" customHeight="1" x14ac:dyDescent="0.35">
      <c r="A37" s="54"/>
      <c r="B37" s="144"/>
      <c r="C37" s="53" t="s">
        <v>46</v>
      </c>
      <c r="D37" s="125">
        <f>+TOT_Tav1!C28</f>
        <v>0</v>
      </c>
      <c r="E37" s="125">
        <f>+TOT_Tav1!D28</f>
        <v>0</v>
      </c>
      <c r="F37" s="125">
        <f>+TOT_Tav1!E28</f>
        <v>0</v>
      </c>
      <c r="G37" s="125">
        <f>+TOT_Tav1!G28</f>
        <v>0</v>
      </c>
      <c r="H37" s="137">
        <f>+TOT_Tav1!F28</f>
        <v>0</v>
      </c>
      <c r="I37" s="143" t="s">
        <v>187</v>
      </c>
      <c r="J37" s="241" t="s">
        <v>187</v>
      </c>
    </row>
    <row r="38" spans="1:10" s="47" customFormat="1" ht="12" customHeight="1" x14ac:dyDescent="0.35">
      <c r="A38" s="54"/>
      <c r="B38" s="144"/>
      <c r="C38" s="53" t="s">
        <v>47</v>
      </c>
      <c r="D38" s="125">
        <f>+TOT_Tav1!C29</f>
        <v>0</v>
      </c>
      <c r="E38" s="125">
        <f>+TOT_Tav1!D29</f>
        <v>0</v>
      </c>
      <c r="F38" s="125">
        <f>+TOT_Tav1!E29</f>
        <v>0</v>
      </c>
      <c r="G38" s="125">
        <f>+TOT_Tav1!G29</f>
        <v>0</v>
      </c>
      <c r="H38" s="137">
        <f>+TOT_Tav1!F29</f>
        <v>0</v>
      </c>
      <c r="I38" s="143" t="s">
        <v>187</v>
      </c>
      <c r="J38" s="241" t="s">
        <v>187</v>
      </c>
    </row>
    <row r="39" spans="1:10" s="47" customFormat="1" ht="12" customHeight="1" x14ac:dyDescent="0.35">
      <c r="A39" s="54"/>
      <c r="B39" s="144"/>
      <c r="C39" s="53" t="s">
        <v>48</v>
      </c>
      <c r="D39" s="125">
        <f>+TOT_Tav1!C30</f>
        <v>0</v>
      </c>
      <c r="E39" s="125">
        <f>+TOT_Tav1!D30</f>
        <v>0</v>
      </c>
      <c r="F39" s="125">
        <f>+TOT_Tav1!E30</f>
        <v>0</v>
      </c>
      <c r="G39" s="125">
        <f>+TOT_Tav1!G30</f>
        <v>0</v>
      </c>
      <c r="H39" s="137">
        <f>+TOT_Tav1!F30</f>
        <v>0</v>
      </c>
      <c r="I39" s="143" t="s">
        <v>187</v>
      </c>
      <c r="J39" s="241" t="s">
        <v>187</v>
      </c>
    </row>
    <row r="40" spans="1:10" ht="14.15" customHeight="1" x14ac:dyDescent="0.35">
      <c r="A40" s="107"/>
      <c r="B40" s="10" t="s">
        <v>49</v>
      </c>
      <c r="C40" s="10"/>
      <c r="D40" s="122">
        <f>+TOT_Tav1!C31</f>
        <v>783</v>
      </c>
      <c r="E40" s="122">
        <f>+TOT_Tav1!D31</f>
        <v>677639</v>
      </c>
      <c r="F40" s="127">
        <f>+TOT_Tav1!E31</f>
        <v>38130</v>
      </c>
      <c r="G40" s="122">
        <f>+TOT_Tav1!G31</f>
        <v>435</v>
      </c>
      <c r="H40" s="123">
        <f>+TOT_Tav1!F31</f>
        <v>716552</v>
      </c>
      <c r="I40" s="124">
        <f>+TOT_Tav1!H31</f>
        <v>-4.8920307562027997E-2</v>
      </c>
      <c r="J40" s="241">
        <f>+TOT_Tav1!I31</f>
        <v>5.8698745143031302E-3</v>
      </c>
    </row>
    <row r="41" spans="1:10" s="47" customFormat="1" ht="12" customHeight="1" x14ac:dyDescent="0.35">
      <c r="A41" s="54"/>
      <c r="B41" s="53" t="s">
        <v>66</v>
      </c>
      <c r="C41" s="53" t="s">
        <v>30</v>
      </c>
      <c r="D41" s="125">
        <f>+TOT_Tav1!C32</f>
        <v>95</v>
      </c>
      <c r="E41" s="125">
        <f>+TOT_Tav1!D32</f>
        <v>73222</v>
      </c>
      <c r="F41" s="145">
        <f>+TOT_Tav1!E32</f>
        <v>4738</v>
      </c>
      <c r="G41" s="125">
        <f>+TOT_Tav1!G32</f>
        <v>426</v>
      </c>
      <c r="H41" s="137">
        <f>+TOT_Tav1!F32</f>
        <v>78055</v>
      </c>
      <c r="I41" s="126">
        <f>+TOT_Tav1!H32</f>
        <v>-5.5801154243053704E-3</v>
      </c>
      <c r="J41" s="241">
        <f>+TOT_Tav1!I32</f>
        <v>6.3941354600075201E-4</v>
      </c>
    </row>
    <row r="42" spans="1:10" s="26" customFormat="1" ht="13.15" customHeight="1" x14ac:dyDescent="0.35">
      <c r="A42" s="90" t="s">
        <v>50</v>
      </c>
      <c r="B42" s="34"/>
      <c r="C42" s="34"/>
      <c r="D42" s="129">
        <f>+TOT_Tav1!C33</f>
        <v>880</v>
      </c>
      <c r="E42" s="129">
        <f>+TOT_Tav1!D33</f>
        <v>1253610</v>
      </c>
      <c r="F42" s="129">
        <f>+TOT_Tav1!E33</f>
        <v>129830</v>
      </c>
      <c r="G42" s="129">
        <f>+TOT_Tav1!G33</f>
        <v>10467</v>
      </c>
      <c r="H42" s="129">
        <f>+TOT_Tav1!F33</f>
        <v>1384320</v>
      </c>
      <c r="I42" s="130">
        <f>+TOT_Tav1!H33</f>
        <v>-4.4824892843638699E-2</v>
      </c>
      <c r="J42" s="242">
        <f>+TOT_Tav1!I33</f>
        <v>1.13401186342933E-2</v>
      </c>
    </row>
    <row r="43" spans="1:10" s="26" customFormat="1" ht="14.15" customHeight="1" x14ac:dyDescent="0.35">
      <c r="A43" s="35" t="s">
        <v>51</v>
      </c>
      <c r="B43" s="39"/>
      <c r="C43" s="39"/>
      <c r="D43" s="131">
        <f>+TOT_Tav1!C34</f>
        <v>2149</v>
      </c>
      <c r="E43" s="131">
        <f>+TOT_Tav1!D34</f>
        <v>4836742</v>
      </c>
      <c r="F43" s="131">
        <f>+TOT_Tav1!E34</f>
        <v>825909</v>
      </c>
      <c r="G43" s="131">
        <f>+TOT_Tav1!G34</f>
        <v>32710</v>
      </c>
      <c r="H43" s="131">
        <f>+TOT_Tav1!F34</f>
        <v>5664800</v>
      </c>
      <c r="I43" s="140">
        <f>+TOT_Tav1!H34</f>
        <v>0.48130831468231</v>
      </c>
      <c r="J43" s="245">
        <f>+TOT_Tav1!I34</f>
        <v>4.6405097115944698E-2</v>
      </c>
    </row>
    <row r="44" spans="1:10" ht="14.15" customHeight="1" x14ac:dyDescent="0.35">
      <c r="A44" s="115" t="s">
        <v>52</v>
      </c>
      <c r="B44" s="116"/>
      <c r="C44" s="116"/>
      <c r="D44" s="134">
        <f>+TOT_Tav1!C35</f>
        <v>78461</v>
      </c>
      <c r="E44" s="134">
        <f>+TOT_Tav1!D35</f>
        <v>91882</v>
      </c>
      <c r="F44" s="134">
        <f>+TOT_Tav1!E35</f>
        <v>213813</v>
      </c>
      <c r="G44" s="134">
        <f>+TOT_Tav1!G35</f>
        <v>65996</v>
      </c>
      <c r="H44" s="135">
        <f>+TOT_Tav1!F35</f>
        <v>384156</v>
      </c>
      <c r="I44" s="141">
        <f>+TOT_Tav1!H35</f>
        <v>-6.5461666646394107E-2</v>
      </c>
      <c r="J44" s="136">
        <f>+TOT_Tav1!I35</f>
        <v>3.1469419022159399E-3</v>
      </c>
    </row>
    <row r="45" spans="1:10" s="47" customFormat="1" ht="12" customHeight="1" x14ac:dyDescent="0.35">
      <c r="A45" s="54"/>
      <c r="B45" s="53" t="s">
        <v>66</v>
      </c>
      <c r="C45" s="53" t="s">
        <v>82</v>
      </c>
      <c r="D45" s="125">
        <f>+TOT_Tav1!C36</f>
        <v>78457</v>
      </c>
      <c r="E45" s="125">
        <f>+TOT_Tav1!D36</f>
        <v>62479</v>
      </c>
      <c r="F45" s="125">
        <f>+TOT_Tav1!E36</f>
        <v>198275</v>
      </c>
      <c r="G45" s="125">
        <f>+TOT_Tav1!G36</f>
        <v>56990</v>
      </c>
      <c r="H45" s="137">
        <f>+TOT_Tav1!F36</f>
        <v>339211</v>
      </c>
      <c r="I45" s="126">
        <f>+TOT_Tav1!H36</f>
        <v>-8.3476085229636898E-2</v>
      </c>
      <c r="J45" s="138">
        <f>+TOT_Tav1!I36</f>
        <v>2.7787599558319301E-3</v>
      </c>
    </row>
    <row r="46" spans="1:10" s="47" customFormat="1" ht="12" customHeight="1" x14ac:dyDescent="0.35">
      <c r="A46" s="54"/>
      <c r="B46" s="146"/>
      <c r="C46" s="53" t="s">
        <v>53</v>
      </c>
      <c r="D46" s="125">
        <f>+TOT_Tav1!C37</f>
        <v>0</v>
      </c>
      <c r="E46" s="125">
        <f>+TOT_Tav1!D37</f>
        <v>29403</v>
      </c>
      <c r="F46" s="125">
        <f>+TOT_Tav1!E37</f>
        <v>15529</v>
      </c>
      <c r="G46" s="125">
        <f>+TOT_Tav1!G37</f>
        <v>9006</v>
      </c>
      <c r="H46" s="137">
        <f>+TOT_Tav1!F37</f>
        <v>44932</v>
      </c>
      <c r="I46" s="126">
        <f>+TOT_Tav1!H37</f>
        <v>9.7320927052042996E-2</v>
      </c>
      <c r="J46" s="138">
        <f>+TOT_Tav1!I37</f>
        <v>3.6807545255148E-4</v>
      </c>
    </row>
    <row r="47" spans="1:10" s="47" customFormat="1" ht="12" customHeight="1" x14ac:dyDescent="0.35">
      <c r="A47" s="54"/>
      <c r="B47" s="146"/>
      <c r="C47" s="53" t="s">
        <v>54</v>
      </c>
      <c r="D47" s="125">
        <f>+TOT_Tav1!C38</f>
        <v>4</v>
      </c>
      <c r="E47" s="125">
        <f>+TOT_Tav1!D38</f>
        <v>0</v>
      </c>
      <c r="F47" s="125">
        <f>+TOT_Tav1!E38</f>
        <v>0</v>
      </c>
      <c r="G47" s="125">
        <f>+TOT_Tav1!G38</f>
        <v>0</v>
      </c>
      <c r="H47" s="137">
        <f>+TOT_Tav1!F38</f>
        <v>4</v>
      </c>
      <c r="I47" s="126">
        <f>+TOT_Tav1!H38</f>
        <v>-0.2</v>
      </c>
      <c r="J47" s="138">
        <f>+TOT_Tav1!I38</f>
        <v>3.27673330856833E-8</v>
      </c>
    </row>
    <row r="48" spans="1:10" s="47" customFormat="1" ht="12" customHeight="1" x14ac:dyDescent="0.35">
      <c r="A48" s="56"/>
      <c r="B48" s="147"/>
      <c r="C48" s="89" t="s">
        <v>55</v>
      </c>
      <c r="D48" s="148">
        <f>+TOT_Tav1!C39</f>
        <v>0</v>
      </c>
      <c r="E48" s="148">
        <f>+TOT_Tav1!D39</f>
        <v>0</v>
      </c>
      <c r="F48" s="148">
        <f>+TOT_Tav1!E39</f>
        <v>9</v>
      </c>
      <c r="G48" s="148">
        <f>+TOT_Tav1!G39</f>
        <v>0</v>
      </c>
      <c r="H48" s="149">
        <f>+TOT_Tav1!F39</f>
        <v>9</v>
      </c>
      <c r="I48" s="150">
        <f>+TOT_Tav1!H39</f>
        <v>0.28571428571428598</v>
      </c>
      <c r="J48" s="246">
        <f>+TOT_Tav1!I39</f>
        <v>7.3726499442787404E-8</v>
      </c>
    </row>
    <row r="49" spans="1:17" s="26" customFormat="1" ht="17.149999999999999" customHeight="1" x14ac:dyDescent="0.35">
      <c r="A49" s="272" t="s">
        <v>11</v>
      </c>
      <c r="B49" s="273"/>
      <c r="C49" s="274"/>
      <c r="D49" s="129">
        <f>+TOT_Tav1!C40</f>
        <v>4791616</v>
      </c>
      <c r="E49" s="129">
        <f>+TOT_Tav1!D40</f>
        <v>103072270</v>
      </c>
      <c r="F49" s="129">
        <f>+TOT_Tav1!E40</f>
        <v>14208911</v>
      </c>
      <c r="G49" s="129">
        <f>+TOT_Tav1!G40</f>
        <v>3160189</v>
      </c>
      <c r="H49" s="129">
        <f>+TOT_Tav1!F40</f>
        <v>122072797</v>
      </c>
      <c r="I49" s="130">
        <f>+TOT_Tav1!H40</f>
        <v>6.81320977269739E-2</v>
      </c>
      <c r="J49" s="242">
        <f>+TOT_Tav1!I40</f>
        <v>1</v>
      </c>
      <c r="K49" s="100"/>
      <c r="M49" s="264"/>
      <c r="N49" s="264"/>
      <c r="O49" s="264"/>
      <c r="P49" s="264"/>
      <c r="Q49" s="264"/>
    </row>
    <row r="50" spans="1:17" ht="7.15" customHeight="1" x14ac:dyDescent="0.35">
      <c r="A50" s="40"/>
      <c r="B50" s="41"/>
      <c r="C50" s="10"/>
      <c r="D50" s="42"/>
      <c r="E50" s="42"/>
      <c r="F50" s="42"/>
      <c r="G50" s="43"/>
      <c r="H50" s="42"/>
    </row>
    <row r="51" spans="1:17" s="23" customFormat="1" ht="30" customHeight="1" x14ac:dyDescent="0.35">
      <c r="A51" s="275" t="s">
        <v>224</v>
      </c>
      <c r="B51" s="275"/>
      <c r="C51" s="275"/>
      <c r="D51" s="275"/>
      <c r="E51" s="275"/>
      <c r="F51" s="275"/>
      <c r="G51" s="275"/>
      <c r="H51" s="275"/>
    </row>
    <row r="52" spans="1:17" s="23" customFormat="1" ht="15" customHeight="1" x14ac:dyDescent="0.35">
      <c r="A52" s="23" t="s">
        <v>93</v>
      </c>
      <c r="G52" s="44"/>
      <c r="N52" s="265"/>
    </row>
    <row r="54" spans="1:17" x14ac:dyDescent="0.35">
      <c r="H54" s="257"/>
    </row>
  </sheetData>
  <mergeCells count="14">
    <mergeCell ref="D6:D7"/>
    <mergeCell ref="E6:E7"/>
    <mergeCell ref="A49:C49"/>
    <mergeCell ref="A51:H51"/>
    <mergeCell ref="A1:J1"/>
    <mergeCell ref="A2:J2"/>
    <mergeCell ref="A3:J3"/>
    <mergeCell ref="I6:I7"/>
    <mergeCell ref="J6:J7"/>
    <mergeCell ref="F6:F7"/>
    <mergeCell ref="G6:G7"/>
    <mergeCell ref="H6:H7"/>
    <mergeCell ref="A5:B7"/>
    <mergeCell ref="D5:H5"/>
  </mergeCells>
  <printOptions horizontalCentered="1"/>
  <pageMargins left="0.31496062992125984" right="0.11811023622047245" top="0.19685039370078741" bottom="0" header="0.19685039370078741" footer="0"/>
  <pageSetup paperSize="9" scale="69" orientation="portrait" r:id="rId1"/>
  <headerFooter alignWithMargins="0">
    <oddHeader>&amp;L&amp;"Arial,Normale"&amp;8IVASS - SERVIZIO STUDI E GESTIONE DATI
DIVISIONE STUDI E ANALISI STATISTICHE&amp;R&amp;A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P36"/>
  <sheetViews>
    <sheetView showGridLines="0" zoomScale="85" zoomScaleNormal="85" workbookViewId="0">
      <selection sqref="A1:P1"/>
    </sheetView>
  </sheetViews>
  <sheetFormatPr defaultColWidth="9" defaultRowHeight="11" x14ac:dyDescent="0.35"/>
  <cols>
    <col min="1" max="1" width="19.453125" style="9" customWidth="1"/>
    <col min="2" max="7" width="10.54296875" style="10" customWidth="1"/>
    <col min="8" max="9" width="10.54296875" style="9" customWidth="1"/>
    <col min="10" max="11" width="12.54296875" style="9" customWidth="1"/>
    <col min="12" max="13" width="10.54296875" style="9" customWidth="1"/>
    <col min="14" max="15" width="12" style="9" customWidth="1"/>
    <col min="16" max="18" width="10.453125" style="9" customWidth="1"/>
    <col min="19" max="16384" width="9" style="9"/>
  </cols>
  <sheetData>
    <row r="1" spans="1:16" ht="13.15" customHeight="1" x14ac:dyDescent="0.35">
      <c r="A1" s="276" t="s">
        <v>188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13.15" customHeight="1" x14ac:dyDescent="0.35">
      <c r="A2" s="276" t="s">
        <v>77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1:16" ht="13.15" customHeight="1" x14ac:dyDescent="0.35">
      <c r="A3" s="276" t="str">
        <f>"Ripartizione per canale distributivo dei premi lordi contabilizzati a tutto il "&amp;IF(MID(TOT_Tav2!C1,5,4)="0331","1°",
IF(MID(TOT_Tav2!C1,5,4)="0630","2°",
IF(MID(TOT_Tav2!C1,5,4)="0930","3°","4°")))&amp;" trimestre "&amp;MID(TOT_Tav2!C1,1,4)</f>
        <v>Ripartizione per canale distributivo dei premi lordi contabilizzati a tutto il 4° trimestre 2025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</row>
    <row r="4" spans="1:16" ht="13.15" customHeight="1" x14ac:dyDescent="0.35">
      <c r="F4" s="9"/>
      <c r="G4" s="9"/>
      <c r="P4" s="11" t="s">
        <v>1</v>
      </c>
    </row>
    <row r="5" spans="1:16" ht="31.5" customHeight="1" x14ac:dyDescent="0.35">
      <c r="A5" s="30"/>
      <c r="B5" s="292" t="s">
        <v>7</v>
      </c>
      <c r="C5" s="293"/>
      <c r="D5" s="292" t="s">
        <v>91</v>
      </c>
      <c r="E5" s="293"/>
      <c r="F5" s="292" t="s">
        <v>9</v>
      </c>
      <c r="G5" s="293"/>
      <c r="H5" s="292" t="s">
        <v>10</v>
      </c>
      <c r="I5" s="293"/>
      <c r="J5" s="292" t="s">
        <v>8</v>
      </c>
      <c r="K5" s="293"/>
      <c r="L5" s="292" t="s">
        <v>140</v>
      </c>
      <c r="M5" s="293"/>
      <c r="N5" s="292" t="s">
        <v>19</v>
      </c>
      <c r="O5" s="294"/>
      <c r="P5" s="293"/>
    </row>
    <row r="6" spans="1:16" ht="31.5" customHeight="1" x14ac:dyDescent="0.35">
      <c r="A6" s="30"/>
      <c r="B6" s="113" t="s">
        <v>189</v>
      </c>
      <c r="C6" s="113" t="s">
        <v>190</v>
      </c>
      <c r="D6" s="113" t="s">
        <v>189</v>
      </c>
      <c r="E6" s="113" t="s">
        <v>190</v>
      </c>
      <c r="F6" s="113" t="s">
        <v>189</v>
      </c>
      <c r="G6" s="113" t="s">
        <v>190</v>
      </c>
      <c r="H6" s="113" t="s">
        <v>189</v>
      </c>
      <c r="I6" s="151" t="s">
        <v>190</v>
      </c>
      <c r="J6" s="113" t="s">
        <v>189</v>
      </c>
      <c r="K6" s="151" t="s">
        <v>190</v>
      </c>
      <c r="L6" s="113" t="s">
        <v>189</v>
      </c>
      <c r="M6" s="113" t="s">
        <v>190</v>
      </c>
      <c r="N6" s="113" t="s">
        <v>189</v>
      </c>
      <c r="O6" s="152" t="s">
        <v>191</v>
      </c>
      <c r="P6" s="153" t="s">
        <v>186</v>
      </c>
    </row>
    <row r="7" spans="1:16" ht="20.149999999999999" customHeight="1" x14ac:dyDescent="0.35">
      <c r="A7" s="30" t="s">
        <v>56</v>
      </c>
      <c r="B7" s="14"/>
      <c r="C7" s="154"/>
      <c r="D7" s="14"/>
      <c r="E7" s="154"/>
      <c r="F7" s="14"/>
      <c r="G7" s="154"/>
      <c r="H7" s="14"/>
      <c r="I7" s="154"/>
      <c r="J7" s="14"/>
      <c r="K7" s="154"/>
      <c r="L7" s="14"/>
      <c r="M7" s="154"/>
      <c r="N7" s="14"/>
      <c r="O7" s="154"/>
      <c r="P7" s="155"/>
    </row>
    <row r="8" spans="1:16" ht="16.149999999999999" customHeight="1" x14ac:dyDescent="0.35">
      <c r="A8" s="93" t="s">
        <v>57</v>
      </c>
      <c r="B8" s="15">
        <f>+TOT_Tav2!C2</f>
        <v>10240327</v>
      </c>
      <c r="C8" s="156">
        <f>+TOT_Tav2!D2</f>
        <v>1.76229980223566E-2</v>
      </c>
      <c r="D8" s="10">
        <f>+TOT_Tav2!E2</f>
        <v>6960753</v>
      </c>
      <c r="E8" s="157">
        <f>+TOT_Tav2!F2</f>
        <v>6.7836279978223902E-3</v>
      </c>
      <c r="F8" s="15">
        <f>+TOT_Tav2!G2</f>
        <v>46350168</v>
      </c>
      <c r="G8" s="157">
        <f>+TOT_Tav2!H2</f>
        <v>1.44120843420514E-2</v>
      </c>
      <c r="H8" s="15">
        <f>+TOT_Tav2!I2</f>
        <v>1123110</v>
      </c>
      <c r="I8" s="157">
        <f>+TOT_Tav2!J2</f>
        <v>-9.3464137224625293E-2</v>
      </c>
      <c r="J8" s="15">
        <f>+TOT_Tav2!K2</f>
        <v>5843833</v>
      </c>
      <c r="K8" s="157">
        <f>+TOT_Tav2!L2</f>
        <v>-0.100256104853644</v>
      </c>
      <c r="L8" s="15">
        <f>+TOT_Tav2!M2</f>
        <v>281977</v>
      </c>
      <c r="M8" s="157">
        <f>+TOT_Tav2!N2</f>
        <v>0.22180625425175601</v>
      </c>
      <c r="N8" s="16">
        <f>+TOT_Tav2!O2</f>
        <v>70800168</v>
      </c>
      <c r="O8" s="158">
        <f>+TOT_Tav2!P2</f>
        <v>2.3641438433872298E-3</v>
      </c>
      <c r="P8" s="159">
        <f>+TOT_Tav2!Q2</f>
        <v>0.58181410703731995</v>
      </c>
    </row>
    <row r="9" spans="1:16" s="47" customFormat="1" ht="16.149999999999999" customHeight="1" x14ac:dyDescent="0.35">
      <c r="A9" s="160" t="s">
        <v>58</v>
      </c>
      <c r="B9" s="45">
        <f>+TOT_Tav2!C3</f>
        <v>1390288</v>
      </c>
      <c r="C9" s="161">
        <f>+TOT_Tav2!D3</f>
        <v>-2.5241711012487001E-2</v>
      </c>
      <c r="D9" s="45">
        <f>+TOT_Tav2!E3</f>
        <v>58021</v>
      </c>
      <c r="E9" s="161">
        <f>+TOT_Tav2!F3</f>
        <v>-0.43707735444499402</v>
      </c>
      <c r="F9" s="45">
        <f>+TOT_Tav2!G3</f>
        <v>1141798</v>
      </c>
      <c r="G9" s="161">
        <f>+TOT_Tav2!H3</f>
        <v>-3.2063688252413201E-2</v>
      </c>
      <c r="H9" s="45">
        <f>+TOT_Tav2!I3</f>
        <v>10937</v>
      </c>
      <c r="I9" s="161">
        <f>+TOT_Tav2!J3</f>
        <v>-1.29952170381734E-2</v>
      </c>
      <c r="J9" s="45">
        <f>+TOT_Tav2!K3</f>
        <v>758578</v>
      </c>
      <c r="K9" s="161">
        <f>+TOT_Tav2!L3</f>
        <v>3.53709686445201E-2</v>
      </c>
      <c r="L9" s="45">
        <f>+TOT_Tav2!M3</f>
        <v>90534</v>
      </c>
      <c r="M9" s="161">
        <f>+TOT_Tav2!N3</f>
        <v>1.7300524696942301</v>
      </c>
      <c r="N9" s="46">
        <f>+TOT_Tav2!O3</f>
        <v>3450156</v>
      </c>
      <c r="O9" s="162">
        <f>+TOT_Tav2!P3</f>
        <v>-1.02504727633246E-2</v>
      </c>
      <c r="P9" s="163">
        <f>+TOT_Tav2!Q3</f>
        <v>2.8352325834586301E-2</v>
      </c>
    </row>
    <row r="10" spans="1:16" ht="16.149999999999999" customHeight="1" x14ac:dyDescent="0.35">
      <c r="A10" s="93" t="s">
        <v>59</v>
      </c>
      <c r="B10" s="15">
        <f>+TOT_Tav2!C4</f>
        <v>0</v>
      </c>
      <c r="C10" s="15">
        <f>+TOT_Tav2!D4</f>
        <v>0</v>
      </c>
      <c r="D10" s="15">
        <f>+TOT_Tav2!E4</f>
        <v>0</v>
      </c>
      <c r="E10" s="15">
        <f>+TOT_Tav2!F4</f>
        <v>0</v>
      </c>
      <c r="F10" s="15">
        <f>+TOT_Tav2!G4</f>
        <v>0</v>
      </c>
      <c r="G10" s="157">
        <f>+TOT_Tav2!H4</f>
        <v>0</v>
      </c>
      <c r="H10" s="15">
        <f>+TOT_Tav2!I4</f>
        <v>0</v>
      </c>
      <c r="I10" s="157">
        <f>+TOT_Tav2!J4</f>
        <v>0</v>
      </c>
      <c r="J10" s="15">
        <f>+TOT_Tav2!K4</f>
        <v>0</v>
      </c>
      <c r="K10" s="157">
        <f>+TOT_Tav2!L4</f>
        <v>0</v>
      </c>
      <c r="L10" s="15">
        <f>+TOT_Tav2!M4</f>
        <v>0</v>
      </c>
      <c r="M10" s="157">
        <f>+TOT_Tav2!N4</f>
        <v>0</v>
      </c>
      <c r="N10" s="16">
        <f>+TOT_Tav2!O4</f>
        <v>0</v>
      </c>
      <c r="O10" s="164">
        <f>+TOT_Tav2!P4</f>
        <v>0</v>
      </c>
      <c r="P10" s="165">
        <f>+TOT_Tav2!Q4</f>
        <v>0</v>
      </c>
    </row>
    <row r="11" spans="1:16" ht="16.149999999999999" customHeight="1" x14ac:dyDescent="0.35">
      <c r="A11" s="93" t="s">
        <v>60</v>
      </c>
      <c r="B11" s="15">
        <f>+TOT_Tav2!C5</f>
        <v>3620285</v>
      </c>
      <c r="C11" s="157">
        <f>+TOT_Tav2!D5</f>
        <v>3.9263857219832103E-2</v>
      </c>
      <c r="D11" s="15">
        <f>+TOT_Tav2!E5</f>
        <v>13737569</v>
      </c>
      <c r="E11" s="157">
        <f>+TOT_Tav2!F5</f>
        <v>8.2398666917012503E-2</v>
      </c>
      <c r="F11" s="15">
        <f>+TOT_Tav2!G5</f>
        <v>19490634</v>
      </c>
      <c r="G11" s="157">
        <f>+TOT_Tav2!H5</f>
        <v>0.292563188798875</v>
      </c>
      <c r="H11" s="15">
        <f>+TOT_Tav2!I5</f>
        <v>869364</v>
      </c>
      <c r="I11" s="157">
        <f>+TOT_Tav2!J5</f>
        <v>8.0337759330943295E-2</v>
      </c>
      <c r="J11" s="15">
        <f>+TOT_Tav2!K5</f>
        <v>1737043</v>
      </c>
      <c r="K11" s="157">
        <f>+TOT_Tav2!L5</f>
        <v>1.4479185586692599E-2</v>
      </c>
      <c r="L11" s="15">
        <f>+TOT_Tav2!M5</f>
        <v>44259</v>
      </c>
      <c r="M11" s="157">
        <f>+TOT_Tav2!N5</f>
        <v>0.46238228977366602</v>
      </c>
      <c r="N11" s="16">
        <f>+TOT_Tav2!O5</f>
        <v>39499154</v>
      </c>
      <c r="O11" s="158">
        <f>+TOT_Tav2!P5</f>
        <v>0.16855939870266401</v>
      </c>
      <c r="P11" s="159">
        <f>+TOT_Tav2!Q5</f>
        <v>0.32459195595750001</v>
      </c>
    </row>
    <row r="12" spans="1:16" s="47" customFormat="1" ht="16.149999999999999" customHeight="1" x14ac:dyDescent="0.35">
      <c r="A12" s="160" t="s">
        <v>58</v>
      </c>
      <c r="B12" s="45">
        <f>+TOT_Tav2!C6</f>
        <v>635104</v>
      </c>
      <c r="C12" s="161">
        <f>+TOT_Tav2!D6</f>
        <v>0.13119942719029401</v>
      </c>
      <c r="D12" s="45">
        <f>+TOT_Tav2!E6</f>
        <v>1250354</v>
      </c>
      <c r="E12" s="161">
        <f>+TOT_Tav2!F6</f>
        <v>0.16923154610003399</v>
      </c>
      <c r="F12" s="45">
        <f>+TOT_Tav2!G6</f>
        <v>131472</v>
      </c>
      <c r="G12" s="161">
        <f>+TOT_Tav2!H6</f>
        <v>-6.8842427332993394E-2</v>
      </c>
      <c r="H12" s="45">
        <f>+TOT_Tav2!I6</f>
        <v>15835</v>
      </c>
      <c r="I12" s="161">
        <f>+TOT_Tav2!J6</f>
        <v>0.13798059647861999</v>
      </c>
      <c r="J12" s="45">
        <f>+TOT_Tav2!K6</f>
        <v>340853</v>
      </c>
      <c r="K12" s="161">
        <f>+TOT_Tav2!L6</f>
        <v>0.193814006920803</v>
      </c>
      <c r="L12" s="45">
        <f>+TOT_Tav2!M6</f>
        <v>35746</v>
      </c>
      <c r="M12" s="161">
        <f>+TOT_Tav2!N6</f>
        <v>0.47784025136431302</v>
      </c>
      <c r="N12" s="46">
        <f>+TOT_Tav2!O6</f>
        <v>2409364</v>
      </c>
      <c r="O12" s="162">
        <f>+TOT_Tav2!P6</f>
        <v>0.149705936386823</v>
      </c>
      <c r="P12" s="163">
        <f>+TOT_Tav2!Q6</f>
        <v>1.9799415789350499E-2</v>
      </c>
    </row>
    <row r="13" spans="1:16" ht="16.149999999999999" customHeight="1" x14ac:dyDescent="0.35">
      <c r="A13" s="93" t="s">
        <v>61</v>
      </c>
      <c r="B13" s="15">
        <f>+TOT_Tav2!C7</f>
        <v>251241</v>
      </c>
      <c r="C13" s="157">
        <f>+TOT_Tav2!D7</f>
        <v>0.16749846651424699</v>
      </c>
      <c r="D13" s="15">
        <f>+TOT_Tav2!E7</f>
        <v>1012</v>
      </c>
      <c r="E13" s="157">
        <f>+TOT_Tav2!F7</f>
        <v>0.123196448390677</v>
      </c>
      <c r="F13" s="15">
        <f>+TOT_Tav2!G7</f>
        <v>28795</v>
      </c>
      <c r="G13" s="157">
        <f>+TOT_Tav2!H7</f>
        <v>0.22126558656374601</v>
      </c>
      <c r="H13" s="15">
        <f>+TOT_Tav2!I7</f>
        <v>106</v>
      </c>
      <c r="I13" s="157">
        <f>+TOT_Tav2!J7</f>
        <v>0.859649122807018</v>
      </c>
      <c r="J13" s="15">
        <f>+TOT_Tav2!K7</f>
        <v>42312</v>
      </c>
      <c r="K13" s="157">
        <f>+TOT_Tav2!L7</f>
        <v>0.22183078255847499</v>
      </c>
      <c r="L13" s="15">
        <f>+TOT_Tav2!M7</f>
        <v>2</v>
      </c>
      <c r="M13" s="157">
        <f>+TOT_Tav2!N7</f>
        <v>0</v>
      </c>
      <c r="N13" s="16">
        <f>+TOT_Tav2!O7</f>
        <v>323468</v>
      </c>
      <c r="O13" s="158">
        <f>+TOT_Tav2!P7</f>
        <v>0.17897391786094399</v>
      </c>
      <c r="P13" s="159">
        <f>+TOT_Tav2!Q7</f>
        <v>2.65816100288276E-3</v>
      </c>
    </row>
    <row r="14" spans="1:16" ht="16.149999999999999" customHeight="1" x14ac:dyDescent="0.35">
      <c r="A14" s="93" t="s">
        <v>62</v>
      </c>
      <c r="B14" s="15">
        <f>+TOT_Tav2!C8</f>
        <v>210372</v>
      </c>
      <c r="C14" s="157">
        <f>+TOT_Tav2!D8</f>
        <v>1.2876965571239001</v>
      </c>
      <c r="D14" s="15">
        <f>+TOT_Tav2!E8</f>
        <v>988</v>
      </c>
      <c r="E14" s="157">
        <f>+TOT_Tav2!F8</f>
        <v>-0.49307337095946602</v>
      </c>
      <c r="F14" s="15">
        <f>+TOT_Tav2!G8</f>
        <v>124581</v>
      </c>
      <c r="G14" s="157">
        <f>+TOT_Tav2!H8</f>
        <v>-0.193739200217452</v>
      </c>
      <c r="H14" s="15">
        <f>+TOT_Tav2!I8</f>
        <v>4746</v>
      </c>
      <c r="I14" s="157">
        <f>+TOT_Tav2!J8</f>
        <v>-0.54091700522344799</v>
      </c>
      <c r="J14" s="15">
        <f>+TOT_Tav2!K8</f>
        <v>277029</v>
      </c>
      <c r="K14" s="157">
        <f>+TOT_Tav2!L8</f>
        <v>0.19711943581389099</v>
      </c>
      <c r="L14" s="15">
        <f>+TOT_Tav2!M8</f>
        <v>50050</v>
      </c>
      <c r="M14" s="157">
        <f>+TOT_Tav2!N8</f>
        <v>-0.75668567483872196</v>
      </c>
      <c r="N14" s="16">
        <f>+TOT_Tav2!O8</f>
        <v>667766</v>
      </c>
      <c r="O14" s="158">
        <f>+TOT_Tav2!P8</f>
        <v>-4.0395127867608599E-2</v>
      </c>
      <c r="P14" s="159">
        <f>+TOT_Tav2!Q8</f>
        <v>5.4874965692155303E-3</v>
      </c>
    </row>
    <row r="15" spans="1:16" s="47" customFormat="1" ht="16.149999999999999" customHeight="1" x14ac:dyDescent="0.35">
      <c r="A15" s="160" t="s">
        <v>63</v>
      </c>
      <c r="B15" s="45">
        <f>+TOT_Tav2!C9</f>
        <v>559</v>
      </c>
      <c r="C15" s="161">
        <f>+TOT_Tav2!D9</f>
        <v>-0.40405117270788898</v>
      </c>
      <c r="D15" s="45">
        <f>+TOT_Tav2!E9</f>
        <v>0</v>
      </c>
      <c r="E15" s="161">
        <f>+TOT_Tav2!F9</f>
        <v>0</v>
      </c>
      <c r="F15" s="45">
        <f>+TOT_Tav2!G9</f>
        <v>0</v>
      </c>
      <c r="G15" s="161">
        <f>+TOT_Tav2!H9</f>
        <v>0</v>
      </c>
      <c r="H15" s="45">
        <f>+TOT_Tav2!I9</f>
        <v>0</v>
      </c>
      <c r="I15" s="161">
        <f>+TOT_Tav2!J9</f>
        <v>0</v>
      </c>
      <c r="J15" s="45">
        <f>+TOT_Tav2!K9</f>
        <v>0</v>
      </c>
      <c r="K15" s="161">
        <f>+TOT_Tav2!L9</f>
        <v>-1</v>
      </c>
      <c r="L15" s="45">
        <f>+TOT_Tav2!M9</f>
        <v>0</v>
      </c>
      <c r="M15" s="161">
        <f>+TOT_Tav2!N9</f>
        <v>0</v>
      </c>
      <c r="N15" s="46">
        <f>+TOT_Tav2!O9</f>
        <v>559</v>
      </c>
      <c r="O15" s="162">
        <f>+TOT_Tav2!P9</f>
        <v>-0.94671115347950396</v>
      </c>
      <c r="P15" s="163">
        <f>+TOT_Tav2!Q9</f>
        <v>4.5936908770310001E-6</v>
      </c>
    </row>
    <row r="16" spans="1:16" ht="16.149999999999999" customHeight="1" x14ac:dyDescent="0.35">
      <c r="A16" s="93" t="s">
        <v>64</v>
      </c>
      <c r="B16" s="15">
        <f>+TOT_Tav2!C10</f>
        <v>425714</v>
      </c>
      <c r="C16" s="157">
        <f>+TOT_Tav2!D10</f>
        <v>0.16570098576122699</v>
      </c>
      <c r="D16" s="15">
        <f>+TOT_Tav2!E10</f>
        <v>448325</v>
      </c>
      <c r="E16" s="157">
        <f>+TOT_Tav2!F10</f>
        <v>0.194549024936785</v>
      </c>
      <c r="F16" s="15">
        <f>+TOT_Tav2!G10</f>
        <v>926578</v>
      </c>
      <c r="G16" s="157">
        <f>+TOT_Tav2!H10</f>
        <v>0.108439701888914</v>
      </c>
      <c r="H16" s="15">
        <f>+TOT_Tav2!I10</f>
        <v>9374</v>
      </c>
      <c r="I16" s="157">
        <f>+TOT_Tav2!J10</f>
        <v>0.24406104844061</v>
      </c>
      <c r="J16" s="15">
        <f>+TOT_Tav2!K10</f>
        <v>44875</v>
      </c>
      <c r="K16" s="157">
        <f>+TOT_Tav2!L10</f>
        <v>1.5501244625480999E-2</v>
      </c>
      <c r="L16" s="15">
        <f>+TOT_Tav2!M10</f>
        <v>2629</v>
      </c>
      <c r="M16" s="157">
        <f>+TOT_Tav2!N10</f>
        <v>-0.94009888582560597</v>
      </c>
      <c r="N16" s="16">
        <f>+TOT_Tav2!O10</f>
        <v>1857495</v>
      </c>
      <c r="O16" s="158">
        <f>+TOT_Tav2!P10</f>
        <v>0.11090677149588</v>
      </c>
      <c r="P16" s="159">
        <f>+TOT_Tav2!Q10</f>
        <v>1.52643252873536E-2</v>
      </c>
    </row>
    <row r="17" spans="1:16" ht="18" customHeight="1" x14ac:dyDescent="0.35">
      <c r="A17" s="166" t="s">
        <v>65</v>
      </c>
      <c r="B17" s="16">
        <f>+TOT_Tav2!C11</f>
        <v>14747939</v>
      </c>
      <c r="C17" s="158">
        <f>+TOT_Tav2!D11</f>
        <v>3.7210393245586101E-2</v>
      </c>
      <c r="D17" s="16">
        <f>+TOT_Tav2!E11</f>
        <v>21148647</v>
      </c>
      <c r="E17" s="158">
        <f>+TOT_Tav2!F11</f>
        <v>5.8289882291620902E-2</v>
      </c>
      <c r="F17" s="16">
        <f>+TOT_Tav2!G11</f>
        <v>66920756</v>
      </c>
      <c r="G17" s="158">
        <f>+TOT_Tav2!H11</f>
        <v>8.3127616402613805E-2</v>
      </c>
      <c r="H17" s="16">
        <f>+TOT_Tav2!I11</f>
        <v>2006700</v>
      </c>
      <c r="I17" s="158">
        <f>+TOT_Tav2!J11</f>
        <v>-2.66052500354103E-2</v>
      </c>
      <c r="J17" s="16">
        <f>+TOT_Tav2!K11</f>
        <v>7945092</v>
      </c>
      <c r="K17" s="158">
        <f>+TOT_Tav2!L11</f>
        <v>-6.7201566660561499E-2</v>
      </c>
      <c r="L17" s="16">
        <f>+TOT_Tav2!M11</f>
        <v>378917</v>
      </c>
      <c r="M17" s="158">
        <f>+TOT_Tav2!N11</f>
        <v>-0.25796249441881203</v>
      </c>
      <c r="N17" s="16">
        <f>+TOT_Tav2!O11</f>
        <v>113148051</v>
      </c>
      <c r="O17" s="158">
        <f>+TOT_Tav2!P11</f>
        <v>5.6697460129973197E-2</v>
      </c>
      <c r="P17" s="159">
        <f>+TOT_Tav2!Q11</f>
        <v>0.92981604585427202</v>
      </c>
    </row>
    <row r="18" spans="1:16" s="47" customFormat="1" ht="13.15" customHeight="1" x14ac:dyDescent="0.35">
      <c r="A18" s="167" t="s">
        <v>66</v>
      </c>
      <c r="B18" s="48"/>
      <c r="C18" s="168"/>
      <c r="D18" s="48"/>
      <c r="E18" s="168"/>
      <c r="F18" s="48"/>
      <c r="G18" s="168"/>
      <c r="H18" s="48"/>
      <c r="I18" s="168"/>
      <c r="J18" s="48"/>
      <c r="K18" s="168"/>
      <c r="L18" s="48"/>
      <c r="M18" s="168"/>
      <c r="N18" s="49"/>
      <c r="O18" s="169"/>
      <c r="P18" s="163"/>
    </row>
    <row r="19" spans="1:16" s="47" customFormat="1" ht="16.149999999999999" customHeight="1" x14ac:dyDescent="0.35">
      <c r="A19" s="94" t="s">
        <v>67</v>
      </c>
      <c r="B19" s="45">
        <f>+TOT_Tav2!C12</f>
        <v>1446604</v>
      </c>
      <c r="C19" s="161">
        <f>+TOT_Tav2!D12</f>
        <v>-5.8606366982514304E-3</v>
      </c>
      <c r="D19" s="45">
        <f>+TOT_Tav2!E12</f>
        <v>77283</v>
      </c>
      <c r="E19" s="161">
        <f>+TOT_Tav2!F12</f>
        <v>-0.18310677969684799</v>
      </c>
      <c r="F19" s="45">
        <f>+TOT_Tav2!G12</f>
        <v>480114</v>
      </c>
      <c r="G19" s="161">
        <f>+TOT_Tav2!H12</f>
        <v>5.5594642370302601E-2</v>
      </c>
      <c r="H19" s="45">
        <f>+TOT_Tav2!I12</f>
        <v>28425</v>
      </c>
      <c r="I19" s="161">
        <f>+TOT_Tav2!J12</f>
        <v>9.5755753440499594E-2</v>
      </c>
      <c r="J19" s="45">
        <f>+TOT_Tav2!K12</f>
        <v>1015677</v>
      </c>
      <c r="K19" s="161">
        <f>+TOT_Tav2!L12</f>
        <v>-0.117245521160253</v>
      </c>
      <c r="L19" s="45">
        <f>+TOT_Tav2!M12</f>
        <v>20624</v>
      </c>
      <c r="M19" s="161">
        <f>+TOT_Tav2!N12</f>
        <v>9.4866486170833902E-2</v>
      </c>
      <c r="N19" s="46">
        <f>+TOT_Tav2!O12</f>
        <v>3068727</v>
      </c>
      <c r="O19" s="162">
        <f>+TOT_Tav2!P12</f>
        <v>-4.0999137166198699E-2</v>
      </c>
      <c r="P19" s="163">
        <f>+TOT_Tav2!Q12</f>
        <v>2.5217859076920701E-2</v>
      </c>
    </row>
    <row r="20" spans="1:16" s="47" customFormat="1" ht="16.149999999999999" customHeight="1" x14ac:dyDescent="0.35">
      <c r="A20" s="94" t="s">
        <v>68</v>
      </c>
      <c r="B20" s="45">
        <f>+TOT_Tav2!C13</f>
        <v>9554280</v>
      </c>
      <c r="C20" s="161">
        <f>+TOT_Tav2!D13</f>
        <v>4.5965749293057898E-2</v>
      </c>
      <c r="D20" s="45">
        <f>+TOT_Tav2!E13</f>
        <v>18983824</v>
      </c>
      <c r="E20" s="161">
        <f>+TOT_Tav2!F13</f>
        <v>5.2403167505675502E-2</v>
      </c>
      <c r="F20" s="45">
        <f>+TOT_Tav2!G13</f>
        <v>62083177</v>
      </c>
      <c r="G20" s="161">
        <f>+TOT_Tav2!H13</f>
        <v>9.1248680896737697E-2</v>
      </c>
      <c r="H20" s="45">
        <f>+TOT_Tav2!I13</f>
        <v>1911228</v>
      </c>
      <c r="I20" s="161">
        <f>+TOT_Tav2!J13</f>
        <v>-3.3624441783703302E-2</v>
      </c>
      <c r="J20" s="45">
        <f>+TOT_Tav2!K13</f>
        <v>4609913</v>
      </c>
      <c r="K20" s="161">
        <f>+TOT_Tav2!L13</f>
        <v>-9.52776921884292E-2</v>
      </c>
      <c r="L20" s="45">
        <f>+TOT_Tav2!M13</f>
        <v>171056</v>
      </c>
      <c r="M20" s="161">
        <f>+TOT_Tav2!N13</f>
        <v>-0.54513883349022196</v>
      </c>
      <c r="N20" s="46">
        <f>+TOT_Tav2!O13</f>
        <v>97313478</v>
      </c>
      <c r="O20" s="162">
        <f>+TOT_Tav2!P13</f>
        <v>6.3372507154806398E-2</v>
      </c>
      <c r="P20" s="163">
        <f>+TOT_Tav2!Q13</f>
        <v>0.79969237227326795</v>
      </c>
    </row>
    <row r="21" spans="1:16" s="47" customFormat="1" ht="16.149999999999999" customHeight="1" x14ac:dyDescent="0.35">
      <c r="A21" s="95" t="s">
        <v>69</v>
      </c>
      <c r="B21" s="50">
        <f>+TOT_Tav2!C14</f>
        <v>3747055</v>
      </c>
      <c r="C21" s="170">
        <f>+TOT_Tav2!D14</f>
        <v>3.24433748802802E-2</v>
      </c>
      <c r="D21" s="50">
        <f>+TOT_Tav2!E14</f>
        <v>2087540</v>
      </c>
      <c r="E21" s="170">
        <f>+TOT_Tav2!F14</f>
        <v>0.12800916006940299</v>
      </c>
      <c r="F21" s="50">
        <f>+TOT_Tav2!G14</f>
        <v>4357465</v>
      </c>
      <c r="G21" s="170">
        <f>+TOT_Tav2!H14</f>
        <v>-1.8155758362755101E-2</v>
      </c>
      <c r="H21" s="50">
        <f>+TOT_Tav2!I14</f>
        <v>67047</v>
      </c>
      <c r="I21" s="170">
        <f>+TOT_Tav2!J14</f>
        <v>0.15839941947856701</v>
      </c>
      <c r="J21" s="50">
        <f>+TOT_Tav2!K14</f>
        <v>2319502</v>
      </c>
      <c r="K21" s="170">
        <f>+TOT_Tav2!L14</f>
        <v>2.1126447438337199E-2</v>
      </c>
      <c r="L21" s="50">
        <f>+TOT_Tav2!M14</f>
        <v>187237</v>
      </c>
      <c r="M21" s="170">
        <f>+TOT_Tav2!N14</f>
        <v>0.61766814981208695</v>
      </c>
      <c r="N21" s="51">
        <f>+TOT_Tav2!O14</f>
        <v>12765846</v>
      </c>
      <c r="O21" s="171">
        <f>+TOT_Tav2!P14</f>
        <v>3.2574202303349301E-2</v>
      </c>
      <c r="P21" s="163">
        <f>+TOT_Tav2!Q14</f>
        <v>0.104905814504083</v>
      </c>
    </row>
    <row r="22" spans="1:16" ht="15.4" hidden="1" customHeight="1" x14ac:dyDescent="0.35">
      <c r="A22" s="96"/>
      <c r="B22" s="18">
        <f t="shared" ref="B22:P22" si="0">B19+B20+B21</f>
        <v>14747939</v>
      </c>
      <c r="C22" s="172"/>
      <c r="D22" s="19">
        <f t="shared" si="0"/>
        <v>21148647</v>
      </c>
      <c r="E22" s="172"/>
      <c r="F22" s="18">
        <f t="shared" si="0"/>
        <v>66920756</v>
      </c>
      <c r="G22" s="173"/>
      <c r="H22" s="18">
        <f t="shared" si="0"/>
        <v>2006700</v>
      </c>
      <c r="I22" s="173"/>
      <c r="J22" s="18">
        <f t="shared" si="0"/>
        <v>7945092</v>
      </c>
      <c r="K22" s="172"/>
      <c r="L22" s="19">
        <f t="shared" si="0"/>
        <v>378917</v>
      </c>
      <c r="M22" s="172"/>
      <c r="N22" s="20">
        <f t="shared" si="0"/>
        <v>113148051</v>
      </c>
      <c r="O22" s="174">
        <f t="shared" si="0"/>
        <v>5.4947572291957E-2</v>
      </c>
      <c r="P22" s="159">
        <f t="shared" si="0"/>
        <v>0.92981604585427158</v>
      </c>
    </row>
    <row r="23" spans="1:16" ht="18" customHeight="1" x14ac:dyDescent="0.35">
      <c r="A23" s="97" t="s">
        <v>70</v>
      </c>
      <c r="B23" s="21"/>
      <c r="C23" s="175"/>
      <c r="D23" s="21"/>
      <c r="E23" s="175"/>
      <c r="F23" s="21"/>
      <c r="G23" s="175"/>
      <c r="H23" s="21"/>
      <c r="I23" s="175"/>
      <c r="J23" s="21"/>
      <c r="K23" s="175"/>
      <c r="L23" s="21"/>
      <c r="M23" s="175"/>
      <c r="N23" s="22"/>
      <c r="O23" s="176"/>
      <c r="P23" s="155"/>
    </row>
    <row r="24" spans="1:16" ht="16.149999999999999" customHeight="1" x14ac:dyDescent="0.35">
      <c r="A24" s="93" t="s">
        <v>57</v>
      </c>
      <c r="B24" s="15">
        <f>+TOT_Tav2!C15</f>
        <v>626275</v>
      </c>
      <c r="C24" s="157">
        <f>+TOT_Tav2!D15</f>
        <v>6.2050077583794702E-2</v>
      </c>
      <c r="D24" s="15">
        <f>+TOT_Tav2!E15</f>
        <v>10647</v>
      </c>
      <c r="E24" s="157">
        <f>+TOT_Tav2!F15</f>
        <v>8.3884760256540694E-2</v>
      </c>
      <c r="F24" s="15">
        <f>+TOT_Tav2!G15</f>
        <v>954408</v>
      </c>
      <c r="G24" s="157">
        <f>+TOT_Tav2!H15</f>
        <v>7.9460630869250294E-3</v>
      </c>
      <c r="H24" s="15">
        <f>+TOT_Tav2!I15</f>
        <v>337277</v>
      </c>
      <c r="I24" s="157">
        <f>+TOT_Tav2!J15</f>
        <v>-6.7917082351120497E-2</v>
      </c>
      <c r="J24" s="15">
        <f>+TOT_Tav2!K15</f>
        <v>1906275</v>
      </c>
      <c r="K24" s="157">
        <f>+TOT_Tav2!L15</f>
        <v>0.129492506785754</v>
      </c>
      <c r="L24" s="15">
        <f>+TOT_Tav2!M15</f>
        <v>98795</v>
      </c>
      <c r="M24" s="157">
        <f>+TOT_Tav2!N15</f>
        <v>-0.56342963702728299</v>
      </c>
      <c r="N24" s="16">
        <f>+TOT_Tav2!O15</f>
        <v>3933677</v>
      </c>
      <c r="O24" s="158">
        <f>+TOT_Tav2!P15</f>
        <v>2.9146815897359301E-2</v>
      </c>
      <c r="P24" s="159">
        <f>+TOT_Tav2!Q15</f>
        <v>3.2325753395503899E-2</v>
      </c>
    </row>
    <row r="25" spans="1:16" ht="16.149999999999999" customHeight="1" x14ac:dyDescent="0.35">
      <c r="A25" s="93" t="s">
        <v>59</v>
      </c>
      <c r="B25" s="15">
        <f>+TOT_Tav2!C16</f>
        <v>0</v>
      </c>
      <c r="C25" s="157">
        <f>+TOT_Tav2!D16</f>
        <v>0</v>
      </c>
      <c r="D25" s="15">
        <f>+TOT_Tav2!E16</f>
        <v>0</v>
      </c>
      <c r="E25" s="157">
        <f>+TOT_Tav2!F16</f>
        <v>0</v>
      </c>
      <c r="F25" s="15">
        <f>+TOT_Tav2!G16</f>
        <v>0</v>
      </c>
      <c r="G25" s="157">
        <f>+TOT_Tav2!H16</f>
        <v>0</v>
      </c>
      <c r="H25" s="15">
        <f>+TOT_Tav2!I16</f>
        <v>0</v>
      </c>
      <c r="I25" s="157">
        <f>+TOT_Tav2!J16</f>
        <v>0</v>
      </c>
      <c r="J25" s="15">
        <f>+TOT_Tav2!K16</f>
        <v>0</v>
      </c>
      <c r="K25" s="157">
        <f>+TOT_Tav2!L16</f>
        <v>0</v>
      </c>
      <c r="L25" s="15">
        <f>+TOT_Tav2!M16</f>
        <v>0</v>
      </c>
      <c r="M25" s="157">
        <f>+TOT_Tav2!N16</f>
        <v>0</v>
      </c>
      <c r="N25" s="16">
        <f>+TOT_Tav2!O16</f>
        <v>0</v>
      </c>
      <c r="O25" s="177">
        <f>+TOT_Tav2!P16</f>
        <v>0</v>
      </c>
      <c r="P25" s="165">
        <f>+TOT_Tav2!Q16</f>
        <v>0</v>
      </c>
    </row>
    <row r="26" spans="1:16" ht="16.149999999999999" customHeight="1" x14ac:dyDescent="0.35">
      <c r="A26" s="93" t="s">
        <v>60</v>
      </c>
      <c r="B26" s="15">
        <f>+TOT_Tav2!C17</f>
        <v>0</v>
      </c>
      <c r="C26" s="157">
        <f>+TOT_Tav2!D17</f>
        <v>0</v>
      </c>
      <c r="D26" s="15">
        <f>+TOT_Tav2!E17</f>
        <v>0</v>
      </c>
      <c r="E26" s="157">
        <f>+TOT_Tav2!F17</f>
        <v>0</v>
      </c>
      <c r="F26" s="15">
        <f>+TOT_Tav2!G17</f>
        <v>0</v>
      </c>
      <c r="G26" s="157">
        <f>+TOT_Tav2!H17</f>
        <v>0</v>
      </c>
      <c r="H26" s="15">
        <f>+TOT_Tav2!I17</f>
        <v>0</v>
      </c>
      <c r="I26" s="157">
        <f>+TOT_Tav2!J17</f>
        <v>0</v>
      </c>
      <c r="J26" s="15">
        <f>+TOT_Tav2!K17</f>
        <v>20654</v>
      </c>
      <c r="K26" s="157">
        <f>+TOT_Tav2!L17</f>
        <v>0.28277746723806002</v>
      </c>
      <c r="L26" s="15">
        <f>+TOT_Tav2!M17</f>
        <v>2099</v>
      </c>
      <c r="M26" s="157">
        <f>+TOT_Tav2!N17</f>
        <v>-0.60890627911309902</v>
      </c>
      <c r="N26" s="16">
        <f>+TOT_Tav2!O17</f>
        <v>22753</v>
      </c>
      <c r="O26" s="158">
        <f>+TOT_Tav2!P17</f>
        <v>5.98565306502701E-2</v>
      </c>
      <c r="P26" s="159">
        <f>+TOT_Tav2!Q17</f>
        <v>1.86977188774752E-4</v>
      </c>
    </row>
    <row r="27" spans="1:16" ht="16.149999999999999" customHeight="1" x14ac:dyDescent="0.35">
      <c r="A27" s="93" t="s">
        <v>61</v>
      </c>
      <c r="B27" s="15">
        <f>+TOT_Tav2!C18</f>
        <v>18433</v>
      </c>
      <c r="C27" s="157">
        <f>+TOT_Tav2!D18</f>
        <v>0.13889403768921799</v>
      </c>
      <c r="D27" s="15">
        <f>+TOT_Tav2!E18</f>
        <v>5</v>
      </c>
      <c r="E27" s="157">
        <f>+TOT_Tav2!F18</f>
        <v>0</v>
      </c>
      <c r="F27" s="15">
        <f>+TOT_Tav2!G18</f>
        <v>206</v>
      </c>
      <c r="G27" s="157">
        <f>+TOT_Tav2!H18</f>
        <v>-7.6233183856502199E-2</v>
      </c>
      <c r="H27" s="15">
        <f>+TOT_Tav2!I18</f>
        <v>26820</v>
      </c>
      <c r="I27" s="157">
        <f>+TOT_Tav2!J18</f>
        <v>0.19636006780265899</v>
      </c>
      <c r="J27" s="15">
        <f>+TOT_Tav2!K18</f>
        <v>14835</v>
      </c>
      <c r="K27" s="157">
        <f>+TOT_Tav2!L18</f>
        <v>0.48290683726509398</v>
      </c>
      <c r="L27" s="15">
        <f>+TOT_Tav2!M18</f>
        <v>2</v>
      </c>
      <c r="M27" s="157">
        <f>+TOT_Tav2!N18</f>
        <v>0</v>
      </c>
      <c r="N27" s="16">
        <f>+TOT_Tav2!O18</f>
        <v>60301</v>
      </c>
      <c r="O27" s="158">
        <f>+TOT_Tav2!P18</f>
        <v>0.234740053647849</v>
      </c>
      <c r="P27" s="159">
        <f>+TOT_Tav2!Q18</f>
        <v>4.95535158454107E-4</v>
      </c>
    </row>
    <row r="28" spans="1:16" ht="16.149999999999999" customHeight="1" x14ac:dyDescent="0.35">
      <c r="A28" s="93" t="s">
        <v>62</v>
      </c>
      <c r="B28" s="15">
        <f>+TOT_Tav2!C19</f>
        <v>254023</v>
      </c>
      <c r="C28" s="157">
        <f>+TOT_Tav2!D19</f>
        <v>-0.187581354441513</v>
      </c>
      <c r="D28" s="15">
        <f>+TOT_Tav2!E19</f>
        <v>9769</v>
      </c>
      <c r="E28" s="157">
        <f>+TOT_Tav2!F19</f>
        <v>5.0317170196753101E-2</v>
      </c>
      <c r="F28" s="15">
        <f>+TOT_Tav2!G19</f>
        <v>5539</v>
      </c>
      <c r="G28" s="157">
        <f>+TOT_Tav2!H19</f>
        <v>-0.95990154558945995</v>
      </c>
      <c r="H28" s="15">
        <f>+TOT_Tav2!I19</f>
        <v>103329</v>
      </c>
      <c r="I28" s="157">
        <f>+TOT_Tav2!J19</f>
        <v>1.57909844249201</v>
      </c>
      <c r="J28" s="15">
        <f>+TOT_Tav2!K19</f>
        <v>313850</v>
      </c>
      <c r="K28" s="157">
        <f>+TOT_Tav2!L19</f>
        <v>0.241367580865892</v>
      </c>
      <c r="L28" s="15">
        <f>+TOT_Tav2!M19</f>
        <v>30044</v>
      </c>
      <c r="M28" s="157">
        <f>+TOT_Tav2!N19</f>
        <v>72.818181818181799</v>
      </c>
      <c r="N28" s="16">
        <f>+TOT_Tav2!O19</f>
        <v>716554</v>
      </c>
      <c r="O28" s="158">
        <f>+TOT_Tav2!P19</f>
        <v>-4.8916390587835597E-2</v>
      </c>
      <c r="P28" s="159">
        <f>+TOT_Tav2!Q19</f>
        <v>5.8884214180680997E-3</v>
      </c>
    </row>
    <row r="29" spans="1:16" ht="16.149999999999999" customHeight="1" x14ac:dyDescent="0.35">
      <c r="A29" s="93" t="s">
        <v>64</v>
      </c>
      <c r="B29" s="15">
        <f>+TOT_Tav2!C20</f>
        <v>233581</v>
      </c>
      <c r="C29" s="157">
        <f>+TOT_Tav2!D20</f>
        <v>0.24860883184639099</v>
      </c>
      <c r="D29" s="15">
        <f>+TOT_Tav2!E20</f>
        <v>92535</v>
      </c>
      <c r="E29" s="157">
        <f>+TOT_Tav2!F20</f>
        <v>0.25593800048861298</v>
      </c>
      <c r="F29" s="15">
        <f>+TOT_Tav2!G20</f>
        <v>106428</v>
      </c>
      <c r="G29" s="157">
        <f>+TOT_Tav2!H20</f>
        <v>3.6491658632074001E-2</v>
      </c>
      <c r="H29" s="15">
        <f>+TOT_Tav2!I20</f>
        <v>31113</v>
      </c>
      <c r="I29" s="157">
        <f>+TOT_Tav2!J20</f>
        <v>3.2419697371913997E-2</v>
      </c>
      <c r="J29" s="15">
        <f>+TOT_Tav2!K20</f>
        <v>2248784</v>
      </c>
      <c r="K29" s="157">
        <f>+TOT_Tav2!L20</f>
        <v>0.278760080656626</v>
      </c>
      <c r="L29" s="15">
        <f>+TOT_Tav2!M20</f>
        <v>1094864</v>
      </c>
      <c r="M29" s="157">
        <f>+TOT_Tav2!N20</f>
        <v>0</v>
      </c>
      <c r="N29" s="16">
        <f>+TOT_Tav2!O20</f>
        <v>3807305</v>
      </c>
      <c r="O29" s="158">
        <f>+TOT_Tav2!P20</f>
        <v>0.76908361654060597</v>
      </c>
      <c r="P29" s="159">
        <f>+TOT_Tav2!Q20</f>
        <v>3.1287266984927502E-2</v>
      </c>
    </row>
    <row r="30" spans="1:16" ht="18" customHeight="1" x14ac:dyDescent="0.35">
      <c r="A30" s="98" t="s">
        <v>71</v>
      </c>
      <c r="B30" s="17">
        <f>+TOT_Tav2!C21</f>
        <v>1132312</v>
      </c>
      <c r="C30" s="178">
        <f>+TOT_Tav2!D21</f>
        <v>2.4143962923903101E-2</v>
      </c>
      <c r="D30" s="17">
        <f>+TOT_Tav2!E21</f>
        <v>112956</v>
      </c>
      <c r="E30" s="178">
        <f>+TOT_Tav2!F21</f>
        <v>0.21710646826209201</v>
      </c>
      <c r="F30" s="17">
        <f>+TOT_Tav2!G21</f>
        <v>1066581</v>
      </c>
      <c r="G30" s="178">
        <f>+TOT_Tav2!H21</f>
        <v>-0.10214635123657</v>
      </c>
      <c r="H30" s="17">
        <f>+TOT_Tav2!I21</f>
        <v>498539</v>
      </c>
      <c r="I30" s="178">
        <f>+TOT_Tav2!J21</f>
        <v>9.6965482946106601E-2</v>
      </c>
      <c r="J30" s="17">
        <f>+TOT_Tav2!K21</f>
        <v>4504398</v>
      </c>
      <c r="K30" s="178">
        <f>+TOT_Tav2!L21</f>
        <v>0.20916165041350501</v>
      </c>
      <c r="L30" s="17">
        <f>+TOT_Tav2!M21</f>
        <v>1225804</v>
      </c>
      <c r="M30" s="178">
        <f>+TOT_Tav2!N21</f>
        <v>4.2819531701095297</v>
      </c>
      <c r="N30" s="17">
        <f>+TOT_Tav2!O21</f>
        <v>8540590</v>
      </c>
      <c r="O30" s="178">
        <f>+TOT_Tav2!P21</f>
        <v>0.25631700660638801</v>
      </c>
      <c r="P30" s="179">
        <f>+TOT_Tav2!Q21</f>
        <v>7.0183954145728394E-2</v>
      </c>
    </row>
    <row r="31" spans="1:16" ht="29.25" customHeight="1" x14ac:dyDescent="0.35">
      <c r="A31" s="290" t="s">
        <v>192</v>
      </c>
      <c r="B31" s="22"/>
      <c r="C31" s="176"/>
      <c r="D31" s="22"/>
      <c r="E31" s="176"/>
      <c r="F31" s="22"/>
      <c r="G31" s="176"/>
      <c r="H31" s="22"/>
      <c r="I31" s="176"/>
      <c r="J31" s="22"/>
      <c r="K31" s="176"/>
      <c r="L31" s="22"/>
      <c r="M31" s="176"/>
      <c r="N31" s="22"/>
      <c r="O31" s="176"/>
      <c r="P31" s="159"/>
    </row>
    <row r="32" spans="1:16" ht="36.65" customHeight="1" x14ac:dyDescent="0.35">
      <c r="A32" s="291"/>
      <c r="B32" s="17">
        <f>+TOT_Tav2!C22</f>
        <v>15880251</v>
      </c>
      <c r="C32" s="178">
        <f>+TOT_Tav2!D22</f>
        <v>3.6267686421479699E-2</v>
      </c>
      <c r="D32" s="17">
        <f>+TOT_Tav2!E22</f>
        <v>21261603</v>
      </c>
      <c r="E32" s="178">
        <f>+TOT_Tav2!F22</f>
        <v>5.9024034994768403E-2</v>
      </c>
      <c r="F32" s="17">
        <f>+TOT_Tav2!G22</f>
        <v>67987337</v>
      </c>
      <c r="G32" s="178">
        <f>+TOT_Tav2!H22</f>
        <v>7.9632588497411602E-2</v>
      </c>
      <c r="H32" s="17">
        <f>+TOT_Tav2!I22</f>
        <v>2505239</v>
      </c>
      <c r="I32" s="178">
        <f>+TOT_Tav2!J22</f>
        <v>-4.2845463408662798E-3</v>
      </c>
      <c r="J32" s="17">
        <f>+TOT_Tav2!K22</f>
        <v>12449490</v>
      </c>
      <c r="K32" s="178">
        <f>+TOT_Tav2!L22</f>
        <v>1.68905496694194E-2</v>
      </c>
      <c r="L32" s="17">
        <f>+TOT_Tav2!M22</f>
        <v>1604721</v>
      </c>
      <c r="M32" s="178">
        <f>+TOT_Tav2!N22</f>
        <v>1.16060604428599</v>
      </c>
      <c r="N32" s="17">
        <f>+TOT_Tav2!O22</f>
        <v>121688641</v>
      </c>
      <c r="O32" s="178">
        <f>+TOT_Tav2!P22</f>
        <v>6.8614342629615105E-2</v>
      </c>
      <c r="P32" s="179">
        <f>+TOT_Tav2!Q22</f>
        <v>1</v>
      </c>
    </row>
    <row r="33" spans="1:14" ht="7.15" customHeight="1" x14ac:dyDescent="0.35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2"/>
    </row>
    <row r="34" spans="1:14" ht="15" customHeight="1" x14ac:dyDescent="0.35">
      <c r="A34" s="9" t="s">
        <v>72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2"/>
    </row>
    <row r="35" spans="1:14" ht="28.9" customHeight="1" x14ac:dyDescent="0.35">
      <c r="A35" s="289" t="s">
        <v>225</v>
      </c>
      <c r="B35" s="289"/>
      <c r="C35" s="289"/>
      <c r="D35" s="289"/>
      <c r="E35" s="289"/>
      <c r="F35" s="289"/>
      <c r="G35" s="289"/>
      <c r="H35" s="289"/>
      <c r="I35" s="289"/>
      <c r="J35" s="183"/>
      <c r="K35" s="183"/>
      <c r="L35" s="183"/>
      <c r="M35" s="183"/>
      <c r="N35" s="183"/>
    </row>
    <row r="36" spans="1:14" x14ac:dyDescent="0.3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</row>
  </sheetData>
  <mergeCells count="12">
    <mergeCell ref="A35:I35"/>
    <mergeCell ref="A31:A32"/>
    <mergeCell ref="A1:P1"/>
    <mergeCell ref="A2:P2"/>
    <mergeCell ref="A3:P3"/>
    <mergeCell ref="B5:C5"/>
    <mergeCell ref="D5:E5"/>
    <mergeCell ref="F5:G5"/>
    <mergeCell ref="H5:I5"/>
    <mergeCell ref="J5:K5"/>
    <mergeCell ref="L5:M5"/>
    <mergeCell ref="N5:P5"/>
  </mergeCells>
  <printOptions horizontalCentered="1"/>
  <pageMargins left="0.31496062992125984" right="0.11811023622047245" top="0.19685039370078741" bottom="0" header="0.19685039370078741" footer="0"/>
  <pageSetup paperSize="9" scale="77" orientation="landscape" horizontalDpi="4294967292" verticalDpi="300" r:id="rId1"/>
  <headerFooter alignWithMargins="0">
    <oddHeader>&amp;L&amp;"Arial,Normale"&amp;8IVASS - SERVIZIO STUDI E GESTIONE DATI
DIVISIONE STUDI E ANALISI STATISTICHE&amp;R&amp;A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Q59"/>
  <sheetViews>
    <sheetView showGridLines="0" topLeftCell="A23" zoomScale="85" zoomScaleNormal="85" workbookViewId="0">
      <selection sqref="A1:Q1"/>
    </sheetView>
  </sheetViews>
  <sheetFormatPr defaultColWidth="9" defaultRowHeight="11" x14ac:dyDescent="0.35"/>
  <cols>
    <col min="1" max="2" width="7.54296875" style="9" customWidth="1"/>
    <col min="3" max="3" width="26.54296875" style="10" customWidth="1"/>
    <col min="4" max="4" width="10.54296875" style="9" customWidth="1"/>
    <col min="5" max="5" width="10.54296875" style="184" customWidth="1"/>
    <col min="6" max="6" width="11.453125" style="9" bestFit="1" customWidth="1"/>
    <col min="7" max="7" width="11.453125" style="184" customWidth="1"/>
    <col min="8" max="8" width="10.54296875" style="9" customWidth="1"/>
    <col min="9" max="9" width="10.54296875" style="184" customWidth="1"/>
    <col min="10" max="10" width="10.54296875" style="9" customWidth="1"/>
    <col min="11" max="11" width="10.54296875" style="184" customWidth="1"/>
    <col min="12" max="15" width="10.54296875" style="9" customWidth="1"/>
    <col min="16" max="16" width="10.453125" style="184" bestFit="1" customWidth="1"/>
    <col min="17" max="17" width="12.26953125" style="184" bestFit="1" customWidth="1"/>
    <col min="18" max="16384" width="9" style="9"/>
  </cols>
  <sheetData>
    <row r="1" spans="1:17" ht="13.15" customHeight="1" x14ac:dyDescent="0.35">
      <c r="A1" s="276" t="s">
        <v>183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ht="13.15" customHeight="1" x14ac:dyDescent="0.35">
      <c r="A2" s="276" t="s">
        <v>193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7" ht="13.15" customHeight="1" x14ac:dyDescent="0.35">
      <c r="A3" s="276" t="str">
        <f>"Nuova produzione emessa a tutto il "&amp;IF(MID(TOT_Tav3!C1,5,4)="0331","1°",
IF(MID(TOT_Tav3!C1,5,4)="0630","2°",
IF(MID(TOT_Tav3!C1,5,4)="0930","3°","4°")))&amp;" trimestre "&amp;MID(TOT_Tav3!C1,1,4)&amp;" (b)"</f>
        <v>Nuova produzione emessa a tutto il 4° trimestre 2025 (b)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1:17" ht="13.15" customHeight="1" x14ac:dyDescent="0.35">
      <c r="C4" s="9"/>
      <c r="Q4" s="11" t="s">
        <v>1</v>
      </c>
    </row>
    <row r="5" spans="1:17" ht="13.15" customHeight="1" x14ac:dyDescent="0.35">
      <c r="A5" s="281" t="s">
        <v>12</v>
      </c>
      <c r="B5" s="282"/>
      <c r="C5" s="301"/>
      <c r="D5" s="27" t="s">
        <v>13</v>
      </c>
      <c r="E5" s="185"/>
      <c r="F5" s="57"/>
      <c r="G5" s="185"/>
      <c r="H5" s="58" t="s">
        <v>14</v>
      </c>
      <c r="I5" s="185"/>
      <c r="J5" s="57"/>
      <c r="K5" s="185"/>
      <c r="L5" s="287" t="s">
        <v>15</v>
      </c>
      <c r="M5" s="288"/>
      <c r="N5" s="288"/>
      <c r="O5" s="288"/>
      <c r="P5" s="288"/>
      <c r="Q5" s="304"/>
    </row>
    <row r="6" spans="1:17" ht="13.15" customHeight="1" x14ac:dyDescent="0.35">
      <c r="A6" s="283"/>
      <c r="B6" s="284"/>
      <c r="C6" s="302"/>
      <c r="D6" s="287" t="s">
        <v>194</v>
      </c>
      <c r="E6" s="304"/>
      <c r="F6" s="287" t="s">
        <v>195</v>
      </c>
      <c r="G6" s="304"/>
      <c r="H6" s="287" t="s">
        <v>194</v>
      </c>
      <c r="I6" s="304"/>
      <c r="J6" s="287" t="s">
        <v>195</v>
      </c>
      <c r="K6" s="304"/>
      <c r="L6" s="110" t="s">
        <v>16</v>
      </c>
      <c r="M6" s="110" t="s">
        <v>17</v>
      </c>
      <c r="N6" s="110" t="s">
        <v>18</v>
      </c>
      <c r="O6" s="305" t="s">
        <v>19</v>
      </c>
      <c r="P6" s="306"/>
      <c r="Q6" s="307"/>
    </row>
    <row r="7" spans="1:17" ht="21.75" customHeight="1" x14ac:dyDescent="0.35">
      <c r="A7" s="285"/>
      <c r="B7" s="286"/>
      <c r="C7" s="303"/>
      <c r="D7" s="111" t="s">
        <v>212</v>
      </c>
      <c r="E7" s="186" t="s">
        <v>190</v>
      </c>
      <c r="F7" s="111" t="s">
        <v>213</v>
      </c>
      <c r="G7" s="186" t="s">
        <v>190</v>
      </c>
      <c r="H7" s="253" t="s">
        <v>212</v>
      </c>
      <c r="I7" s="186" t="s">
        <v>190</v>
      </c>
      <c r="J7" s="253" t="s">
        <v>213</v>
      </c>
      <c r="K7" s="186" t="s">
        <v>190</v>
      </c>
      <c r="L7" s="111" t="s">
        <v>20</v>
      </c>
      <c r="M7" s="111"/>
      <c r="N7" s="111"/>
      <c r="O7" s="205" t="s">
        <v>189</v>
      </c>
      <c r="P7" s="186" t="s">
        <v>190</v>
      </c>
      <c r="Q7" s="218" t="s">
        <v>186</v>
      </c>
    </row>
    <row r="8" spans="1:17" ht="13.15" customHeight="1" x14ac:dyDescent="0.35">
      <c r="A8" s="107" t="s">
        <v>21</v>
      </c>
      <c r="B8" s="10" t="s">
        <v>22</v>
      </c>
      <c r="D8" s="30"/>
      <c r="E8" s="155"/>
      <c r="F8" s="30"/>
      <c r="G8" s="155"/>
      <c r="H8" s="30"/>
      <c r="I8" s="155"/>
      <c r="J8" s="30"/>
      <c r="K8" s="155"/>
      <c r="L8" s="30"/>
      <c r="M8" s="30"/>
      <c r="N8" s="30"/>
      <c r="O8" s="31"/>
      <c r="P8" s="187"/>
      <c r="Q8" s="187"/>
    </row>
    <row r="9" spans="1:17" ht="12" customHeight="1" x14ac:dyDescent="0.35">
      <c r="A9" s="32"/>
      <c r="B9" s="10" t="s">
        <v>23</v>
      </c>
      <c r="D9" s="59">
        <f>+TOT_Tav3!C2</f>
        <v>1170252</v>
      </c>
      <c r="E9" s="159">
        <f>+TOT_Tav3!D2</f>
        <v>-3.87892338007206E-2</v>
      </c>
      <c r="F9" s="59">
        <f>+TOT_Tav3!E2</f>
        <v>53179376</v>
      </c>
      <c r="G9" s="159">
        <f>+TOT_Tav3!F2</f>
        <v>1.4718746353132899E-2</v>
      </c>
      <c r="H9" s="59">
        <f>+TOT_Tav3!G2</f>
        <v>143159</v>
      </c>
      <c r="I9" s="159">
        <f>+TOT_Tav3!H2</f>
        <v>-0.24835135986558901</v>
      </c>
      <c r="J9" s="59">
        <f>+TOT_Tav3!I2</f>
        <v>179216</v>
      </c>
      <c r="K9" s="159">
        <f>+TOT_Tav3!J2</f>
        <v>0.30825102745475902</v>
      </c>
      <c r="L9" s="59">
        <f>+TOT_Tav3!K2</f>
        <v>30481</v>
      </c>
      <c r="M9" s="59">
        <f>+TOT_Tav3!L2</f>
        <v>52043643</v>
      </c>
      <c r="N9" s="59">
        <f>+TOT_Tav3!M2</f>
        <v>1500572</v>
      </c>
      <c r="O9" s="60">
        <f>+TOT_Tav3!N2</f>
        <v>53574696</v>
      </c>
      <c r="P9" s="188">
        <f>+TOT_Tav3!O2</f>
        <v>1.58621397380674E-2</v>
      </c>
      <c r="Q9" s="188">
        <f>+TOT_Tav3!P2</f>
        <v>0.61217757512544102</v>
      </c>
    </row>
    <row r="10" spans="1:17" s="47" customFormat="1" ht="12" customHeight="1" x14ac:dyDescent="0.35">
      <c r="A10" s="52"/>
      <c r="B10" s="53" t="s">
        <v>66</v>
      </c>
      <c r="C10" s="53" t="s">
        <v>86</v>
      </c>
      <c r="D10" s="76">
        <f>+TOT_Tav3!C3</f>
        <v>742</v>
      </c>
      <c r="E10" s="163">
        <f>+TOT_Tav3!D3</f>
        <v>3.4867503486750301E-2</v>
      </c>
      <c r="F10" s="76">
        <f>+TOT_Tav3!E3</f>
        <v>14340</v>
      </c>
      <c r="G10" s="163">
        <f>+TOT_Tav3!F3</f>
        <v>1.0061555679910501</v>
      </c>
      <c r="H10" s="76">
        <f>+TOT_Tav3!G3</f>
        <v>0</v>
      </c>
      <c r="I10" s="163">
        <f>+TOT_Tav3!H3</f>
        <v>0</v>
      </c>
      <c r="J10" s="76">
        <f>+TOT_Tav3!I3</f>
        <v>0</v>
      </c>
      <c r="K10" s="163">
        <f>+TOT_Tav3!J3</f>
        <v>0</v>
      </c>
      <c r="L10" s="76">
        <f>+TOT_Tav3!K3</f>
        <v>0</v>
      </c>
      <c r="M10" s="76">
        <f>+TOT_Tav3!L3</f>
        <v>13592</v>
      </c>
      <c r="N10" s="76">
        <f>+TOT_Tav3!M3</f>
        <v>809</v>
      </c>
      <c r="O10" s="77">
        <f>+TOT_Tav3!N3</f>
        <v>14401</v>
      </c>
      <c r="P10" s="189">
        <f>+TOT_Tav3!O3</f>
        <v>0.99018794914317299</v>
      </c>
      <c r="Q10" s="189">
        <f>+TOT_Tav3!P3</f>
        <v>1.6455472298679001E-4</v>
      </c>
    </row>
    <row r="11" spans="1:17" s="47" customFormat="1" ht="12" customHeight="1" x14ac:dyDescent="0.35">
      <c r="A11" s="52"/>
      <c r="B11" s="144"/>
      <c r="C11" s="53" t="s">
        <v>24</v>
      </c>
      <c r="D11" s="76">
        <f>+TOT_Tav3!C4</f>
        <v>0</v>
      </c>
      <c r="E11" s="163">
        <f>+TOT_Tav3!D4</f>
        <v>0</v>
      </c>
      <c r="F11" s="76">
        <f>+TOT_Tav3!E4</f>
        <v>0</v>
      </c>
      <c r="G11" s="163">
        <f>+TOT_Tav3!F4</f>
        <v>0</v>
      </c>
      <c r="H11" s="76">
        <f>+TOT_Tav3!G4</f>
        <v>142554</v>
      </c>
      <c r="I11" s="163">
        <f>+TOT_Tav3!H4</f>
        <v>-0.24878269850972801</v>
      </c>
      <c r="J11" s="76">
        <f>+TOT_Tav3!I4</f>
        <v>156644</v>
      </c>
      <c r="K11" s="163">
        <f>+TOT_Tav3!J4</f>
        <v>0.53981657147912598</v>
      </c>
      <c r="L11" s="76">
        <f>+TOT_Tav3!K4</f>
        <v>0</v>
      </c>
      <c r="M11" s="76">
        <f>+TOT_Tav3!L4</f>
        <v>0</v>
      </c>
      <c r="N11" s="76">
        <f>+TOT_Tav3!M4</f>
        <v>463318</v>
      </c>
      <c r="O11" s="77">
        <f>+TOT_Tav3!N4</f>
        <v>463318</v>
      </c>
      <c r="P11" s="189">
        <f>+TOT_Tav3!O4</f>
        <v>0.15051750168858499</v>
      </c>
      <c r="Q11" s="189">
        <f>+TOT_Tav3!P4</f>
        <v>5.2941577074365302E-3</v>
      </c>
    </row>
    <row r="12" spans="1:17" ht="12" customHeight="1" x14ac:dyDescent="0.35">
      <c r="A12" s="32"/>
      <c r="B12" s="10" t="s">
        <v>25</v>
      </c>
      <c r="D12" s="59">
        <f>+TOT_Tav3!C5</f>
        <v>993320</v>
      </c>
      <c r="E12" s="159">
        <f>+TOT_Tav3!D5</f>
        <v>0.10026462088544399</v>
      </c>
      <c r="F12" s="59">
        <f>+TOT_Tav3!E5</f>
        <v>73018529</v>
      </c>
      <c r="G12" s="159">
        <f>+TOT_Tav3!F5</f>
        <v>0.120463036457996</v>
      </c>
      <c r="H12" s="59">
        <f>+TOT_Tav3!G5</f>
        <v>5</v>
      </c>
      <c r="I12" s="159">
        <f>+TOT_Tav3!H5</f>
        <v>-0.64285714285714302</v>
      </c>
      <c r="J12" s="59">
        <f>+TOT_Tav3!I5</f>
        <v>8</v>
      </c>
      <c r="K12" s="159">
        <f>+TOT_Tav3!J5</f>
        <v>-0.6</v>
      </c>
      <c r="L12" s="59">
        <f>+TOT_Tav3!K5</f>
        <v>183817</v>
      </c>
      <c r="M12" s="59">
        <f>+TOT_Tav3!L5</f>
        <v>938853</v>
      </c>
      <c r="N12" s="59">
        <f>+TOT_Tav3!M5</f>
        <v>6259</v>
      </c>
      <c r="O12" s="60">
        <f>+TOT_Tav3!N5</f>
        <v>1128929</v>
      </c>
      <c r="P12" s="188">
        <f>+TOT_Tav3!O5</f>
        <v>0.104926677778615</v>
      </c>
      <c r="Q12" s="188">
        <f>+TOT_Tav3!P5</f>
        <v>1.2899840210176599E-2</v>
      </c>
    </row>
    <row r="13" spans="1:17" ht="12" customHeight="1" x14ac:dyDescent="0.35">
      <c r="A13" s="32"/>
      <c r="B13" s="10" t="s">
        <v>26</v>
      </c>
      <c r="D13" s="59">
        <f>+TOT_Tav3!C6</f>
        <v>4289</v>
      </c>
      <c r="E13" s="159">
        <f>+TOT_Tav3!D6</f>
        <v>-4.1564245810055897E-2</v>
      </c>
      <c r="F13" s="59">
        <f>+TOT_Tav3!E6</f>
        <v>373117</v>
      </c>
      <c r="G13" s="159">
        <f>+TOT_Tav3!F6</f>
        <v>0.12162003733553001</v>
      </c>
      <c r="H13" s="59">
        <f>+TOT_Tav3!G6</f>
        <v>3</v>
      </c>
      <c r="I13" s="159">
        <f>+TOT_Tav3!H6</f>
        <v>2</v>
      </c>
      <c r="J13" s="59">
        <f>+TOT_Tav3!I6</f>
        <v>83</v>
      </c>
      <c r="K13" s="159">
        <f>+TOT_Tav3!J6</f>
        <v>-0.25225225225225201</v>
      </c>
      <c r="L13" s="59">
        <f>+TOT_Tav3!K6</f>
        <v>1624</v>
      </c>
      <c r="M13" s="59">
        <f>+TOT_Tav3!L6</f>
        <v>167924</v>
      </c>
      <c r="N13" s="59">
        <f>+TOT_Tav3!M6</f>
        <v>301</v>
      </c>
      <c r="O13" s="60">
        <f>+TOT_Tav3!N6</f>
        <v>169849</v>
      </c>
      <c r="P13" s="188">
        <f>+TOT_Tav3!O6</f>
        <v>3.8107985869180003E-2</v>
      </c>
      <c r="Q13" s="188">
        <f>+TOT_Tav3!P6</f>
        <v>1.94079960729E-3</v>
      </c>
    </row>
    <row r="14" spans="1:17" ht="12" customHeight="1" x14ac:dyDescent="0.35">
      <c r="A14" s="32"/>
      <c r="B14" s="10" t="s">
        <v>27</v>
      </c>
      <c r="D14" s="59">
        <f>+TOT_Tav3!C7</f>
        <v>2167861</v>
      </c>
      <c r="E14" s="159">
        <f>+TOT_Tav3!D7</f>
        <v>2.0288475884020499E-2</v>
      </c>
      <c r="F14" s="59">
        <f>+TOT_Tav3!E7</f>
        <v>126571022</v>
      </c>
      <c r="G14" s="159">
        <f>+TOT_Tav3!F7</f>
        <v>7.3465186169096697E-2</v>
      </c>
      <c r="H14" s="59">
        <f>+TOT_Tav3!G7</f>
        <v>143167</v>
      </c>
      <c r="I14" s="159">
        <f>+TOT_Tav3!H7</f>
        <v>-0.24836855230345201</v>
      </c>
      <c r="J14" s="59">
        <f>+TOT_Tav3!I7</f>
        <v>179307</v>
      </c>
      <c r="K14" s="159">
        <f>+TOT_Tav3!J7</f>
        <v>0.30766481913652299</v>
      </c>
      <c r="L14" s="59">
        <f>+TOT_Tav3!K7</f>
        <v>215922</v>
      </c>
      <c r="M14" s="59">
        <f>+TOT_Tav3!L7</f>
        <v>53150420</v>
      </c>
      <c r="N14" s="59">
        <f>+TOT_Tav3!M7</f>
        <v>1507132</v>
      </c>
      <c r="O14" s="60">
        <f>+TOT_Tav3!N7</f>
        <v>54873474</v>
      </c>
      <c r="P14" s="188">
        <f>+TOT_Tav3!O7</f>
        <v>1.7617200725479801E-2</v>
      </c>
      <c r="Q14" s="188">
        <f>+TOT_Tav3!P7</f>
        <v>0.62701821494290799</v>
      </c>
    </row>
    <row r="15" spans="1:17" s="47" customFormat="1" ht="12" customHeight="1" x14ac:dyDescent="0.35">
      <c r="A15" s="52"/>
      <c r="B15" s="53" t="s">
        <v>66</v>
      </c>
      <c r="C15" s="53" t="s">
        <v>87</v>
      </c>
      <c r="D15" s="76">
        <f>+TOT_Tav3!C8</f>
        <v>26732</v>
      </c>
      <c r="E15" s="163">
        <f>+TOT_Tav3!D8</f>
        <v>1.0987673706524299</v>
      </c>
      <c r="F15" s="76">
        <f>+TOT_Tav3!E8</f>
        <v>1694008</v>
      </c>
      <c r="G15" s="163">
        <f>+TOT_Tav3!F8</f>
        <v>1.16813597501664</v>
      </c>
      <c r="H15" s="76">
        <f>+TOT_Tav3!G8</f>
        <v>0</v>
      </c>
      <c r="I15" s="163">
        <f>+TOT_Tav3!H8</f>
        <v>0</v>
      </c>
      <c r="J15" s="76">
        <f>+TOT_Tav3!I8</f>
        <v>0</v>
      </c>
      <c r="K15" s="163">
        <f>+TOT_Tav3!J8</f>
        <v>0</v>
      </c>
      <c r="L15" s="76">
        <f>+TOT_Tav3!K8</f>
        <v>4179</v>
      </c>
      <c r="M15" s="76">
        <f>+TOT_Tav3!L8</f>
        <v>1038581</v>
      </c>
      <c r="N15" s="76">
        <f>+TOT_Tav3!M8</f>
        <v>13</v>
      </c>
      <c r="O15" s="77">
        <f>+TOT_Tav3!N8</f>
        <v>1042773</v>
      </c>
      <c r="P15" s="189">
        <f>+TOT_Tav3!O8</f>
        <v>1.28744504988286</v>
      </c>
      <c r="Q15" s="189">
        <f>+TOT_Tav3!P8</f>
        <v>1.19153685267067E-2</v>
      </c>
    </row>
    <row r="16" spans="1:17" s="47" customFormat="1" ht="36.75" customHeight="1" x14ac:dyDescent="0.35">
      <c r="A16" s="52"/>
      <c r="B16" s="190"/>
      <c r="C16" s="190" t="s">
        <v>28</v>
      </c>
      <c r="D16" s="76">
        <f>+TOT_Tav3!C9</f>
        <v>0</v>
      </c>
      <c r="E16" s="163">
        <f>+TOT_Tav3!D9</f>
        <v>0</v>
      </c>
      <c r="F16" s="76">
        <f>+TOT_Tav3!E9</f>
        <v>0</v>
      </c>
      <c r="G16" s="163">
        <f>+TOT_Tav3!F9</f>
        <v>0</v>
      </c>
      <c r="H16" s="76">
        <f>+TOT_Tav3!G9</f>
        <v>1216</v>
      </c>
      <c r="I16" s="163">
        <f>+TOT_Tav3!H9</f>
        <v>5.8311575282854702E-2</v>
      </c>
      <c r="J16" s="76">
        <f>+TOT_Tav3!I9</f>
        <v>17454</v>
      </c>
      <c r="K16" s="163">
        <f>+TOT_Tav3!J9</f>
        <v>3.5738993710691802</v>
      </c>
      <c r="L16" s="76">
        <f>+TOT_Tav3!K9</f>
        <v>0</v>
      </c>
      <c r="M16" s="76">
        <f>+TOT_Tav3!L9</f>
        <v>78815</v>
      </c>
      <c r="N16" s="76">
        <f>+TOT_Tav3!M9</f>
        <v>0</v>
      </c>
      <c r="O16" s="77">
        <f>+TOT_Tav3!N9</f>
        <v>78815</v>
      </c>
      <c r="P16" s="189">
        <f>+TOT_Tav3!O9</f>
        <v>6.9882036732865402E-2</v>
      </c>
      <c r="Q16" s="189">
        <f>+TOT_Tav3!P9</f>
        <v>9.0058888217511596E-4</v>
      </c>
    </row>
    <row r="17" spans="1:17" ht="14.15" customHeight="1" x14ac:dyDescent="0.35">
      <c r="A17" s="107"/>
      <c r="B17" s="10" t="s">
        <v>29</v>
      </c>
      <c r="D17" s="59"/>
      <c r="E17" s="159"/>
      <c r="F17" s="59"/>
      <c r="G17" s="159"/>
      <c r="H17" s="59"/>
      <c r="I17" s="159"/>
      <c r="J17" s="59"/>
      <c r="K17" s="159"/>
      <c r="L17" s="59"/>
      <c r="M17" s="59"/>
      <c r="N17" s="61"/>
      <c r="O17" s="60"/>
      <c r="P17" s="188"/>
      <c r="Q17" s="188"/>
    </row>
    <row r="18" spans="1:17" ht="12" customHeight="1" x14ac:dyDescent="0.35">
      <c r="A18" s="32"/>
      <c r="B18" s="10" t="s">
        <v>30</v>
      </c>
      <c r="D18" s="59">
        <f>+TOT_Tav3!C10</f>
        <v>1849</v>
      </c>
      <c r="E18" s="159">
        <f>+TOT_Tav3!D10</f>
        <v>-0.55456516502047704</v>
      </c>
      <c r="F18" s="59">
        <f>+TOT_Tav3!E10</f>
        <v>3924</v>
      </c>
      <c r="G18" s="159">
        <f>+TOT_Tav3!F10</f>
        <v>-0.53435386258454998</v>
      </c>
      <c r="H18" s="59">
        <f>+TOT_Tav3!G10</f>
        <v>0</v>
      </c>
      <c r="I18" s="159">
        <f>+TOT_Tav3!H10</f>
        <v>0</v>
      </c>
      <c r="J18" s="59">
        <f>+TOT_Tav3!I10</f>
        <v>0</v>
      </c>
      <c r="K18" s="159">
        <f>+TOT_Tav3!J10</f>
        <v>0</v>
      </c>
      <c r="L18" s="59">
        <f>+TOT_Tav3!K10</f>
        <v>0</v>
      </c>
      <c r="M18" s="59">
        <f>+TOT_Tav3!L10</f>
        <v>4632</v>
      </c>
      <c r="N18" s="62">
        <f>+TOT_Tav3!M10</f>
        <v>0</v>
      </c>
      <c r="O18" s="60">
        <f>+TOT_Tav3!N10</f>
        <v>4632</v>
      </c>
      <c r="P18" s="188">
        <f>+TOT_Tav3!O10</f>
        <v>-0.48744052229722301</v>
      </c>
      <c r="Q18" s="188">
        <f>+TOT_Tav3!P10</f>
        <v>5.2928093665357302E-5</v>
      </c>
    </row>
    <row r="19" spans="1:17" ht="12" customHeight="1" x14ac:dyDescent="0.35">
      <c r="A19" s="32"/>
      <c r="B19" s="10" t="s">
        <v>31</v>
      </c>
      <c r="D19" s="59">
        <f>+TOT_Tav3!C11</f>
        <v>3261533</v>
      </c>
      <c r="E19" s="159">
        <f>+TOT_Tav3!D11</f>
        <v>0.10666004792368</v>
      </c>
      <c r="F19" s="59">
        <f>+TOT_Tav3!E11</f>
        <v>210436884</v>
      </c>
      <c r="G19" s="159">
        <f>+TOT_Tav3!F11</f>
        <v>2.2902123135178001E-2</v>
      </c>
      <c r="H19" s="59">
        <f>+TOT_Tav3!G11</f>
        <v>94521</v>
      </c>
      <c r="I19" s="159">
        <f>+TOT_Tav3!H11</f>
        <v>-0.58866535242894602</v>
      </c>
      <c r="J19" s="59">
        <f>+TOT_Tav3!I11</f>
        <v>436180</v>
      </c>
      <c r="K19" s="159">
        <f>+TOT_Tav3!J11</f>
        <v>-0.15825429142101799</v>
      </c>
      <c r="L19" s="59">
        <f>+TOT_Tav3!K11</f>
        <v>129275</v>
      </c>
      <c r="M19" s="59">
        <f>+TOT_Tav3!L11</f>
        <v>1155700</v>
      </c>
      <c r="N19" s="62">
        <f>+TOT_Tav3!M11</f>
        <v>0</v>
      </c>
      <c r="O19" s="60">
        <f>+TOT_Tav3!N11</f>
        <v>1284975</v>
      </c>
      <c r="P19" s="188">
        <f>+TOT_Tav3!O11</f>
        <v>-5.6304850992570099E-3</v>
      </c>
      <c r="Q19" s="188">
        <f>+TOT_Tav3!P11</f>
        <v>1.4682918211926301E-2</v>
      </c>
    </row>
    <row r="20" spans="1:17" ht="12" customHeight="1" x14ac:dyDescent="0.35">
      <c r="A20" s="32"/>
      <c r="B20" s="10" t="s">
        <v>32</v>
      </c>
      <c r="D20" s="59">
        <f>+TOT_Tav3!C12</f>
        <v>48455</v>
      </c>
      <c r="E20" s="159">
        <f>+TOT_Tav3!D12</f>
        <v>-0.44380674709305701</v>
      </c>
      <c r="F20" s="59">
        <f>+TOT_Tav3!E12</f>
        <v>443164</v>
      </c>
      <c r="G20" s="159">
        <f>+TOT_Tav3!F12</f>
        <v>-0.45692949068298599</v>
      </c>
      <c r="H20" s="59">
        <f>+TOT_Tav3!G12</f>
        <v>41013</v>
      </c>
      <c r="I20" s="159">
        <f>+TOT_Tav3!H12</f>
        <v>-0.104167576776899</v>
      </c>
      <c r="J20" s="59">
        <f>+TOT_Tav3!I12</f>
        <v>1202</v>
      </c>
      <c r="K20" s="159">
        <f>+TOT_Tav3!J12</f>
        <v>-0.157082748948107</v>
      </c>
      <c r="L20" s="59">
        <f>+TOT_Tav3!K12</f>
        <v>145625</v>
      </c>
      <c r="M20" s="59">
        <f>+TOT_Tav3!L12</f>
        <v>169640</v>
      </c>
      <c r="N20" s="62">
        <f>+TOT_Tav3!M12</f>
        <v>0</v>
      </c>
      <c r="O20" s="60">
        <f>+TOT_Tav3!N12</f>
        <v>315265</v>
      </c>
      <c r="P20" s="188">
        <f>+TOT_Tav3!O12</f>
        <v>-0.535096515417398</v>
      </c>
      <c r="Q20" s="188">
        <f>+TOT_Tav3!P12</f>
        <v>3.6024126617894801E-3</v>
      </c>
    </row>
    <row r="21" spans="1:17" ht="12" customHeight="1" x14ac:dyDescent="0.35">
      <c r="A21" s="107"/>
      <c r="B21" s="10" t="s">
        <v>33</v>
      </c>
      <c r="D21" s="59">
        <f>+TOT_Tav3!C13</f>
        <v>3311837</v>
      </c>
      <c r="E21" s="159">
        <f>+TOT_Tav3!D13</f>
        <v>8.9973657673502599E-2</v>
      </c>
      <c r="F21" s="59">
        <f>+TOT_Tav3!E13</f>
        <v>210883972</v>
      </c>
      <c r="G21" s="159">
        <f>+TOT_Tav3!F13</f>
        <v>2.09836758107118E-2</v>
      </c>
      <c r="H21" s="59">
        <f>+TOT_Tav3!G13</f>
        <v>135534</v>
      </c>
      <c r="I21" s="159">
        <f>+TOT_Tav3!H13</f>
        <v>-0.50817387770209699</v>
      </c>
      <c r="J21" s="59">
        <f>+TOT_Tav3!I13</f>
        <v>437382</v>
      </c>
      <c r="K21" s="159">
        <f>+TOT_Tav3!J13</f>
        <v>-0.15825107628591401</v>
      </c>
      <c r="L21" s="59">
        <f>+TOT_Tav3!K13</f>
        <v>274900</v>
      </c>
      <c r="M21" s="59">
        <f>+TOT_Tav3!L13</f>
        <v>1329972</v>
      </c>
      <c r="N21" s="62">
        <f>+TOT_Tav3!M13</f>
        <v>0</v>
      </c>
      <c r="O21" s="60">
        <f>+TOT_Tav3!N13</f>
        <v>1604872</v>
      </c>
      <c r="P21" s="188">
        <f>+TOT_Tav3!O13</f>
        <v>-0.18922026575488299</v>
      </c>
      <c r="Q21" s="188">
        <f>+TOT_Tav3!P13</f>
        <v>1.8338258967381098E-2</v>
      </c>
    </row>
    <row r="22" spans="1:17" s="26" customFormat="1" ht="13.15" customHeight="1" x14ac:dyDescent="0.35">
      <c r="A22" s="99" t="s">
        <v>34</v>
      </c>
      <c r="B22" s="63"/>
      <c r="C22" s="63"/>
      <c r="D22" s="64">
        <f>+TOT_Tav3!C14</f>
        <v>5479698</v>
      </c>
      <c r="E22" s="191">
        <f>+TOT_Tav3!D14</f>
        <v>6.1296956989345099E-2</v>
      </c>
      <c r="F22" s="64">
        <f>+TOT_Tav3!E14</f>
        <v>337454994</v>
      </c>
      <c r="G22" s="191">
        <f>+TOT_Tav3!F14</f>
        <v>4.0055547791168801E-2</v>
      </c>
      <c r="H22" s="64">
        <f>+TOT_Tav3!G14</f>
        <v>278701</v>
      </c>
      <c r="I22" s="191">
        <f>+TOT_Tav3!H14</f>
        <v>-0.40199078206536698</v>
      </c>
      <c r="J22" s="64">
        <f>+TOT_Tav3!I14</f>
        <v>616689</v>
      </c>
      <c r="K22" s="191">
        <f>+TOT_Tav3!J14</f>
        <v>-6.09716916058477E-2</v>
      </c>
      <c r="L22" s="64">
        <f>+TOT_Tav3!K14</f>
        <v>490822</v>
      </c>
      <c r="M22" s="64">
        <f>+TOT_Tav3!L14</f>
        <v>54480392</v>
      </c>
      <c r="N22" s="65">
        <f>+TOT_Tav3!M14</f>
        <v>1507132</v>
      </c>
      <c r="O22" s="64">
        <f>+TOT_Tav3!N14</f>
        <v>56478346</v>
      </c>
      <c r="P22" s="191">
        <f>+TOT_Tav3!O14</f>
        <v>1.02934711217453E-2</v>
      </c>
      <c r="Q22" s="191">
        <f>+TOT_Tav3!P14</f>
        <v>0.64535647391028905</v>
      </c>
    </row>
    <row r="23" spans="1:17" ht="14.15" customHeight="1" x14ac:dyDescent="0.35">
      <c r="A23" s="86" t="s">
        <v>35</v>
      </c>
      <c r="B23" s="66"/>
      <c r="C23" s="87"/>
      <c r="D23" s="68">
        <f>+TOT_Tav3!C15</f>
        <v>0</v>
      </c>
      <c r="E23" s="192">
        <f>+TOT_Tav3!D15</f>
        <v>0</v>
      </c>
      <c r="F23" s="68">
        <f>+TOT_Tav3!E15</f>
        <v>0</v>
      </c>
      <c r="G23" s="192">
        <f>+TOT_Tav3!F15</f>
        <v>0</v>
      </c>
      <c r="H23" s="68">
        <f>+TOT_Tav3!G15</f>
        <v>0</v>
      </c>
      <c r="I23" s="192">
        <f>+TOT_Tav3!H15</f>
        <v>0</v>
      </c>
      <c r="J23" s="68">
        <f>+TOT_Tav3!I15</f>
        <v>0</v>
      </c>
      <c r="K23" s="192">
        <f>+TOT_Tav3!J15</f>
        <v>0</v>
      </c>
      <c r="L23" s="68">
        <f>+TOT_Tav3!K15</f>
        <v>0</v>
      </c>
      <c r="M23" s="68">
        <f>+TOT_Tav3!L15</f>
        <v>0</v>
      </c>
      <c r="N23" s="69">
        <f>+TOT_Tav3!M15</f>
        <v>0</v>
      </c>
      <c r="O23" s="70">
        <f>+TOT_Tav3!N15</f>
        <v>0</v>
      </c>
      <c r="P23" s="193">
        <f>+TOT_Tav3!O15</f>
        <v>0</v>
      </c>
      <c r="Q23" s="193">
        <f>+TOT_Tav3!P15</f>
        <v>0</v>
      </c>
    </row>
    <row r="24" spans="1:17" ht="13.15" customHeight="1" x14ac:dyDescent="0.35">
      <c r="A24" s="107" t="s">
        <v>36</v>
      </c>
      <c r="B24" s="33" t="s">
        <v>22</v>
      </c>
      <c r="C24" s="71"/>
      <c r="D24" s="72"/>
      <c r="E24" s="155"/>
      <c r="F24" s="72"/>
      <c r="G24" s="155"/>
      <c r="H24" s="72"/>
      <c r="I24" s="155"/>
      <c r="J24" s="72"/>
      <c r="K24" s="155"/>
      <c r="L24" s="72"/>
      <c r="M24" s="72"/>
      <c r="N24" s="73"/>
      <c r="O24" s="74"/>
      <c r="P24" s="187"/>
      <c r="Q24" s="187"/>
    </row>
    <row r="25" spans="1:17" ht="12" customHeight="1" x14ac:dyDescent="0.35">
      <c r="A25" s="107"/>
      <c r="B25" s="10" t="s">
        <v>37</v>
      </c>
      <c r="D25" s="59">
        <f>+TOT_Tav3!C16</f>
        <v>366083</v>
      </c>
      <c r="E25" s="159">
        <f>+TOT_Tav3!D16</f>
        <v>0.36415398775520802</v>
      </c>
      <c r="F25" s="59">
        <f>+TOT_Tav3!E16</f>
        <v>13577982</v>
      </c>
      <c r="G25" s="159">
        <f>+TOT_Tav3!F16</f>
        <v>0.33332056769011797</v>
      </c>
      <c r="H25" s="59">
        <f>+TOT_Tav3!G16</f>
        <v>140912</v>
      </c>
      <c r="I25" s="159">
        <f>+TOT_Tav3!H16</f>
        <v>0.14242166281568</v>
      </c>
      <c r="J25" s="59">
        <f>+TOT_Tav3!I16</f>
        <v>158971</v>
      </c>
      <c r="K25" s="159">
        <f>+TOT_Tav3!J16</f>
        <v>0.30019547384003897</v>
      </c>
      <c r="L25" s="59">
        <f>+TOT_Tav3!K16</f>
        <v>21785</v>
      </c>
      <c r="M25" s="59">
        <f>+TOT_Tav3!L16</f>
        <v>12468677</v>
      </c>
      <c r="N25" s="59">
        <f>+TOT_Tav3!M16</f>
        <v>1024473</v>
      </c>
      <c r="O25" s="60">
        <f>+TOT_Tav3!N16</f>
        <v>13514935</v>
      </c>
      <c r="P25" s="188">
        <f>+TOT_Tav3!O16</f>
        <v>0.25607886075562297</v>
      </c>
      <c r="Q25" s="188">
        <f>+TOT_Tav3!P16</f>
        <v>0.154429996882819</v>
      </c>
    </row>
    <row r="26" spans="1:17" s="47" customFormat="1" ht="24" customHeight="1" x14ac:dyDescent="0.35">
      <c r="A26" s="54"/>
      <c r="B26" s="194" t="s">
        <v>196</v>
      </c>
      <c r="C26" s="114" t="s">
        <v>88</v>
      </c>
      <c r="D26" s="76">
        <f>+TOT_Tav3!C17</f>
        <v>0</v>
      </c>
      <c r="E26" s="163">
        <f>+TOT_Tav3!D17</f>
        <v>0</v>
      </c>
      <c r="F26" s="76">
        <f>+TOT_Tav3!E17</f>
        <v>0</v>
      </c>
      <c r="G26" s="163">
        <f>+TOT_Tav3!F17</f>
        <v>0</v>
      </c>
      <c r="H26" s="76">
        <f>+TOT_Tav3!G17</f>
        <v>138473</v>
      </c>
      <c r="I26" s="163">
        <f>+TOT_Tav3!H17</f>
        <v>0.143327773832918</v>
      </c>
      <c r="J26" s="76">
        <f>+TOT_Tav3!I17</f>
        <v>149193</v>
      </c>
      <c r="K26" s="163">
        <f>+TOT_Tav3!J17</f>
        <v>0.242643322977486</v>
      </c>
      <c r="L26" s="76">
        <f>+TOT_Tav3!K17</f>
        <v>0</v>
      </c>
      <c r="M26" s="76">
        <f>+TOT_Tav3!L17</f>
        <v>0</v>
      </c>
      <c r="N26" s="76">
        <f>+TOT_Tav3!M17</f>
        <v>380848</v>
      </c>
      <c r="O26" s="77">
        <f>+TOT_Tav3!N17</f>
        <v>380848</v>
      </c>
      <c r="P26" s="189">
        <f>+TOT_Tav3!O17</f>
        <v>0.17011183482856099</v>
      </c>
      <c r="Q26" s="189">
        <f>+TOT_Tav3!P17</f>
        <v>4.3518045371899799E-3</v>
      </c>
    </row>
    <row r="27" spans="1:17" ht="12" customHeight="1" x14ac:dyDescent="0.35">
      <c r="A27" s="107"/>
      <c r="B27" s="10" t="s">
        <v>38</v>
      </c>
      <c r="D27" s="59">
        <f>+TOT_Tav3!C18</f>
        <v>159286</v>
      </c>
      <c r="E27" s="159">
        <f>+TOT_Tav3!D18</f>
        <v>0.133635567828395</v>
      </c>
      <c r="F27" s="59">
        <f>+TOT_Tav3!E18</f>
        <v>14650311</v>
      </c>
      <c r="G27" s="159">
        <f>+TOT_Tav3!F18</f>
        <v>0.117783070455156</v>
      </c>
      <c r="H27" s="59">
        <f>+TOT_Tav3!G18</f>
        <v>44438</v>
      </c>
      <c r="I27" s="159">
        <f>+TOT_Tav3!H18</f>
        <v>0.572692525481314</v>
      </c>
      <c r="J27" s="59">
        <f>+TOT_Tav3!I18</f>
        <v>151941</v>
      </c>
      <c r="K27" s="159">
        <f>+TOT_Tav3!J18</f>
        <v>0.40322312523088299</v>
      </c>
      <c r="L27" s="59">
        <f>+TOT_Tav3!K18</f>
        <v>1553</v>
      </c>
      <c r="M27" s="59">
        <f>+TOT_Tav3!L18</f>
        <v>14656551</v>
      </c>
      <c r="N27" s="59">
        <f>+TOT_Tav3!M18</f>
        <v>330733</v>
      </c>
      <c r="O27" s="60">
        <f>+TOT_Tav3!N18</f>
        <v>14988837</v>
      </c>
      <c r="P27" s="188">
        <f>+TOT_Tav3!O18</f>
        <v>0.11215882771293401</v>
      </c>
      <c r="Q27" s="188">
        <f>+TOT_Tav3!P18</f>
        <v>0.171271711716488</v>
      </c>
    </row>
    <row r="28" spans="1:17" s="47" customFormat="1" ht="24" customHeight="1" x14ac:dyDescent="0.35">
      <c r="A28" s="54"/>
      <c r="B28" s="194" t="s">
        <v>196</v>
      </c>
      <c r="C28" s="114" t="s">
        <v>88</v>
      </c>
      <c r="D28" s="76">
        <f>+TOT_Tav3!C19</f>
        <v>0</v>
      </c>
      <c r="E28" s="163">
        <f>+TOT_Tav3!D19</f>
        <v>0</v>
      </c>
      <c r="F28" s="76">
        <f>+TOT_Tav3!E19</f>
        <v>0</v>
      </c>
      <c r="G28" s="163">
        <f>+TOT_Tav3!F19</f>
        <v>0</v>
      </c>
      <c r="H28" s="76">
        <f>+TOT_Tav3!G19</f>
        <v>44438</v>
      </c>
      <c r="I28" s="163">
        <f>+TOT_Tav3!H19</f>
        <v>0.572692525481314</v>
      </c>
      <c r="J28" s="76">
        <f>+TOT_Tav3!I19</f>
        <v>151941</v>
      </c>
      <c r="K28" s="163">
        <f>+TOT_Tav3!J19</f>
        <v>0.40322312523088299</v>
      </c>
      <c r="L28" s="76">
        <f>+TOT_Tav3!K19</f>
        <v>0</v>
      </c>
      <c r="M28" s="76">
        <f>+TOT_Tav3!L19</f>
        <v>0</v>
      </c>
      <c r="N28" s="76">
        <f>+TOT_Tav3!M19</f>
        <v>152562</v>
      </c>
      <c r="O28" s="77">
        <f>+TOT_Tav3!N19</f>
        <v>152562</v>
      </c>
      <c r="P28" s="189">
        <f>+TOT_Tav3!O19</f>
        <v>0.402868965517241</v>
      </c>
      <c r="Q28" s="189">
        <f>+TOT_Tav3!P19</f>
        <v>1.7432676653225899E-3</v>
      </c>
    </row>
    <row r="29" spans="1:17" ht="12" customHeight="1" x14ac:dyDescent="0.35">
      <c r="A29" s="107"/>
      <c r="B29" s="10" t="s">
        <v>39</v>
      </c>
      <c r="D29" s="59">
        <f>+TOT_Tav3!C20</f>
        <v>0</v>
      </c>
      <c r="E29" s="159">
        <f>+TOT_Tav3!D20</f>
        <v>0</v>
      </c>
      <c r="F29" s="59">
        <f>+TOT_Tav3!E20</f>
        <v>2395</v>
      </c>
      <c r="G29" s="159">
        <f>+TOT_Tav3!F20</f>
        <v>0</v>
      </c>
      <c r="H29" s="59">
        <f>+TOT_Tav3!G20</f>
        <v>0</v>
      </c>
      <c r="I29" s="159">
        <f>+TOT_Tav3!H20</f>
        <v>0</v>
      </c>
      <c r="J29" s="59">
        <f>+TOT_Tav3!I20</f>
        <v>0</v>
      </c>
      <c r="K29" s="159">
        <f>+TOT_Tav3!J20</f>
        <v>0</v>
      </c>
      <c r="L29" s="59">
        <f>+TOT_Tav3!K20</f>
        <v>0</v>
      </c>
      <c r="M29" s="59">
        <f>+TOT_Tav3!L20</f>
        <v>2407</v>
      </c>
      <c r="N29" s="59">
        <f>+TOT_Tav3!M20</f>
        <v>0</v>
      </c>
      <c r="O29" s="60">
        <f>+TOT_Tav3!N20</f>
        <v>2407</v>
      </c>
      <c r="P29" s="188">
        <f>+TOT_Tav3!O20</f>
        <v>0</v>
      </c>
      <c r="Q29" s="188">
        <f>+TOT_Tav3!P20</f>
        <v>2.7503869052788199E-5</v>
      </c>
    </row>
    <row r="30" spans="1:17" ht="12" customHeight="1" x14ac:dyDescent="0.35">
      <c r="A30" s="107"/>
      <c r="B30" s="10" t="s">
        <v>40</v>
      </c>
      <c r="D30" s="59">
        <f>+TOT_Tav3!C21</f>
        <v>0</v>
      </c>
      <c r="E30" s="159">
        <f>+TOT_Tav3!D21</f>
        <v>0</v>
      </c>
      <c r="F30" s="59">
        <f>+TOT_Tav3!E21</f>
        <v>0</v>
      </c>
      <c r="G30" s="159">
        <f>+TOT_Tav3!F21</f>
        <v>0</v>
      </c>
      <c r="H30" s="59">
        <f>+TOT_Tav3!G21</f>
        <v>0</v>
      </c>
      <c r="I30" s="159">
        <f>+TOT_Tav3!H21</f>
        <v>0</v>
      </c>
      <c r="J30" s="59">
        <f>+TOT_Tav3!I21</f>
        <v>0</v>
      </c>
      <c r="K30" s="159">
        <f>+TOT_Tav3!J21</f>
        <v>0</v>
      </c>
      <c r="L30" s="59">
        <f>+TOT_Tav3!K21</f>
        <v>0</v>
      </c>
      <c r="M30" s="59">
        <f>+TOT_Tav3!L21</f>
        <v>0</v>
      </c>
      <c r="N30" s="59">
        <f>+TOT_Tav3!M21</f>
        <v>0</v>
      </c>
      <c r="O30" s="60">
        <f>+TOT_Tav3!N21</f>
        <v>0</v>
      </c>
      <c r="P30" s="188">
        <f>+TOT_Tav3!O21</f>
        <v>0</v>
      </c>
      <c r="Q30" s="188">
        <f>+TOT_Tav3!P21</f>
        <v>0</v>
      </c>
    </row>
    <row r="31" spans="1:17" ht="12" customHeight="1" x14ac:dyDescent="0.35">
      <c r="A31" s="107"/>
      <c r="B31" s="10" t="s">
        <v>27</v>
      </c>
      <c r="D31" s="59">
        <f>+TOT_Tav3!C22</f>
        <v>525369</v>
      </c>
      <c r="E31" s="159">
        <f>+TOT_Tav3!D22</f>
        <v>0.28493548039954197</v>
      </c>
      <c r="F31" s="59">
        <f>+TOT_Tav3!E22</f>
        <v>28230688</v>
      </c>
      <c r="G31" s="159">
        <f>+TOT_Tav3!F22</f>
        <v>0.21212931022119999</v>
      </c>
      <c r="H31" s="59">
        <f>+TOT_Tav3!G22</f>
        <v>185350</v>
      </c>
      <c r="I31" s="159">
        <f>+TOT_Tav3!H22</f>
        <v>0.222617265057618</v>
      </c>
      <c r="J31" s="59">
        <f>+TOT_Tav3!I22</f>
        <v>310912</v>
      </c>
      <c r="K31" s="159">
        <f>+TOT_Tav3!J22</f>
        <v>0.348584019744347</v>
      </c>
      <c r="L31" s="59">
        <f>+TOT_Tav3!K22</f>
        <v>23338</v>
      </c>
      <c r="M31" s="59">
        <f>+TOT_Tav3!L22</f>
        <v>27127635</v>
      </c>
      <c r="N31" s="59">
        <f>+TOT_Tav3!M22</f>
        <v>1355206</v>
      </c>
      <c r="O31" s="60">
        <f>+TOT_Tav3!N22</f>
        <v>28506179</v>
      </c>
      <c r="P31" s="188">
        <f>+TOT_Tav3!O22</f>
        <v>0.17614945132349599</v>
      </c>
      <c r="Q31" s="188">
        <f>+TOT_Tav3!P22</f>
        <v>0.32572921246836001</v>
      </c>
    </row>
    <row r="32" spans="1:17" s="47" customFormat="1" ht="36" customHeight="1" x14ac:dyDescent="0.35">
      <c r="A32" s="54"/>
      <c r="B32" s="195" t="s">
        <v>66</v>
      </c>
      <c r="C32" s="190" t="s">
        <v>28</v>
      </c>
      <c r="D32" s="76">
        <f>+TOT_Tav3!C23</f>
        <v>0</v>
      </c>
      <c r="E32" s="163">
        <f>+TOT_Tav3!D23</f>
        <v>0</v>
      </c>
      <c r="F32" s="76">
        <f>+TOT_Tav3!E23</f>
        <v>0</v>
      </c>
      <c r="G32" s="163">
        <f>+TOT_Tav3!F23</f>
        <v>0</v>
      </c>
      <c r="H32" s="76">
        <f>+TOT_Tav3!G23</f>
        <v>8726</v>
      </c>
      <c r="I32" s="163">
        <f>+TOT_Tav3!H23</f>
        <v>0.32634138926888601</v>
      </c>
      <c r="J32" s="76">
        <f>+TOT_Tav3!I23</f>
        <v>111809</v>
      </c>
      <c r="K32" s="163">
        <f>+TOT_Tav3!J23</f>
        <v>0.350366550320656</v>
      </c>
      <c r="L32" s="76">
        <f>+TOT_Tav3!K23</f>
        <v>0</v>
      </c>
      <c r="M32" s="76">
        <f>+TOT_Tav3!L23</f>
        <v>182920</v>
      </c>
      <c r="N32" s="76">
        <f>+TOT_Tav3!M23</f>
        <v>0</v>
      </c>
      <c r="O32" s="77">
        <f>+TOT_Tav3!N23</f>
        <v>182920</v>
      </c>
      <c r="P32" s="189">
        <f>+TOT_Tav3!O23</f>
        <v>0.141338258417151</v>
      </c>
      <c r="Q32" s="189">
        <f>+TOT_Tav3!P23</f>
        <v>2.09015692859826E-3</v>
      </c>
    </row>
    <row r="33" spans="1:17" ht="14.15" customHeight="1" x14ac:dyDescent="0.35">
      <c r="A33" s="107"/>
      <c r="B33" s="10" t="s">
        <v>29</v>
      </c>
      <c r="D33" s="59">
        <f>+TOT_Tav3!C24</f>
        <v>334</v>
      </c>
      <c r="E33" s="159">
        <f>+TOT_Tav3!D24</f>
        <v>-0.40463458110516898</v>
      </c>
      <c r="F33" s="59">
        <f>+TOT_Tav3!E24</f>
        <v>1733</v>
      </c>
      <c r="G33" s="159">
        <f>+TOT_Tav3!F24</f>
        <v>-0.66336441336441299</v>
      </c>
      <c r="H33" s="59">
        <f>+TOT_Tav3!G24</f>
        <v>507</v>
      </c>
      <c r="I33" s="159">
        <f>+TOT_Tav3!H24</f>
        <v>-7.1428571428571397E-2</v>
      </c>
      <c r="J33" s="59">
        <f>+TOT_Tav3!I24</f>
        <v>33</v>
      </c>
      <c r="K33" s="159">
        <f>+TOT_Tav3!J24</f>
        <v>0.375</v>
      </c>
      <c r="L33" s="59">
        <f>+TOT_Tav3!K24</f>
        <v>196</v>
      </c>
      <c r="M33" s="59">
        <f>+TOT_Tav3!L24</f>
        <v>2099</v>
      </c>
      <c r="N33" s="62">
        <f>+TOT_Tav3!M24</f>
        <v>0</v>
      </c>
      <c r="O33" s="60">
        <f>+TOT_Tav3!N24</f>
        <v>2295</v>
      </c>
      <c r="P33" s="188">
        <f>+TOT_Tav3!O24</f>
        <v>-0.58566528254197503</v>
      </c>
      <c r="Q33" s="188">
        <f>+TOT_Tav3!P24</f>
        <v>2.62240878588072E-5</v>
      </c>
    </row>
    <row r="34" spans="1:17" s="26" customFormat="1" ht="13.15" customHeight="1" x14ac:dyDescent="0.35">
      <c r="A34" s="99" t="s">
        <v>41</v>
      </c>
      <c r="B34" s="63"/>
      <c r="C34" s="63"/>
      <c r="D34" s="64">
        <f>+TOT_Tav3!C25</f>
        <v>525703</v>
      </c>
      <c r="E34" s="191">
        <f>+TOT_Tav3!D25</f>
        <v>0.28399063085419002</v>
      </c>
      <c r="F34" s="64">
        <f>+TOT_Tav3!E25</f>
        <v>28232421</v>
      </c>
      <c r="G34" s="191">
        <f>+TOT_Tav3!F25</f>
        <v>0.21193583601162599</v>
      </c>
      <c r="H34" s="64">
        <f>+TOT_Tav3!G25</f>
        <v>185857</v>
      </c>
      <c r="I34" s="191">
        <f>+TOT_Tav3!H25</f>
        <v>0.22156204197256599</v>
      </c>
      <c r="J34" s="64">
        <f>+TOT_Tav3!I25</f>
        <v>310945</v>
      </c>
      <c r="K34" s="191">
        <f>+TOT_Tav3!J25</f>
        <v>0.34858676936822097</v>
      </c>
      <c r="L34" s="64">
        <f>+TOT_Tav3!K25</f>
        <v>23534</v>
      </c>
      <c r="M34" s="64">
        <f>+TOT_Tav3!L25</f>
        <v>27129734</v>
      </c>
      <c r="N34" s="64">
        <f>+TOT_Tav3!M25</f>
        <v>1355206</v>
      </c>
      <c r="O34" s="64">
        <f>+TOT_Tav3!N25</f>
        <v>28508474</v>
      </c>
      <c r="P34" s="191">
        <f>+TOT_Tav3!O25</f>
        <v>0.17597538891249501</v>
      </c>
      <c r="Q34" s="191">
        <f>+TOT_Tav3!P25</f>
        <v>0.32575543655621902</v>
      </c>
    </row>
    <row r="35" spans="1:17" s="26" customFormat="1" ht="13.15" customHeight="1" x14ac:dyDescent="0.35">
      <c r="A35" s="67" t="s">
        <v>42</v>
      </c>
      <c r="B35" s="36"/>
      <c r="C35" s="37"/>
      <c r="D35" s="70">
        <f>+TOT_Tav3!C26</f>
        <v>45341</v>
      </c>
      <c r="E35" s="193">
        <f>+TOT_Tav3!D26</f>
        <v>22.335563561502799</v>
      </c>
      <c r="F35" s="70">
        <f>+TOT_Tav3!E26</f>
        <v>391833</v>
      </c>
      <c r="G35" s="193">
        <f>+TOT_Tav3!F26</f>
        <v>2.1207827582911198</v>
      </c>
      <c r="H35" s="70">
        <f>+TOT_Tav3!G26</f>
        <v>1310374</v>
      </c>
      <c r="I35" s="193">
        <f>+TOT_Tav3!H26</f>
        <v>5.2096848785375703E-2</v>
      </c>
      <c r="J35" s="70">
        <f>+TOT_Tav3!I26</f>
        <v>18832896</v>
      </c>
      <c r="K35" s="193">
        <f>+TOT_Tav3!J26</f>
        <v>8.8067702877823006E-2</v>
      </c>
      <c r="L35" s="70">
        <f>+TOT_Tav3!K26</f>
        <v>87464</v>
      </c>
      <c r="M35" s="70">
        <f>+TOT_Tav3!L26</f>
        <v>35022</v>
      </c>
      <c r="N35" s="75">
        <f>+TOT_Tav3!M26</f>
        <v>1266</v>
      </c>
      <c r="O35" s="70">
        <f>+TOT_Tav3!N26</f>
        <v>123752</v>
      </c>
      <c r="P35" s="193">
        <f>+TOT_Tav3!O26</f>
        <v>0.31303249901855701</v>
      </c>
      <c r="Q35" s="193">
        <f>+TOT_Tav3!P26</f>
        <v>1.41406680640658E-3</v>
      </c>
    </row>
    <row r="36" spans="1:17" ht="14.15" customHeight="1" x14ac:dyDescent="0.35">
      <c r="A36" s="105" t="s">
        <v>43</v>
      </c>
      <c r="B36" s="29" t="s">
        <v>44</v>
      </c>
      <c r="C36" s="12"/>
      <c r="D36" s="72">
        <f>+TOT_Tav3!C27</f>
        <v>539</v>
      </c>
      <c r="E36" s="155">
        <f>+TOT_Tav3!D27</f>
        <v>-0.10016694490818</v>
      </c>
      <c r="F36" s="72">
        <f>+TOT_Tav3!E27</f>
        <v>275612</v>
      </c>
      <c r="G36" s="155">
        <f>+TOT_Tav3!F27</f>
        <v>-0.42573894345566798</v>
      </c>
      <c r="H36" s="72">
        <f>+TOT_Tav3!G27</f>
        <v>0</v>
      </c>
      <c r="I36" s="155">
        <f>+TOT_Tav3!H27</f>
        <v>0</v>
      </c>
      <c r="J36" s="72">
        <f>+TOT_Tav3!I27</f>
        <v>0</v>
      </c>
      <c r="K36" s="155">
        <f>+TOT_Tav3!J27</f>
        <v>0</v>
      </c>
      <c r="L36" s="72">
        <f>+TOT_Tav3!K27</f>
        <v>0</v>
      </c>
      <c r="M36" s="72">
        <f>+TOT_Tav3!L27</f>
        <v>275704</v>
      </c>
      <c r="N36" s="72">
        <f>+TOT_Tav3!M27</f>
        <v>4139</v>
      </c>
      <c r="O36" s="74">
        <f>+TOT_Tav3!N27</f>
        <v>279843</v>
      </c>
      <c r="P36" s="187">
        <f>+TOT_Tav3!O27</f>
        <v>-0.416783549070811</v>
      </c>
      <c r="Q36" s="187">
        <f>+TOT_Tav3!P27</f>
        <v>3.1976590059573798E-3</v>
      </c>
    </row>
    <row r="37" spans="1:17" s="47" customFormat="1" ht="12" customHeight="1" x14ac:dyDescent="0.35">
      <c r="A37" s="54"/>
      <c r="B37" s="53" t="s">
        <v>84</v>
      </c>
      <c r="C37" s="53" t="s">
        <v>85</v>
      </c>
      <c r="D37" s="76">
        <f>+TOT_Tav3!C28</f>
        <v>0</v>
      </c>
      <c r="E37" s="163">
        <f>+TOT_Tav3!D28</f>
        <v>0</v>
      </c>
      <c r="F37" s="76">
        <f>+TOT_Tav3!E28</f>
        <v>0</v>
      </c>
      <c r="G37" s="163">
        <f>+TOT_Tav3!F28</f>
        <v>-1</v>
      </c>
      <c r="H37" s="76">
        <f>+TOT_Tav3!G28</f>
        <v>0</v>
      </c>
      <c r="I37" s="163">
        <f>+TOT_Tav3!H28</f>
        <v>0</v>
      </c>
      <c r="J37" s="76">
        <f>+TOT_Tav3!I28</f>
        <v>0</v>
      </c>
      <c r="K37" s="163">
        <f>+TOT_Tav3!J28</f>
        <v>0</v>
      </c>
      <c r="L37" s="76">
        <f>+TOT_Tav3!K28</f>
        <v>0</v>
      </c>
      <c r="M37" s="76">
        <f>+TOT_Tav3!L28</f>
        <v>0</v>
      </c>
      <c r="N37" s="76">
        <f>+TOT_Tav3!M28</f>
        <v>0</v>
      </c>
      <c r="O37" s="77">
        <f>+TOT_Tav3!N28</f>
        <v>0</v>
      </c>
      <c r="P37" s="189">
        <f>+TOT_Tav3!O28</f>
        <v>-1</v>
      </c>
      <c r="Q37" s="189">
        <f>+TOT_Tav3!P28</f>
        <v>0</v>
      </c>
    </row>
    <row r="38" spans="1:17" s="47" customFormat="1" ht="12" customHeight="1" x14ac:dyDescent="0.35">
      <c r="A38" s="54"/>
      <c r="B38" s="144"/>
      <c r="C38" s="53" t="s">
        <v>45</v>
      </c>
      <c r="D38" s="76">
        <f>+TOT_Tav3!C29</f>
        <v>0</v>
      </c>
      <c r="E38" s="163">
        <f>+TOT_Tav3!D29</f>
        <v>0</v>
      </c>
      <c r="F38" s="76">
        <f>+TOT_Tav3!E29</f>
        <v>0</v>
      </c>
      <c r="G38" s="163">
        <f>+TOT_Tav3!F29</f>
        <v>0</v>
      </c>
      <c r="H38" s="76">
        <f>+TOT_Tav3!G29</f>
        <v>0</v>
      </c>
      <c r="I38" s="163">
        <f>+TOT_Tav3!H29</f>
        <v>0</v>
      </c>
      <c r="J38" s="76">
        <f>+TOT_Tav3!I29</f>
        <v>0</v>
      </c>
      <c r="K38" s="163">
        <f>+TOT_Tav3!J29</f>
        <v>0</v>
      </c>
      <c r="L38" s="76">
        <f>+TOT_Tav3!K29</f>
        <v>0</v>
      </c>
      <c r="M38" s="76">
        <f>+TOT_Tav3!L29</f>
        <v>0</v>
      </c>
      <c r="N38" s="76">
        <f>+TOT_Tav3!M29</f>
        <v>0</v>
      </c>
      <c r="O38" s="77">
        <f>+TOT_Tav3!N29</f>
        <v>0</v>
      </c>
      <c r="P38" s="189">
        <f>+TOT_Tav3!O29</f>
        <v>0</v>
      </c>
      <c r="Q38" s="189">
        <f>+TOT_Tav3!P29</f>
        <v>0</v>
      </c>
    </row>
    <row r="39" spans="1:17" s="47" customFormat="1" ht="12" customHeight="1" x14ac:dyDescent="0.35">
      <c r="A39" s="54"/>
      <c r="B39" s="144"/>
      <c r="C39" s="53" t="s">
        <v>46</v>
      </c>
      <c r="D39" s="76">
        <f>+TOT_Tav3!C30</f>
        <v>0</v>
      </c>
      <c r="E39" s="163">
        <f>+TOT_Tav3!D30</f>
        <v>0</v>
      </c>
      <c r="F39" s="76">
        <f>+TOT_Tav3!E30</f>
        <v>0</v>
      </c>
      <c r="G39" s="163">
        <f>+TOT_Tav3!F30</f>
        <v>0</v>
      </c>
      <c r="H39" s="76">
        <f>+TOT_Tav3!G30</f>
        <v>0</v>
      </c>
      <c r="I39" s="163">
        <f>+TOT_Tav3!H30</f>
        <v>0</v>
      </c>
      <c r="J39" s="76">
        <f>+TOT_Tav3!I30</f>
        <v>0</v>
      </c>
      <c r="K39" s="163">
        <f>+TOT_Tav3!J30</f>
        <v>0</v>
      </c>
      <c r="L39" s="76">
        <f>+TOT_Tav3!K30</f>
        <v>0</v>
      </c>
      <c r="M39" s="76">
        <f>+TOT_Tav3!L30</f>
        <v>0</v>
      </c>
      <c r="N39" s="76">
        <f>+TOT_Tav3!M30</f>
        <v>0</v>
      </c>
      <c r="O39" s="77">
        <f>+TOT_Tav3!N30</f>
        <v>0</v>
      </c>
      <c r="P39" s="189">
        <f>+TOT_Tav3!O30</f>
        <v>0</v>
      </c>
      <c r="Q39" s="189">
        <f>+TOT_Tav3!P30</f>
        <v>0</v>
      </c>
    </row>
    <row r="40" spans="1:17" s="47" customFormat="1" ht="12" customHeight="1" x14ac:dyDescent="0.35">
      <c r="A40" s="54"/>
      <c r="B40" s="144"/>
      <c r="C40" s="53" t="s">
        <v>47</v>
      </c>
      <c r="D40" s="76">
        <f>+TOT_Tav3!C31</f>
        <v>0</v>
      </c>
      <c r="E40" s="163">
        <f>+TOT_Tav3!D31</f>
        <v>0</v>
      </c>
      <c r="F40" s="76">
        <f>+TOT_Tav3!E31</f>
        <v>0</v>
      </c>
      <c r="G40" s="163">
        <f>+TOT_Tav3!F31</f>
        <v>0</v>
      </c>
      <c r="H40" s="76">
        <f>+TOT_Tav3!G31</f>
        <v>0</v>
      </c>
      <c r="I40" s="163">
        <f>+TOT_Tav3!H31</f>
        <v>0</v>
      </c>
      <c r="J40" s="76">
        <f>+TOT_Tav3!I31</f>
        <v>0</v>
      </c>
      <c r="K40" s="163">
        <f>+TOT_Tav3!J31</f>
        <v>0</v>
      </c>
      <c r="L40" s="76">
        <f>+TOT_Tav3!K31</f>
        <v>0</v>
      </c>
      <c r="M40" s="76">
        <f>+TOT_Tav3!L31</f>
        <v>0</v>
      </c>
      <c r="N40" s="76">
        <f>+TOT_Tav3!M31</f>
        <v>0</v>
      </c>
      <c r="O40" s="77">
        <f>+TOT_Tav3!N31</f>
        <v>0</v>
      </c>
      <c r="P40" s="189">
        <f>+TOT_Tav3!O31</f>
        <v>0</v>
      </c>
      <c r="Q40" s="189">
        <f>+TOT_Tav3!P31</f>
        <v>0</v>
      </c>
    </row>
    <row r="41" spans="1:17" s="47" customFormat="1" ht="12" customHeight="1" x14ac:dyDescent="0.35">
      <c r="A41" s="54"/>
      <c r="B41" s="144"/>
      <c r="C41" s="53" t="s">
        <v>48</v>
      </c>
      <c r="D41" s="76">
        <f>+TOT_Tav3!C32</f>
        <v>0</v>
      </c>
      <c r="E41" s="163">
        <f>+TOT_Tav3!D32</f>
        <v>0</v>
      </c>
      <c r="F41" s="76">
        <f>+TOT_Tav3!E32</f>
        <v>0</v>
      </c>
      <c r="G41" s="163">
        <f>+TOT_Tav3!F32</f>
        <v>-1</v>
      </c>
      <c r="H41" s="76">
        <f>+TOT_Tav3!G32</f>
        <v>0</v>
      </c>
      <c r="I41" s="163">
        <f>+TOT_Tav3!H32</f>
        <v>0</v>
      </c>
      <c r="J41" s="76">
        <f>+TOT_Tav3!I32</f>
        <v>0</v>
      </c>
      <c r="K41" s="163">
        <f>+TOT_Tav3!J32</f>
        <v>0</v>
      </c>
      <c r="L41" s="76">
        <f>+TOT_Tav3!K32</f>
        <v>0</v>
      </c>
      <c r="M41" s="76">
        <f>+TOT_Tav3!L32</f>
        <v>0</v>
      </c>
      <c r="N41" s="76">
        <f>+TOT_Tav3!M32</f>
        <v>0</v>
      </c>
      <c r="O41" s="77">
        <f>+TOT_Tav3!N32</f>
        <v>0</v>
      </c>
      <c r="P41" s="189">
        <f>+TOT_Tav3!O32</f>
        <v>-1</v>
      </c>
      <c r="Q41" s="189">
        <f>+TOT_Tav3!P32</f>
        <v>0</v>
      </c>
    </row>
    <row r="42" spans="1:17" ht="14.15" customHeight="1" x14ac:dyDescent="0.35">
      <c r="A42" s="107"/>
      <c r="B42" s="10" t="s">
        <v>49</v>
      </c>
      <c r="C42" s="13"/>
      <c r="D42" s="59">
        <f>+TOT_Tav3!C33</f>
        <v>4560</v>
      </c>
      <c r="E42" s="159">
        <f>+TOT_Tav3!D33</f>
        <v>-0.10271546635183</v>
      </c>
      <c r="F42" s="59">
        <f>+TOT_Tav3!E33</f>
        <v>685753</v>
      </c>
      <c r="G42" s="159">
        <f>+TOT_Tav3!F33</f>
        <v>0.19873056605356701</v>
      </c>
      <c r="H42" s="59">
        <f>+TOT_Tav3!G33</f>
        <v>0</v>
      </c>
      <c r="I42" s="159">
        <f>+TOT_Tav3!H33</f>
        <v>0</v>
      </c>
      <c r="J42" s="59">
        <f>+TOT_Tav3!I33</f>
        <v>0</v>
      </c>
      <c r="K42" s="159">
        <f>+TOT_Tav3!J33</f>
        <v>0</v>
      </c>
      <c r="L42" s="59">
        <f>+TOT_Tav3!K33</f>
        <v>0</v>
      </c>
      <c r="M42" s="59">
        <f>+TOT_Tav3!L33</f>
        <v>557288</v>
      </c>
      <c r="N42" s="78">
        <f>+TOT_Tav3!M33</f>
        <v>0</v>
      </c>
      <c r="O42" s="60">
        <f>+TOT_Tav3!N33</f>
        <v>557288</v>
      </c>
      <c r="P42" s="188">
        <f>+TOT_Tav3!O33</f>
        <v>0.310834078186009</v>
      </c>
      <c r="Q42" s="188">
        <f>+TOT_Tav3!P33</f>
        <v>6.3679169824222099E-3</v>
      </c>
    </row>
    <row r="43" spans="1:17" s="47" customFormat="1" ht="12" customHeight="1" x14ac:dyDescent="0.35">
      <c r="A43" s="54"/>
      <c r="B43" s="53" t="s">
        <v>66</v>
      </c>
      <c r="C43" s="53" t="s">
        <v>30</v>
      </c>
      <c r="D43" s="76">
        <f>+TOT_Tav3!C34</f>
        <v>3188</v>
      </c>
      <c r="E43" s="163">
        <f>+TOT_Tav3!D34</f>
        <v>-6.6744730679156899E-2</v>
      </c>
      <c r="F43" s="76">
        <f>+TOT_Tav3!E34</f>
        <v>9498</v>
      </c>
      <c r="G43" s="163">
        <f>+TOT_Tav3!F34</f>
        <v>-0.217111770524233</v>
      </c>
      <c r="H43" s="76">
        <f>+TOT_Tav3!G34</f>
        <v>0</v>
      </c>
      <c r="I43" s="163">
        <f>+TOT_Tav3!H34</f>
        <v>0</v>
      </c>
      <c r="J43" s="76">
        <f>+TOT_Tav3!I34</f>
        <v>0</v>
      </c>
      <c r="K43" s="163">
        <f>+TOT_Tav3!J34</f>
        <v>0</v>
      </c>
      <c r="L43" s="76">
        <f>+TOT_Tav3!K34</f>
        <v>0</v>
      </c>
      <c r="M43" s="76">
        <f>+TOT_Tav3!L34</f>
        <v>9793</v>
      </c>
      <c r="N43" s="79">
        <f>+TOT_Tav3!M34</f>
        <v>0</v>
      </c>
      <c r="O43" s="77">
        <f>+TOT_Tav3!N34</f>
        <v>9793</v>
      </c>
      <c r="P43" s="189">
        <f>+TOT_Tav3!O34</f>
        <v>-0.21681062060140799</v>
      </c>
      <c r="Q43" s="189">
        <f>+TOT_Tav3!P34</f>
        <v>1.1190086814871401E-4</v>
      </c>
    </row>
    <row r="44" spans="1:17" s="26" customFormat="1" ht="13.15" customHeight="1" x14ac:dyDescent="0.35">
      <c r="A44" s="219" t="s">
        <v>50</v>
      </c>
      <c r="B44" s="63"/>
      <c r="C44" s="63"/>
      <c r="D44" s="64">
        <f>+TOT_Tav3!C35</f>
        <v>5099</v>
      </c>
      <c r="E44" s="191">
        <f>+TOT_Tav3!D35</f>
        <v>-0.10244675233233599</v>
      </c>
      <c r="F44" s="64">
        <f>+TOT_Tav3!E35</f>
        <v>961365</v>
      </c>
      <c r="G44" s="191">
        <f>+TOT_Tav3!F35</f>
        <v>-8.61618923050015E-2</v>
      </c>
      <c r="H44" s="64">
        <f>+TOT_Tav3!G35</f>
        <v>0</v>
      </c>
      <c r="I44" s="191">
        <f>+TOT_Tav3!H35</f>
        <v>0</v>
      </c>
      <c r="J44" s="64">
        <f>+TOT_Tav3!I35</f>
        <v>0</v>
      </c>
      <c r="K44" s="191">
        <f>+TOT_Tav3!J35</f>
        <v>0</v>
      </c>
      <c r="L44" s="64">
        <f>+TOT_Tav3!K35</f>
        <v>0</v>
      </c>
      <c r="M44" s="64">
        <f>+TOT_Tav3!L35</f>
        <v>832992</v>
      </c>
      <c r="N44" s="64">
        <f>+TOT_Tav3!M35</f>
        <v>4139</v>
      </c>
      <c r="O44" s="64">
        <f>+TOT_Tav3!N35</f>
        <v>837131</v>
      </c>
      <c r="P44" s="191">
        <f>+TOT_Tav3!O35</f>
        <v>-7.4959639412265897E-2</v>
      </c>
      <c r="Q44" s="191">
        <f>+TOT_Tav3!P35</f>
        <v>9.5655759883795898E-3</v>
      </c>
    </row>
    <row r="45" spans="1:17" ht="14.15" customHeight="1" x14ac:dyDescent="0.35">
      <c r="A45" s="91" t="s">
        <v>51</v>
      </c>
      <c r="B45" s="80"/>
      <c r="C45" s="87"/>
      <c r="D45" s="70">
        <f>+TOT_Tav3!C36</f>
        <v>226606</v>
      </c>
      <c r="E45" s="193">
        <f>+TOT_Tav3!D36</f>
        <v>0.54871206063464095</v>
      </c>
      <c r="F45" s="70">
        <f>+TOT_Tav3!E36</f>
        <v>1267638</v>
      </c>
      <c r="G45" s="193">
        <f>+TOT_Tav3!F36</f>
        <v>0.41759709063582001</v>
      </c>
      <c r="H45" s="70">
        <f>+TOT_Tav3!G36</f>
        <v>61981</v>
      </c>
      <c r="I45" s="193">
        <f>+TOT_Tav3!H36</f>
        <v>0.17290515479524601</v>
      </c>
      <c r="J45" s="70">
        <f>+TOT_Tav3!I36</f>
        <v>74770</v>
      </c>
      <c r="K45" s="193">
        <f>+TOT_Tav3!J36</f>
        <v>9.5723790263489497E-2</v>
      </c>
      <c r="L45" s="70">
        <f>+TOT_Tav3!K36</f>
        <v>881</v>
      </c>
      <c r="M45" s="70">
        <f>+TOT_Tav3!L36</f>
        <v>1373822</v>
      </c>
      <c r="N45" s="70">
        <f>+TOT_Tav3!M36</f>
        <v>51757</v>
      </c>
      <c r="O45" s="70">
        <f>+TOT_Tav3!N36</f>
        <v>1426460</v>
      </c>
      <c r="P45" s="193">
        <f>+TOT_Tav3!O36</f>
        <v>0.39330627713555899</v>
      </c>
      <c r="Q45" s="193">
        <f>+TOT_Tav3!P36</f>
        <v>1.62996132318406E-2</v>
      </c>
    </row>
    <row r="46" spans="1:17" ht="14.15" customHeight="1" x14ac:dyDescent="0.35">
      <c r="A46" s="220" t="s">
        <v>52</v>
      </c>
      <c r="B46" s="203"/>
      <c r="C46" s="203"/>
      <c r="D46" s="72">
        <f>+TOT_Tav3!C37</f>
        <v>142595</v>
      </c>
      <c r="E46" s="155">
        <f>+TOT_Tav3!D37</f>
        <v>-0.195033419139231</v>
      </c>
      <c r="F46" s="72">
        <f>+TOT_Tav3!E37</f>
        <v>7877837</v>
      </c>
      <c r="G46" s="155">
        <f>+TOT_Tav3!F37</f>
        <v>-0.12310353859197901</v>
      </c>
      <c r="H46" s="72">
        <f>+TOT_Tav3!G37</f>
        <v>0</v>
      </c>
      <c r="I46" s="155">
        <f>+TOT_Tav3!H37</f>
        <v>0</v>
      </c>
      <c r="J46" s="72">
        <f>+TOT_Tav3!I37</f>
        <v>0</v>
      </c>
      <c r="K46" s="155">
        <f>+TOT_Tav3!J37</f>
        <v>0</v>
      </c>
      <c r="L46" s="72">
        <f>+TOT_Tav3!K37</f>
        <v>18597</v>
      </c>
      <c r="M46" s="72">
        <f>+TOT_Tav3!L37</f>
        <v>84309</v>
      </c>
      <c r="N46" s="72">
        <f>+TOT_Tav3!M37</f>
        <v>37891</v>
      </c>
      <c r="O46" s="74">
        <f>+TOT_Tav3!N37</f>
        <v>140797</v>
      </c>
      <c r="P46" s="187">
        <f>+TOT_Tav3!O37</f>
        <v>-0.35929721415764898</v>
      </c>
      <c r="Q46" s="187">
        <f>+TOT_Tav3!P37</f>
        <v>1.60883350686557E-3</v>
      </c>
    </row>
    <row r="47" spans="1:17" s="47" customFormat="1" ht="12" customHeight="1" x14ac:dyDescent="0.35">
      <c r="A47" s="54"/>
      <c r="B47" s="53" t="s">
        <v>66</v>
      </c>
      <c r="C47" s="81" t="s">
        <v>82</v>
      </c>
      <c r="D47" s="76">
        <f>+TOT_Tav3!C38</f>
        <v>142573</v>
      </c>
      <c r="E47" s="163">
        <f>+TOT_Tav3!D38</f>
        <v>-0.195057643883877</v>
      </c>
      <c r="F47" s="76">
        <f>+TOT_Tav3!E38</f>
        <v>7876338</v>
      </c>
      <c r="G47" s="163">
        <f>+TOT_Tav3!F38</f>
        <v>-0.123155516101474</v>
      </c>
      <c r="H47" s="76">
        <f>+TOT_Tav3!G38</f>
        <v>0</v>
      </c>
      <c r="I47" s="163">
        <f>+TOT_Tav3!H38</f>
        <v>0</v>
      </c>
      <c r="J47" s="76">
        <f>+TOT_Tav3!I38</f>
        <v>0</v>
      </c>
      <c r="K47" s="163">
        <f>+TOT_Tav3!J38</f>
        <v>0</v>
      </c>
      <c r="L47" s="76">
        <f>+TOT_Tav3!K38</f>
        <v>18583</v>
      </c>
      <c r="M47" s="76">
        <f>+TOT_Tav3!L38</f>
        <v>54923</v>
      </c>
      <c r="N47" s="76">
        <f>+TOT_Tav3!M38</f>
        <v>27701</v>
      </c>
      <c r="O47" s="77">
        <f>+TOT_Tav3!N38</f>
        <v>101207</v>
      </c>
      <c r="P47" s="189">
        <f>+TOT_Tav3!O38</f>
        <v>-0.42782435648826</v>
      </c>
      <c r="Q47" s="189">
        <f>+TOT_Tav3!P38</f>
        <v>1.1564537080288901E-3</v>
      </c>
    </row>
    <row r="48" spans="1:17" s="47" customFormat="1" ht="12" customHeight="1" x14ac:dyDescent="0.35">
      <c r="A48" s="54"/>
      <c r="B48" s="53"/>
      <c r="C48" s="81" t="s">
        <v>53</v>
      </c>
      <c r="D48" s="76">
        <f>+TOT_Tav3!C39</f>
        <v>11</v>
      </c>
      <c r="E48" s="163">
        <f>+TOT_Tav3!D39</f>
        <v>-0.35294117647058798</v>
      </c>
      <c r="F48" s="76">
        <f>+TOT_Tav3!E39</f>
        <v>695</v>
      </c>
      <c r="G48" s="163">
        <f>+TOT_Tav3!F39</f>
        <v>-0.28936605316973402</v>
      </c>
      <c r="H48" s="76">
        <f>+TOT_Tav3!G39</f>
        <v>0</v>
      </c>
      <c r="I48" s="163">
        <f>+TOT_Tav3!H39</f>
        <v>0</v>
      </c>
      <c r="J48" s="76">
        <f>+TOT_Tav3!I39</f>
        <v>0</v>
      </c>
      <c r="K48" s="163">
        <f>+TOT_Tav3!J39</f>
        <v>0</v>
      </c>
      <c r="L48" s="76">
        <f>+TOT_Tav3!K39</f>
        <v>14</v>
      </c>
      <c r="M48" s="76">
        <f>+TOT_Tav3!L39</f>
        <v>29386</v>
      </c>
      <c r="N48" s="76">
        <f>+TOT_Tav3!M39</f>
        <v>10190</v>
      </c>
      <c r="O48" s="77">
        <f>+TOT_Tav3!N39</f>
        <v>39590</v>
      </c>
      <c r="P48" s="189">
        <f>+TOT_Tav3!O39</f>
        <v>-7.65750005831176E-2</v>
      </c>
      <c r="Q48" s="189">
        <f>+TOT_Tav3!P39</f>
        <v>4.5237979883667898E-4</v>
      </c>
    </row>
    <row r="49" spans="1:17" s="47" customFormat="1" ht="12" customHeight="1" x14ac:dyDescent="0.35">
      <c r="A49" s="54"/>
      <c r="B49" s="82"/>
      <c r="C49" s="81" t="s">
        <v>54</v>
      </c>
      <c r="D49" s="76">
        <f>+TOT_Tav3!C40</f>
        <v>0</v>
      </c>
      <c r="E49" s="163">
        <f>+TOT_Tav3!D40</f>
        <v>0</v>
      </c>
      <c r="F49" s="76">
        <f>+TOT_Tav3!E40</f>
        <v>0</v>
      </c>
      <c r="G49" s="163">
        <f>+TOT_Tav3!F40</f>
        <v>0</v>
      </c>
      <c r="H49" s="76">
        <f>+TOT_Tav3!G40</f>
        <v>0</v>
      </c>
      <c r="I49" s="163">
        <f>+TOT_Tav3!H40</f>
        <v>0</v>
      </c>
      <c r="J49" s="76">
        <f>+TOT_Tav3!I40</f>
        <v>0</v>
      </c>
      <c r="K49" s="163">
        <f>+TOT_Tav3!J40</f>
        <v>0</v>
      </c>
      <c r="L49" s="76">
        <f>+TOT_Tav3!K40</f>
        <v>0</v>
      </c>
      <c r="M49" s="76">
        <f>+TOT_Tav3!L40</f>
        <v>0</v>
      </c>
      <c r="N49" s="76">
        <f>+TOT_Tav3!M40</f>
        <v>0</v>
      </c>
      <c r="O49" s="77">
        <f>+TOT_Tav3!N40</f>
        <v>0</v>
      </c>
      <c r="P49" s="189">
        <f>+TOT_Tav3!O40</f>
        <v>0</v>
      </c>
      <c r="Q49" s="189">
        <f>+TOT_Tav3!P40</f>
        <v>0</v>
      </c>
    </row>
    <row r="50" spans="1:17" s="47" customFormat="1" ht="12" customHeight="1" x14ac:dyDescent="0.35">
      <c r="A50" s="54"/>
      <c r="B50" s="53"/>
      <c r="C50" s="81" t="s">
        <v>55</v>
      </c>
      <c r="D50" s="76">
        <f>+TOT_Tav3!C41</f>
        <v>11</v>
      </c>
      <c r="E50" s="163">
        <f>+TOT_Tav3!D41</f>
        <v>1.2</v>
      </c>
      <c r="F50" s="76">
        <f>+TOT_Tav3!E41</f>
        <v>804</v>
      </c>
      <c r="G50" s="163">
        <f>+TOT_Tav3!F41</f>
        <v>3.0402010050251298</v>
      </c>
      <c r="H50" s="76">
        <f>+TOT_Tav3!G41</f>
        <v>0</v>
      </c>
      <c r="I50" s="163">
        <f>+TOT_Tav3!H41</f>
        <v>0</v>
      </c>
      <c r="J50" s="76">
        <f>+TOT_Tav3!I41</f>
        <v>0</v>
      </c>
      <c r="K50" s="163">
        <f>+TOT_Tav3!J41</f>
        <v>0</v>
      </c>
      <c r="L50" s="76">
        <f>+TOT_Tav3!K41</f>
        <v>0</v>
      </c>
      <c r="M50" s="76">
        <f>+TOT_Tav3!L41</f>
        <v>0</v>
      </c>
      <c r="N50" s="76">
        <f>+TOT_Tav3!M41</f>
        <v>0</v>
      </c>
      <c r="O50" s="77">
        <f>+TOT_Tav3!N41</f>
        <v>0</v>
      </c>
      <c r="P50" s="189">
        <f>+TOT_Tav3!O41</f>
        <v>0</v>
      </c>
      <c r="Q50" s="189">
        <f>+TOT_Tav3!P41</f>
        <v>0</v>
      </c>
    </row>
    <row r="51" spans="1:17" s="26" customFormat="1" ht="13.15" customHeight="1" x14ac:dyDescent="0.35">
      <c r="A51" s="99" t="s">
        <v>11</v>
      </c>
      <c r="B51" s="63"/>
      <c r="C51" s="221"/>
      <c r="D51" s="64">
        <f>+TOT_Tav3!C42</f>
        <v>6282447</v>
      </c>
      <c r="E51" s="191">
        <f>+TOT_Tav3!D42</f>
        <v>9.7067691874086898E-2</v>
      </c>
      <c r="F51" s="64">
        <f>+TOT_Tav3!E42</f>
        <v>376186088</v>
      </c>
      <c r="G51" s="191">
        <f>+TOT_Tav3!F42</f>
        <v>4.8428488179856899E-2</v>
      </c>
      <c r="H51" s="64">
        <f>+TOT_Tav3!G42</f>
        <v>1836913</v>
      </c>
      <c r="I51" s="191">
        <f>+TOT_Tav3!H42</f>
        <v>-4.1540766188005701E-2</v>
      </c>
      <c r="J51" s="64">
        <f>+TOT_Tav3!I42</f>
        <v>19835300</v>
      </c>
      <c r="K51" s="191">
        <f>+TOT_Tav3!J42</f>
        <v>8.6026091608077296E-2</v>
      </c>
      <c r="L51" s="64">
        <f>+TOT_Tav3!K42</f>
        <v>621298</v>
      </c>
      <c r="M51" s="64">
        <f>+TOT_Tav3!L42</f>
        <v>83936271</v>
      </c>
      <c r="N51" s="64">
        <f>+TOT_Tav3!M42</f>
        <v>2957391</v>
      </c>
      <c r="O51" s="64">
        <f>+TOT_Tav3!N42</f>
        <v>87514960</v>
      </c>
      <c r="P51" s="191">
        <f>+TOT_Tav3!O42</f>
        <v>6.2228380772010497E-2</v>
      </c>
      <c r="Q51" s="191">
        <f>+TOT_Tav3!P42</f>
        <v>1</v>
      </c>
    </row>
    <row r="52" spans="1:17" ht="27.75" customHeight="1" x14ac:dyDescent="0.35">
      <c r="A52" s="295" t="s">
        <v>83</v>
      </c>
      <c r="B52" s="296"/>
      <c r="C52" s="297"/>
      <c r="D52" s="83">
        <f>+TOT_Tav3!C44</f>
        <v>425653</v>
      </c>
      <c r="E52" s="179">
        <f>+TOT_Tav3!D44</f>
        <v>0.10503251599839</v>
      </c>
      <c r="F52" s="83">
        <f>+TOT_Tav3!E44</f>
        <v>44193497</v>
      </c>
      <c r="G52" s="179">
        <f>+TOT_Tav3!F44</f>
        <v>0.536920862907039</v>
      </c>
      <c r="H52" s="83">
        <f>+TOT_Tav3!G44</f>
        <v>44248</v>
      </c>
      <c r="I52" s="179">
        <f>+TOT_Tav3!H44</f>
        <v>-0.94506131682491001</v>
      </c>
      <c r="J52" s="83">
        <f>+TOT_Tav3!I44</f>
        <v>575802</v>
      </c>
      <c r="K52" s="179">
        <f>+TOT_Tav3!J44</f>
        <v>-0.95174691807345702</v>
      </c>
      <c r="L52" s="83">
        <f>+TOT_Tav3!K44</f>
        <v>3947</v>
      </c>
      <c r="M52" s="83">
        <f>+TOT_Tav3!L44</f>
        <v>378298</v>
      </c>
      <c r="N52" s="84">
        <f>+TOT_Tav3!M44</f>
        <v>0</v>
      </c>
      <c r="O52" s="64">
        <f>+TOT_Tav3!N44</f>
        <v>382245</v>
      </c>
      <c r="P52" s="191">
        <f>+TOT_Tav3!O44</f>
        <v>9.9672323568249496E-2</v>
      </c>
      <c r="Q52" s="191">
        <f>+TOT_Tav3!P44</f>
        <v>4.3677675222613399E-3</v>
      </c>
    </row>
    <row r="53" spans="1:17" ht="26.25" customHeight="1" x14ac:dyDescent="0.35">
      <c r="A53" s="308" t="str">
        <f>"Numero nuove convenzioni emesse per polizze collettive a tutto il "&amp;IF(MID(TOT_Tav3!C1,5,4)="0331","1°",
IF(MID(TOT_Tav3!C1,5,4)="0630","2°",
IF(MID(TOT_Tav3!C1,5,4)="0930","3°","4°")))&amp;" trimestre "&amp;MID(TOT_Tav3!C1,1,4)</f>
        <v>Numero nuove convenzioni emesse per polizze collettive a tutto il 4° trimestre 2025</v>
      </c>
      <c r="B53" s="308"/>
      <c r="C53" s="308"/>
      <c r="D53" s="247">
        <f>+TOT_Tav3!C43</f>
        <v>5318</v>
      </c>
      <c r="E53" s="192">
        <f>+TOT_Tav3!D43</f>
        <v>-7.0279720279720306E-2</v>
      </c>
      <c r="F53" s="248"/>
      <c r="G53" s="249"/>
      <c r="H53" s="80"/>
      <c r="I53" s="249"/>
      <c r="J53" s="250"/>
      <c r="K53" s="249"/>
      <c r="L53" s="250"/>
      <c r="M53" s="250"/>
      <c r="N53" s="250"/>
      <c r="O53" s="250"/>
      <c r="P53" s="249"/>
      <c r="Q53" s="251"/>
    </row>
    <row r="54" spans="1:17" ht="14.15" customHeight="1" x14ac:dyDescent="0.35">
      <c r="D54" s="85"/>
      <c r="J54" s="42"/>
      <c r="K54" s="196"/>
      <c r="L54" s="85"/>
      <c r="M54" s="85"/>
      <c r="N54" s="85"/>
      <c r="O54" s="85"/>
    </row>
    <row r="55" spans="1:17" ht="7.15" customHeight="1" x14ac:dyDescent="0.35">
      <c r="A55" s="298" t="s">
        <v>226</v>
      </c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</row>
    <row r="56" spans="1:17" ht="16.149999999999999" customHeight="1" x14ac:dyDescent="0.35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</row>
    <row r="57" spans="1:17" ht="13.15" customHeight="1" x14ac:dyDescent="0.35">
      <c r="A57" s="299" t="s">
        <v>78</v>
      </c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</row>
    <row r="58" spans="1:17" ht="13.15" customHeight="1" x14ac:dyDescent="0.35">
      <c r="A58" s="300"/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</row>
    <row r="59" spans="1:17" ht="13.15" customHeight="1" x14ac:dyDescent="0.35">
      <c r="A59" s="23"/>
    </row>
  </sheetData>
  <mergeCells count="14">
    <mergeCell ref="A52:C52"/>
    <mergeCell ref="A55:O56"/>
    <mergeCell ref="A57:O58"/>
    <mergeCell ref="A1:Q1"/>
    <mergeCell ref="A2:Q2"/>
    <mergeCell ref="A3:Q3"/>
    <mergeCell ref="A5:C7"/>
    <mergeCell ref="L5:Q5"/>
    <mergeCell ref="D6:E6"/>
    <mergeCell ref="F6:G6"/>
    <mergeCell ref="H6:I6"/>
    <mergeCell ref="J6:K6"/>
    <mergeCell ref="O6:Q6"/>
    <mergeCell ref="A53:C53"/>
  </mergeCells>
  <printOptions horizontalCentered="1"/>
  <pageMargins left="0.31496062992125984" right="0.11811023622047245" top="0.19685039370078741" bottom="0" header="0.19685039370078741" footer="0"/>
  <pageSetup paperSize="9" scale="51" orientation="portrait" horizontalDpi="4294967292" verticalDpi="300" r:id="rId1"/>
  <headerFooter alignWithMargins="0">
    <oddHeader>&amp;L&amp;"Arial,Normale"&amp;8IVASS - SERVIZIO STUDI E GESTIONE DATI
DIVISIONE STUDI E ANALISI STATISTICHE&amp;R&amp;A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28</vt:i4>
      </vt:variant>
      <vt:variant>
        <vt:lpstr>Intervalli denominati</vt:lpstr>
      </vt:variant>
      <vt:variant>
        <vt:i4>14</vt:i4>
      </vt:variant>
    </vt:vector>
  </HeadingPairs>
  <TitlesOfParts>
    <vt:vector size="42" baseType="lpstr">
      <vt:lpstr>INDICE delle TAVOLE STATISTICHE</vt:lpstr>
      <vt:lpstr>TOT_Tav1</vt:lpstr>
      <vt:lpstr>TOT_Tav2</vt:lpstr>
      <vt:lpstr>TOT_Tav3</vt:lpstr>
      <vt:lpstr>TOT_Tav4_1</vt:lpstr>
      <vt:lpstr>TOT_Tav4_2</vt:lpstr>
      <vt:lpstr>TOT - Tavola 1</vt:lpstr>
      <vt:lpstr>TOT - Tavola 2</vt:lpstr>
      <vt:lpstr>TOT - Tavola 3</vt:lpstr>
      <vt:lpstr>TOT - Tavola 4</vt:lpstr>
      <vt:lpstr>VIG_Tav1</vt:lpstr>
      <vt:lpstr>VIG_Tav2</vt:lpstr>
      <vt:lpstr>VIG_Tav3</vt:lpstr>
      <vt:lpstr>VIG_Tav4_1</vt:lpstr>
      <vt:lpstr>VIG_Tav4_2</vt:lpstr>
      <vt:lpstr>A - Tavola 1</vt:lpstr>
      <vt:lpstr>A - Tavola 2</vt:lpstr>
      <vt:lpstr>A - Tavola 3</vt:lpstr>
      <vt:lpstr>A - Tavola 4</vt:lpstr>
      <vt:lpstr>RAPPR_Tav1</vt:lpstr>
      <vt:lpstr>RAPPR_Tav2</vt:lpstr>
      <vt:lpstr>RAPPR_Tav3</vt:lpstr>
      <vt:lpstr>RAPPR_Tav4_1</vt:lpstr>
      <vt:lpstr>RAPPR_Tav4_2</vt:lpstr>
      <vt:lpstr>B - Tavola 1</vt:lpstr>
      <vt:lpstr>B - Tavola 2</vt:lpstr>
      <vt:lpstr>B - Tavola 3</vt:lpstr>
      <vt:lpstr>B - Tavola 4</vt:lpstr>
      <vt:lpstr>'INDICE delle TAVOLE STATISTICHE'!a</vt:lpstr>
      <vt:lpstr>'A - Tavola 1'!Area_stampa</vt:lpstr>
      <vt:lpstr>'A - Tavola 2'!Area_stampa</vt:lpstr>
      <vt:lpstr>'A - Tavola 3'!Area_stampa</vt:lpstr>
      <vt:lpstr>'A - Tavola 4'!Area_stampa</vt:lpstr>
      <vt:lpstr>'B - Tavola 1'!Area_stampa</vt:lpstr>
      <vt:lpstr>'B - Tavola 2'!Area_stampa</vt:lpstr>
      <vt:lpstr>'B - Tavola 3'!Area_stampa</vt:lpstr>
      <vt:lpstr>'B - Tavola 4'!Area_stampa</vt:lpstr>
      <vt:lpstr>'INDICE delle TAVOLE STATISTICHE'!Area_stampa</vt:lpstr>
      <vt:lpstr>'TOT - Tavola 1'!Area_stampa</vt:lpstr>
      <vt:lpstr>'TOT - Tavola 2'!Area_stampa</vt:lpstr>
      <vt:lpstr>'TOT - Tavola 3'!Area_stampa</vt:lpstr>
      <vt:lpstr>'TOT - Tavola 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2026-06-30T09:56:21Z</dcterms:created>
  <dcterms:modified xsi:type="dcterms:W3CDTF">2026-06-30T09:56:28Z</dcterms:modified>
</cp:coreProperties>
</file>