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updateLinks="never"/>
  <xr:revisionPtr revIDLastSave="0" documentId="13_ncr:1_{FE880528-4329-48BB-A555-5272A9B8BBE3}" xr6:coauthVersionLast="47" xr6:coauthVersionMax="47" xr10:uidLastSave="{00000000-0000-0000-0000-000000000000}"/>
  <bookViews>
    <workbookView xWindow="-110" yWindow="-110" windowWidth="19420" windowHeight="11500" tabRatio="951" xr2:uid="{00000000-000D-0000-FFFF-FFFF00000000}"/>
  </bookViews>
  <sheets>
    <sheet name="INDICE delle TAVOLE STATISTICHE" sheetId="15" r:id="rId1"/>
    <sheet name="TOT_Tav1" sheetId="44" state="hidden" r:id="rId2"/>
    <sheet name="TOT_Tav2" sheetId="46" state="hidden" r:id="rId3"/>
    <sheet name="TOT_Tav3" sheetId="48" state="hidden" r:id="rId4"/>
    <sheet name="TOT_Tav4_1" sheetId="50" state="hidden" r:id="rId5"/>
    <sheet name="TOT_Tav4_2" sheetId="51" state="hidden" r:id="rId6"/>
    <sheet name="TOT - Tavola 1" sheetId="45" r:id="rId7"/>
    <sheet name="TOT - Tavola 2" sheetId="47" r:id="rId8"/>
    <sheet name="TOT - Tavola 3" sheetId="49" r:id="rId9"/>
    <sheet name="TOT - Tavola 4" sheetId="52" r:id="rId10"/>
    <sheet name="VIG_Tav1" sheetId="42" state="hidden" r:id="rId11"/>
    <sheet name="VIG_Tav2" sheetId="43" state="hidden" r:id="rId12"/>
    <sheet name="VIG_Tav3" sheetId="41" state="hidden" r:id="rId13"/>
    <sheet name="VIG_Tav4_1" sheetId="39" state="hidden" r:id="rId14"/>
    <sheet name="VIG_Tav4_2" sheetId="40" state="hidden" r:id="rId15"/>
    <sheet name="A - Tavola 1" sheetId="54" r:id="rId16"/>
    <sheet name="A - Tavola 2" sheetId="55" r:id="rId17"/>
    <sheet name="A - Tavola 3" sheetId="56" r:id="rId18"/>
    <sheet name="A - Tavola 4" sheetId="57" r:id="rId19"/>
    <sheet name="RAPPR_Tav1" sheetId="37" state="hidden" r:id="rId20"/>
    <sheet name="RAPPR_Tav2" sheetId="38" state="hidden" r:id="rId21"/>
    <sheet name="RAPPR_Tav3" sheetId="36" state="hidden" r:id="rId22"/>
    <sheet name="RAPPR_Tav4_1" sheetId="34" state="hidden" r:id="rId23"/>
    <sheet name="RAPPR_Tav4_2" sheetId="35" state="hidden" r:id="rId24"/>
    <sheet name="B - Tavola 1" sheetId="58" r:id="rId25"/>
    <sheet name="B - Tavola 2" sheetId="60" r:id="rId26"/>
    <sheet name="B - Tavola 3" sheetId="61" r:id="rId27"/>
    <sheet name="B - Tavola 4" sheetId="62" r:id="rId28"/>
  </sheets>
  <definedNames>
    <definedName name="_AMO_SingleObject_114453480_ROM_F0.SEC2.BDY.Cross_tabular_summary_report_Table_1" hidden="1">#REF!</definedName>
    <definedName name="_AMO_SingleObject_114453480_ROM_F0.SEC2.BDY.Cross_tabular_summary_report_Table_1_2" hidden="1">#REF!</definedName>
    <definedName name="_AMO_SingleObject_114453480_ROM_F0.SEC2.HDR.TXT1" hidden="1">#REF!</definedName>
    <definedName name="_AMO_SingleObject_47753300_ROM_F0.SEC2.BDY.Cross_tabular_summary_report_Table_1" localSheetId="15" hidden="1">#REF!</definedName>
    <definedName name="_AMO_SingleObject_47753300_ROM_F0.SEC2.BDY.Cross_tabular_summary_report_Table_1" localSheetId="16" hidden="1">#REF!</definedName>
    <definedName name="_AMO_SingleObject_47753300_ROM_F0.SEC2.BDY.Cross_tabular_summary_report_Table_1" localSheetId="17" hidden="1">#REF!</definedName>
    <definedName name="_AMO_SingleObject_47753300_ROM_F0.SEC2.BDY.Cross_tabular_summary_report_Table_1" localSheetId="18" hidden="1">#REF!</definedName>
    <definedName name="_AMO_SingleObject_47753300_ROM_F0.SEC2.BDY.Cross_tabular_summary_report_Table_1" localSheetId="24" hidden="1">#REF!</definedName>
    <definedName name="_AMO_SingleObject_47753300_ROM_F0.SEC2.BDY.Cross_tabular_summary_report_Table_1" localSheetId="25" hidden="1">#REF!</definedName>
    <definedName name="_AMO_SingleObject_47753300_ROM_F0.SEC2.BDY.Cross_tabular_summary_report_Table_1" localSheetId="26" hidden="1">#REF!</definedName>
    <definedName name="_AMO_SingleObject_47753300_ROM_F0.SEC2.BDY.Cross_tabular_summary_report_Table_1" localSheetId="27" hidden="1">#REF!</definedName>
    <definedName name="_AMO_SingleObject_47753300_ROM_F0.SEC2.BDY.Cross_tabular_summary_report_Table_1" hidden="1">#REF!</definedName>
    <definedName name="_AMO_SingleObject_47753300_ROM_F0.SEC2.BDY.Cross_tabular_summary_report_Table_1_2" localSheetId="15" hidden="1">#REF!</definedName>
    <definedName name="_AMO_SingleObject_47753300_ROM_F0.SEC2.BDY.Cross_tabular_summary_report_Table_1_2" localSheetId="16" hidden="1">#REF!</definedName>
    <definedName name="_AMO_SingleObject_47753300_ROM_F0.SEC2.BDY.Cross_tabular_summary_report_Table_1_2" localSheetId="17" hidden="1">#REF!</definedName>
    <definedName name="_AMO_SingleObject_47753300_ROM_F0.SEC2.BDY.Cross_tabular_summary_report_Table_1_2" localSheetId="18" hidden="1">#REF!</definedName>
    <definedName name="_AMO_SingleObject_47753300_ROM_F0.SEC2.BDY.Cross_tabular_summary_report_Table_1_2" localSheetId="24" hidden="1">#REF!</definedName>
    <definedName name="_AMO_SingleObject_47753300_ROM_F0.SEC2.BDY.Cross_tabular_summary_report_Table_1_2" localSheetId="25" hidden="1">#REF!</definedName>
    <definedName name="_AMO_SingleObject_47753300_ROM_F0.SEC2.BDY.Cross_tabular_summary_report_Table_1_2" localSheetId="26" hidden="1">#REF!</definedName>
    <definedName name="_AMO_SingleObject_47753300_ROM_F0.SEC2.BDY.Cross_tabular_summary_report_Table_1_2" localSheetId="27" hidden="1">#REF!</definedName>
    <definedName name="_AMO_SingleObject_47753300_ROM_F0.SEC2.BDY.Cross_tabular_summary_report_Table_1_2" hidden="1">#REF!</definedName>
    <definedName name="_AMO_SingleObject_47753300_ROM_F0.SEC2.HDR.TXT1" localSheetId="15" hidden="1">#REF!</definedName>
    <definedName name="_AMO_SingleObject_47753300_ROM_F0.SEC2.HDR.TXT1" localSheetId="16" hidden="1">#REF!</definedName>
    <definedName name="_AMO_SingleObject_47753300_ROM_F0.SEC2.HDR.TXT1" localSheetId="17" hidden="1">#REF!</definedName>
    <definedName name="_AMO_SingleObject_47753300_ROM_F0.SEC2.HDR.TXT1" localSheetId="18" hidden="1">#REF!</definedName>
    <definedName name="_AMO_SingleObject_47753300_ROM_F0.SEC2.HDR.TXT1" localSheetId="24" hidden="1">#REF!</definedName>
    <definedName name="_AMO_SingleObject_47753300_ROM_F0.SEC2.HDR.TXT1" localSheetId="25" hidden="1">#REF!</definedName>
    <definedName name="_AMO_SingleObject_47753300_ROM_F0.SEC2.HDR.TXT1" localSheetId="26" hidden="1">#REF!</definedName>
    <definedName name="_AMO_SingleObject_47753300_ROM_F0.SEC2.HDR.TXT1" localSheetId="27" hidden="1">#REF!</definedName>
    <definedName name="_AMO_SingleObject_47753300_ROM_F0.SEC2.HDR.TXT1" hidden="1">#REF!</definedName>
    <definedName name="a" localSheetId="0">'INDICE delle TAVOLE STATISTICHE'!$A$1:$A$13</definedName>
    <definedName name="_xlnm.Print_Area" localSheetId="15">'A - Tavola 1'!$A$1:$H$51</definedName>
    <definedName name="_xlnm.Print_Area" localSheetId="16">'A - Tavola 2'!$A$1:$P$35</definedName>
    <definedName name="_xlnm.Print_Area" localSheetId="17">'A - Tavola 3'!$A$1:$Q$58</definedName>
    <definedName name="_xlnm.Print_Area" localSheetId="18">'A - Tavola 4'!$A$1:$E$40</definedName>
    <definedName name="_xlnm.Print_Area" localSheetId="24">'B - Tavola 1'!$A$1:$K$52</definedName>
    <definedName name="_xlnm.Print_Area" localSheetId="25">'B - Tavola 2'!$A$1:$P$36</definedName>
    <definedName name="_xlnm.Print_Area" localSheetId="26">'B - Tavola 3'!$A$1:$Q$60</definedName>
    <definedName name="_xlnm.Print_Area" localSheetId="27">'B - Tavola 4'!$A$1:$E$41</definedName>
    <definedName name="_xlnm.Print_Area" localSheetId="0">'INDICE delle TAVOLE STATISTICHE'!$A$1:$C$26</definedName>
    <definedName name="_xlnm.Print_Area" localSheetId="6">'TOT - Tavola 1'!$A$1:$J$52</definedName>
    <definedName name="_xlnm.Print_Area" localSheetId="7">'TOT - Tavola 2'!$A$1:$P$35</definedName>
    <definedName name="_xlnm.Print_Area" localSheetId="8">'TOT - Tavola 3'!$A$1:$Q$60</definedName>
    <definedName name="_xlnm.Print_Area" localSheetId="9">'TOT - Tavola 4'!$A$1:$E$41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52" l="1"/>
  <c r="E6" i="62" l="1"/>
  <c r="F6" i="62"/>
  <c r="E7" i="62"/>
  <c r="F7" i="62"/>
  <c r="E8" i="62"/>
  <c r="F8" i="62"/>
  <c r="E9" i="62"/>
  <c r="F9" i="62"/>
  <c r="E10" i="62"/>
  <c r="F10" i="62"/>
  <c r="E11" i="62"/>
  <c r="F11" i="62"/>
  <c r="E12" i="62"/>
  <c r="F12" i="62"/>
  <c r="E13" i="62"/>
  <c r="F13" i="62"/>
  <c r="E14" i="62"/>
  <c r="F14" i="62"/>
  <c r="E15" i="62"/>
  <c r="F15" i="62"/>
  <c r="E16" i="62"/>
  <c r="F16" i="62"/>
  <c r="E17" i="62"/>
  <c r="F17" i="62"/>
  <c r="E18" i="62"/>
  <c r="F18" i="62"/>
  <c r="E19" i="62"/>
  <c r="F19" i="62"/>
  <c r="E20" i="62"/>
  <c r="F20" i="62"/>
  <c r="E21" i="62"/>
  <c r="F21" i="62"/>
  <c r="E22" i="62"/>
  <c r="F22" i="62"/>
  <c r="E23" i="62"/>
  <c r="F23" i="62"/>
  <c r="E24" i="62"/>
  <c r="F24" i="62"/>
  <c r="J9" i="58"/>
  <c r="K9" i="58"/>
  <c r="J10" i="58"/>
  <c r="K10" i="58"/>
  <c r="J11" i="58"/>
  <c r="K11" i="58"/>
  <c r="J12" i="58"/>
  <c r="K12" i="58"/>
  <c r="J13" i="58"/>
  <c r="K13" i="58"/>
  <c r="J14" i="58"/>
  <c r="K14" i="58"/>
  <c r="J15" i="58"/>
  <c r="K15" i="58"/>
  <c r="J17" i="58"/>
  <c r="K17" i="58"/>
  <c r="J18" i="58"/>
  <c r="K18" i="58"/>
  <c r="J19" i="58"/>
  <c r="K19" i="58"/>
  <c r="J20" i="58"/>
  <c r="K20" i="58"/>
  <c r="J21" i="58"/>
  <c r="K21" i="58"/>
  <c r="J24" i="58"/>
  <c r="K24" i="58"/>
  <c r="J25" i="58"/>
  <c r="K25" i="58"/>
  <c r="J26" i="58"/>
  <c r="K26" i="58"/>
  <c r="J27" i="58"/>
  <c r="K27" i="58"/>
  <c r="J29" i="58"/>
  <c r="K29" i="58"/>
  <c r="J30" i="58"/>
  <c r="K30" i="58"/>
  <c r="J31" i="58"/>
  <c r="K31" i="58"/>
  <c r="J32" i="58"/>
  <c r="K32" i="58"/>
  <c r="J33" i="58"/>
  <c r="K33" i="58"/>
  <c r="J34" i="58"/>
  <c r="K34" i="58"/>
  <c r="J35" i="58"/>
  <c r="K35" i="58"/>
  <c r="J36" i="58"/>
  <c r="K36" i="58"/>
  <c r="J40" i="58"/>
  <c r="K40" i="58"/>
  <c r="J41" i="58"/>
  <c r="K41" i="58"/>
  <c r="J42" i="58"/>
  <c r="K42" i="58"/>
  <c r="J43" i="58"/>
  <c r="K43" i="58"/>
  <c r="J44" i="58"/>
  <c r="K44" i="58"/>
  <c r="J45" i="58"/>
  <c r="K45" i="58"/>
  <c r="J46" i="58"/>
  <c r="K46" i="58"/>
  <c r="J47" i="58"/>
  <c r="K47" i="58"/>
  <c r="J48" i="58"/>
  <c r="K48" i="58"/>
  <c r="J49" i="58"/>
  <c r="K49" i="58"/>
  <c r="C7" i="57" l="1"/>
  <c r="D7" i="57"/>
  <c r="E7" i="57"/>
  <c r="F7" i="57"/>
  <c r="C8" i="57"/>
  <c r="D8" i="57"/>
  <c r="E8" i="57"/>
  <c r="F8" i="57"/>
  <c r="C9" i="57"/>
  <c r="D9" i="57"/>
  <c r="E9" i="57"/>
  <c r="F9" i="57"/>
  <c r="C10" i="57"/>
  <c r="D10" i="57"/>
  <c r="E10" i="57"/>
  <c r="F10" i="57"/>
  <c r="C11" i="57"/>
  <c r="D11" i="57"/>
  <c r="E11" i="57"/>
  <c r="F11" i="57"/>
  <c r="C12" i="57"/>
  <c r="D12" i="57"/>
  <c r="E12" i="57"/>
  <c r="F12" i="57"/>
  <c r="C13" i="57"/>
  <c r="D13" i="57"/>
  <c r="E13" i="57"/>
  <c r="F13" i="57"/>
  <c r="C14" i="57"/>
  <c r="D14" i="57"/>
  <c r="E14" i="57"/>
  <c r="F14" i="57"/>
  <c r="C15" i="57"/>
  <c r="D15" i="57"/>
  <c r="E15" i="57"/>
  <c r="F15" i="57"/>
  <c r="C16" i="57"/>
  <c r="D16" i="57"/>
  <c r="E16" i="57"/>
  <c r="F16" i="57"/>
  <c r="C17" i="57"/>
  <c r="D17" i="57"/>
  <c r="E17" i="57"/>
  <c r="F17" i="57"/>
  <c r="C18" i="57"/>
  <c r="D18" i="57"/>
  <c r="E18" i="57"/>
  <c r="F18" i="57"/>
  <c r="C19" i="57"/>
  <c r="D19" i="57"/>
  <c r="E19" i="57"/>
  <c r="F19" i="57"/>
  <c r="C20" i="57"/>
  <c r="D20" i="57"/>
  <c r="E20" i="57"/>
  <c r="F20" i="57"/>
  <c r="C21" i="57"/>
  <c r="D21" i="57"/>
  <c r="E21" i="57"/>
  <c r="F21" i="57"/>
  <c r="C22" i="57"/>
  <c r="D22" i="57"/>
  <c r="E22" i="57"/>
  <c r="F22" i="57"/>
  <c r="C23" i="57"/>
  <c r="D23" i="57"/>
  <c r="E23" i="57"/>
  <c r="F23" i="57"/>
  <c r="C24" i="57"/>
  <c r="D24" i="57"/>
  <c r="E24" i="57"/>
  <c r="F24" i="57"/>
  <c r="F6" i="57"/>
  <c r="E6" i="57"/>
  <c r="D6" i="57"/>
  <c r="C6" i="57"/>
  <c r="K49" i="54" l="1"/>
  <c r="J49" i="54"/>
  <c r="K48" i="54"/>
  <c r="J48" i="54"/>
  <c r="K47" i="54"/>
  <c r="J47" i="54"/>
  <c r="K46" i="54"/>
  <c r="J46" i="54"/>
  <c r="K45" i="54"/>
  <c r="J45" i="54"/>
  <c r="K44" i="54"/>
  <c r="J44" i="54"/>
  <c r="K43" i="54"/>
  <c r="J43" i="54"/>
  <c r="K42" i="54"/>
  <c r="J42" i="54"/>
  <c r="K41" i="54"/>
  <c r="J41" i="54"/>
  <c r="K40" i="54"/>
  <c r="J40" i="54"/>
  <c r="K36" i="54"/>
  <c r="J36" i="54"/>
  <c r="K35" i="54"/>
  <c r="J35" i="54"/>
  <c r="K34" i="54"/>
  <c r="J34" i="54"/>
  <c r="K33" i="54"/>
  <c r="J33" i="54"/>
  <c r="K32" i="54"/>
  <c r="J32" i="54"/>
  <c r="K31" i="54"/>
  <c r="J31" i="54"/>
  <c r="K30" i="54"/>
  <c r="J30" i="54"/>
  <c r="K29" i="54"/>
  <c r="J29" i="54"/>
  <c r="K27" i="54"/>
  <c r="J27" i="54"/>
  <c r="K26" i="54"/>
  <c r="J26" i="54"/>
  <c r="K25" i="54"/>
  <c r="J25" i="54"/>
  <c r="K24" i="54"/>
  <c r="J24" i="54"/>
  <c r="K21" i="54"/>
  <c r="J21" i="54"/>
  <c r="K20" i="54"/>
  <c r="J20" i="54"/>
  <c r="K19" i="54"/>
  <c r="J19" i="54"/>
  <c r="K18" i="54"/>
  <c r="J18" i="54"/>
  <c r="K17" i="54"/>
  <c r="J17" i="54"/>
  <c r="K15" i="54"/>
  <c r="J15" i="54"/>
  <c r="K14" i="54"/>
  <c r="J14" i="54"/>
  <c r="K13" i="54"/>
  <c r="J13" i="54"/>
  <c r="K12" i="54"/>
  <c r="J12" i="54"/>
  <c r="K11" i="54"/>
  <c r="J11" i="54"/>
  <c r="K10" i="54"/>
  <c r="J10" i="54"/>
  <c r="K9" i="54"/>
  <c r="J9" i="54"/>
  <c r="O52" i="49"/>
  <c r="E53" i="61" l="1"/>
  <c r="D53" i="61"/>
  <c r="A53" i="61"/>
  <c r="Q52" i="61"/>
  <c r="P52" i="61"/>
  <c r="O52" i="61"/>
  <c r="N52" i="61"/>
  <c r="M52" i="61"/>
  <c r="L52" i="61"/>
  <c r="K52" i="61"/>
  <c r="J52" i="61"/>
  <c r="I52" i="61"/>
  <c r="H52" i="61"/>
  <c r="G52" i="61"/>
  <c r="F52" i="61"/>
  <c r="E52" i="61"/>
  <c r="D52" i="61"/>
  <c r="A38" i="62"/>
  <c r="A37" i="57"/>
  <c r="A3" i="56"/>
  <c r="E53" i="56"/>
  <c r="D53" i="56"/>
  <c r="A53" i="56"/>
  <c r="Q52" i="56"/>
  <c r="P52" i="56"/>
  <c r="O52" i="56"/>
  <c r="N52" i="56"/>
  <c r="M52" i="56"/>
  <c r="L52" i="56"/>
  <c r="K52" i="56"/>
  <c r="J52" i="56"/>
  <c r="I52" i="56"/>
  <c r="H52" i="56"/>
  <c r="G52" i="56"/>
  <c r="F52" i="56"/>
  <c r="E52" i="56"/>
  <c r="D52" i="56"/>
  <c r="A29" i="52"/>
  <c r="E53" i="49"/>
  <c r="D53" i="49"/>
  <c r="Q52" i="49"/>
  <c r="P52" i="49"/>
  <c r="N52" i="49"/>
  <c r="M52" i="49"/>
  <c r="L52" i="49"/>
  <c r="K52" i="49"/>
  <c r="J52" i="49"/>
  <c r="I52" i="49"/>
  <c r="H52" i="49"/>
  <c r="G52" i="49"/>
  <c r="F52" i="49"/>
  <c r="E52" i="49"/>
  <c r="D52" i="49"/>
  <c r="A53" i="49"/>
  <c r="I12" i="58" l="1"/>
  <c r="I11" i="58"/>
  <c r="I12" i="54"/>
  <c r="I11" i="54"/>
  <c r="J49" i="45"/>
  <c r="J48" i="45"/>
  <c r="J47" i="45"/>
  <c r="J46" i="45"/>
  <c r="J45" i="45"/>
  <c r="J44" i="45"/>
  <c r="J43" i="45"/>
  <c r="J42" i="45"/>
  <c r="J41" i="45"/>
  <c r="J40" i="45"/>
  <c r="J36" i="45"/>
  <c r="J35" i="45"/>
  <c r="J34" i="45"/>
  <c r="J33" i="45"/>
  <c r="J32" i="45"/>
  <c r="J31" i="45"/>
  <c r="J30" i="45"/>
  <c r="J29" i="45"/>
  <c r="J27" i="45"/>
  <c r="J26" i="45"/>
  <c r="J25" i="45"/>
  <c r="J24" i="45"/>
  <c r="J21" i="45"/>
  <c r="J20" i="45"/>
  <c r="J19" i="45"/>
  <c r="J18" i="45"/>
  <c r="J17" i="45"/>
  <c r="J15" i="45"/>
  <c r="J14" i="45"/>
  <c r="J13" i="45"/>
  <c r="J12" i="45"/>
  <c r="J11" i="45"/>
  <c r="J10" i="45"/>
  <c r="J9" i="45"/>
  <c r="I12" i="45"/>
  <c r="I11" i="45"/>
  <c r="I9" i="45"/>
  <c r="I10" i="45"/>
  <c r="I13" i="45"/>
  <c r="I14" i="45"/>
  <c r="I15" i="45"/>
  <c r="I17" i="45"/>
  <c r="I18" i="45"/>
  <c r="I19" i="45"/>
  <c r="I20" i="45"/>
  <c r="I21" i="45"/>
  <c r="I24" i="45"/>
  <c r="I25" i="45"/>
  <c r="I26" i="45"/>
  <c r="I27" i="45"/>
  <c r="I29" i="45"/>
  <c r="I30" i="45"/>
  <c r="I31" i="45"/>
  <c r="I32" i="45"/>
  <c r="I33" i="45"/>
  <c r="I34" i="45"/>
  <c r="I35" i="45"/>
  <c r="I36" i="45"/>
  <c r="I40" i="45"/>
  <c r="I41" i="45"/>
  <c r="I42" i="45"/>
  <c r="I43" i="45"/>
  <c r="I44" i="45"/>
  <c r="I45" i="45"/>
  <c r="I46" i="45"/>
  <c r="I47" i="45"/>
  <c r="I48" i="45"/>
  <c r="I49" i="45"/>
  <c r="I49" i="54" l="1"/>
  <c r="H49" i="54"/>
  <c r="G49" i="54"/>
  <c r="F49" i="54"/>
  <c r="E49" i="54"/>
  <c r="D49" i="54"/>
  <c r="I48" i="54"/>
  <c r="H48" i="54"/>
  <c r="G48" i="54"/>
  <c r="F48" i="54"/>
  <c r="E48" i="54"/>
  <c r="D48" i="54"/>
  <c r="I47" i="54"/>
  <c r="H47" i="54"/>
  <c r="G47" i="54"/>
  <c r="F47" i="54"/>
  <c r="E47" i="54"/>
  <c r="D47" i="54"/>
  <c r="I46" i="54"/>
  <c r="H46" i="54"/>
  <c r="G46" i="54"/>
  <c r="F46" i="54"/>
  <c r="E46" i="54"/>
  <c r="D46" i="54"/>
  <c r="I45" i="54"/>
  <c r="H45" i="54"/>
  <c r="G45" i="54"/>
  <c r="F45" i="54"/>
  <c r="E45" i="54"/>
  <c r="D45" i="54"/>
  <c r="I44" i="54"/>
  <c r="H44" i="54"/>
  <c r="G44" i="54"/>
  <c r="F44" i="54"/>
  <c r="E44" i="54"/>
  <c r="D44" i="54"/>
  <c r="I43" i="54"/>
  <c r="H43" i="54"/>
  <c r="G43" i="54"/>
  <c r="F43" i="54"/>
  <c r="E43" i="54"/>
  <c r="D43" i="54"/>
  <c r="I42" i="54"/>
  <c r="H42" i="54"/>
  <c r="G42" i="54"/>
  <c r="F42" i="54"/>
  <c r="E42" i="54"/>
  <c r="D42" i="54"/>
  <c r="I41" i="54"/>
  <c r="H41" i="54"/>
  <c r="G41" i="54"/>
  <c r="F41" i="54"/>
  <c r="E41" i="54"/>
  <c r="D41" i="54"/>
  <c r="I40" i="54"/>
  <c r="H40" i="54"/>
  <c r="G40" i="54"/>
  <c r="F40" i="54"/>
  <c r="E40" i="54"/>
  <c r="D40" i="54"/>
  <c r="H39" i="54"/>
  <c r="G39" i="54"/>
  <c r="F39" i="54"/>
  <c r="E39" i="54"/>
  <c r="D39" i="54"/>
  <c r="H38" i="54"/>
  <c r="G38" i="54"/>
  <c r="F38" i="54"/>
  <c r="E38" i="54"/>
  <c r="D38" i="54"/>
  <c r="H37" i="54"/>
  <c r="G37" i="54"/>
  <c r="F37" i="54"/>
  <c r="E37" i="54"/>
  <c r="D37" i="54"/>
  <c r="I36" i="54"/>
  <c r="H36" i="54"/>
  <c r="G36" i="54"/>
  <c r="F36" i="54"/>
  <c r="E36" i="54"/>
  <c r="D36" i="54"/>
  <c r="I35" i="54"/>
  <c r="H35" i="54"/>
  <c r="G35" i="54"/>
  <c r="F35" i="54"/>
  <c r="E35" i="54"/>
  <c r="D35" i="54"/>
  <c r="I34" i="54"/>
  <c r="H34" i="54"/>
  <c r="G34" i="54"/>
  <c r="F34" i="54"/>
  <c r="E34" i="54"/>
  <c r="D34" i="54"/>
  <c r="I33" i="54"/>
  <c r="H33" i="54"/>
  <c r="G33" i="54"/>
  <c r="F33" i="54"/>
  <c r="E33" i="54"/>
  <c r="D33" i="54"/>
  <c r="I32" i="54"/>
  <c r="H32" i="54"/>
  <c r="G32" i="54"/>
  <c r="F32" i="54"/>
  <c r="E32" i="54"/>
  <c r="D32" i="54"/>
  <c r="I31" i="54"/>
  <c r="H31" i="54"/>
  <c r="G31" i="54"/>
  <c r="F31" i="54"/>
  <c r="E31" i="54"/>
  <c r="D31" i="54"/>
  <c r="I30" i="54"/>
  <c r="H30" i="54"/>
  <c r="G30" i="54"/>
  <c r="F30" i="54"/>
  <c r="E30" i="54"/>
  <c r="D30" i="54"/>
  <c r="I29" i="54"/>
  <c r="H29" i="54"/>
  <c r="G29" i="54"/>
  <c r="F29" i="54"/>
  <c r="E29" i="54"/>
  <c r="D29" i="54"/>
  <c r="H28" i="54"/>
  <c r="G28" i="54"/>
  <c r="F28" i="54"/>
  <c r="E28" i="54"/>
  <c r="D28" i="54"/>
  <c r="I27" i="54"/>
  <c r="H27" i="54"/>
  <c r="G27" i="54"/>
  <c r="F27" i="54"/>
  <c r="E27" i="54"/>
  <c r="D27" i="54"/>
  <c r="I26" i="54"/>
  <c r="H26" i="54"/>
  <c r="G26" i="54"/>
  <c r="F26" i="54"/>
  <c r="E26" i="54"/>
  <c r="D26" i="54"/>
  <c r="I25" i="54"/>
  <c r="H25" i="54"/>
  <c r="G25" i="54"/>
  <c r="F25" i="54"/>
  <c r="E25" i="54"/>
  <c r="D25" i="54"/>
  <c r="I24" i="54"/>
  <c r="H24" i="54"/>
  <c r="G24" i="54"/>
  <c r="F24" i="54"/>
  <c r="E24" i="54"/>
  <c r="D24" i="54"/>
  <c r="H22" i="54"/>
  <c r="G22" i="54"/>
  <c r="F22" i="54"/>
  <c r="E22" i="54"/>
  <c r="D22" i="54"/>
  <c r="I21" i="54"/>
  <c r="H21" i="54"/>
  <c r="G21" i="54"/>
  <c r="F21" i="54"/>
  <c r="E21" i="54"/>
  <c r="D21" i="54"/>
  <c r="I20" i="54"/>
  <c r="H20" i="54"/>
  <c r="G20" i="54"/>
  <c r="F20" i="54"/>
  <c r="E20" i="54"/>
  <c r="D20" i="54"/>
  <c r="I19" i="54"/>
  <c r="H19" i="54"/>
  <c r="G19" i="54"/>
  <c r="F19" i="54"/>
  <c r="E19" i="54"/>
  <c r="D19" i="54"/>
  <c r="I18" i="54"/>
  <c r="H18" i="54"/>
  <c r="G18" i="54"/>
  <c r="F18" i="54"/>
  <c r="E18" i="54"/>
  <c r="D18" i="54"/>
  <c r="I17" i="54"/>
  <c r="H17" i="54"/>
  <c r="G17" i="54"/>
  <c r="F17" i="54"/>
  <c r="E17" i="54"/>
  <c r="D17" i="54"/>
  <c r="I15" i="54"/>
  <c r="H15" i="54"/>
  <c r="G15" i="54"/>
  <c r="F15" i="54"/>
  <c r="E15" i="54"/>
  <c r="D15" i="54"/>
  <c r="I14" i="54"/>
  <c r="H14" i="54"/>
  <c r="G14" i="54"/>
  <c r="F14" i="54"/>
  <c r="E14" i="54"/>
  <c r="D14" i="54"/>
  <c r="I13" i="54"/>
  <c r="H13" i="54"/>
  <c r="G13" i="54"/>
  <c r="F13" i="54"/>
  <c r="E13" i="54"/>
  <c r="D13" i="54"/>
  <c r="H12" i="54"/>
  <c r="G12" i="54"/>
  <c r="F12" i="54"/>
  <c r="E12" i="54"/>
  <c r="D12" i="54"/>
  <c r="H11" i="54"/>
  <c r="G11" i="54"/>
  <c r="F11" i="54"/>
  <c r="E11" i="54"/>
  <c r="D11" i="54"/>
  <c r="I10" i="54"/>
  <c r="H10" i="54"/>
  <c r="G10" i="54"/>
  <c r="F10" i="54"/>
  <c r="E10" i="54"/>
  <c r="D10" i="54"/>
  <c r="D9" i="54"/>
  <c r="A3" i="54"/>
  <c r="I9" i="54"/>
  <c r="H9" i="54"/>
  <c r="G9" i="54"/>
  <c r="F9" i="54"/>
  <c r="E9" i="54"/>
  <c r="E10" i="60" l="1"/>
  <c r="C10" i="60"/>
  <c r="E10" i="47"/>
  <c r="C10" i="47"/>
  <c r="E10" i="55"/>
  <c r="C10" i="55"/>
  <c r="H39" i="62" l="1"/>
  <c r="G39" i="62"/>
  <c r="F39" i="62"/>
  <c r="E39" i="62"/>
  <c r="D39" i="62"/>
  <c r="C39" i="62"/>
  <c r="A39" i="62"/>
  <c r="H38" i="62"/>
  <c r="G38" i="62"/>
  <c r="F38" i="62"/>
  <c r="E38" i="62"/>
  <c r="D38" i="62"/>
  <c r="C38" i="62"/>
  <c r="H37" i="62"/>
  <c r="G37" i="62"/>
  <c r="F37" i="62"/>
  <c r="E37" i="62"/>
  <c r="D37" i="62"/>
  <c r="C37" i="62"/>
  <c r="A37" i="62"/>
  <c r="H36" i="62"/>
  <c r="G36" i="62"/>
  <c r="F36" i="62"/>
  <c r="E36" i="62"/>
  <c r="D36" i="62"/>
  <c r="C36" i="62"/>
  <c r="A36" i="62"/>
  <c r="H35" i="62"/>
  <c r="G35" i="62"/>
  <c r="F35" i="62"/>
  <c r="E35" i="62"/>
  <c r="D35" i="62"/>
  <c r="C35" i="62"/>
  <c r="A35" i="62"/>
  <c r="H34" i="62"/>
  <c r="G34" i="62"/>
  <c r="F34" i="62"/>
  <c r="E34" i="62"/>
  <c r="D34" i="62"/>
  <c r="C34" i="62"/>
  <c r="H33" i="62"/>
  <c r="G33" i="62"/>
  <c r="F33" i="62"/>
  <c r="E33" i="62"/>
  <c r="D33" i="62"/>
  <c r="C33" i="62"/>
  <c r="A33" i="62"/>
  <c r="A29" i="62"/>
  <c r="D24" i="62"/>
  <c r="C24" i="62"/>
  <c r="A24" i="62"/>
  <c r="D23" i="62"/>
  <c r="C23" i="62"/>
  <c r="D22" i="62"/>
  <c r="C22" i="62"/>
  <c r="A22" i="62"/>
  <c r="D21" i="62"/>
  <c r="C21" i="62"/>
  <c r="A21" i="62"/>
  <c r="D20" i="62"/>
  <c r="C20" i="62"/>
  <c r="A20" i="62"/>
  <c r="D19" i="62"/>
  <c r="C19" i="62"/>
  <c r="A19" i="62"/>
  <c r="D18" i="62"/>
  <c r="C18" i="62"/>
  <c r="A18" i="62"/>
  <c r="D17" i="62"/>
  <c r="C17" i="62"/>
  <c r="A17" i="62"/>
  <c r="D16" i="62"/>
  <c r="C16" i="62"/>
  <c r="A16" i="62"/>
  <c r="D15" i="62"/>
  <c r="C15" i="62"/>
  <c r="A15" i="62"/>
  <c r="D14" i="62"/>
  <c r="C14" i="62"/>
  <c r="A14" i="62"/>
  <c r="D13" i="62"/>
  <c r="C13" i="62"/>
  <c r="A13" i="62"/>
  <c r="D12" i="62"/>
  <c r="C12" i="62"/>
  <c r="A12" i="62"/>
  <c r="D11" i="62"/>
  <c r="C11" i="62"/>
  <c r="A11" i="62"/>
  <c r="D10" i="62"/>
  <c r="C10" i="62"/>
  <c r="A10" i="62"/>
  <c r="D9" i="62"/>
  <c r="C9" i="62"/>
  <c r="A9" i="62"/>
  <c r="D8" i="62"/>
  <c r="C8" i="62"/>
  <c r="A8" i="62"/>
  <c r="D7" i="62"/>
  <c r="C7" i="62"/>
  <c r="A7" i="62"/>
  <c r="D6" i="62"/>
  <c r="C6" i="62"/>
  <c r="A6" i="62"/>
  <c r="A3" i="62"/>
  <c r="Q51" i="61"/>
  <c r="P51" i="61"/>
  <c r="O51" i="61"/>
  <c r="N51" i="61"/>
  <c r="M51" i="61"/>
  <c r="L51" i="61"/>
  <c r="K51" i="61"/>
  <c r="J51" i="61"/>
  <c r="I51" i="61"/>
  <c r="H51" i="61"/>
  <c r="G51" i="61"/>
  <c r="F51" i="61"/>
  <c r="E51" i="61"/>
  <c r="D51" i="61"/>
  <c r="Q50" i="61"/>
  <c r="P50" i="61"/>
  <c r="O50" i="61"/>
  <c r="N50" i="61"/>
  <c r="M50" i="61"/>
  <c r="L50" i="61"/>
  <c r="K50" i="61"/>
  <c r="J50" i="61"/>
  <c r="I50" i="61"/>
  <c r="H50" i="61"/>
  <c r="G50" i="61"/>
  <c r="F50" i="61"/>
  <c r="E50" i="61"/>
  <c r="D50" i="61"/>
  <c r="Q49" i="61"/>
  <c r="P49" i="61"/>
  <c r="O49" i="61"/>
  <c r="N49" i="61"/>
  <c r="M49" i="61"/>
  <c r="L49" i="61"/>
  <c r="K49" i="61"/>
  <c r="J49" i="61"/>
  <c r="I49" i="61"/>
  <c r="H49" i="61"/>
  <c r="G49" i="61"/>
  <c r="F49" i="61"/>
  <c r="E49" i="61"/>
  <c r="D49" i="61"/>
  <c r="Q48" i="61"/>
  <c r="P48" i="61"/>
  <c r="O48" i="61"/>
  <c r="N48" i="61"/>
  <c r="M48" i="61"/>
  <c r="L48" i="61"/>
  <c r="K48" i="61"/>
  <c r="J48" i="61"/>
  <c r="I48" i="61"/>
  <c r="H48" i="61"/>
  <c r="G48" i="61"/>
  <c r="F48" i="61"/>
  <c r="E48" i="61"/>
  <c r="D48" i="61"/>
  <c r="Q47" i="61"/>
  <c r="P47" i="61"/>
  <c r="O47" i="61"/>
  <c r="N47" i="61"/>
  <c r="M47" i="61"/>
  <c r="L47" i="61"/>
  <c r="K47" i="61"/>
  <c r="J47" i="61"/>
  <c r="I47" i="61"/>
  <c r="H47" i="61"/>
  <c r="G47" i="61"/>
  <c r="F47" i="61"/>
  <c r="E47" i="61"/>
  <c r="D47" i="61"/>
  <c r="Q46" i="61"/>
  <c r="P46" i="61"/>
  <c r="O46" i="61"/>
  <c r="N46" i="61"/>
  <c r="M46" i="61"/>
  <c r="L46" i="61"/>
  <c r="K46" i="61"/>
  <c r="J46" i="61"/>
  <c r="I46" i="61"/>
  <c r="H46" i="61"/>
  <c r="G46" i="61"/>
  <c r="F46" i="61"/>
  <c r="E46" i="61"/>
  <c r="D46" i="61"/>
  <c r="Q45" i="61"/>
  <c r="P45" i="61"/>
  <c r="O45" i="61"/>
  <c r="N45" i="61"/>
  <c r="M45" i="61"/>
  <c r="L45" i="61"/>
  <c r="K45" i="61"/>
  <c r="J45" i="61"/>
  <c r="I45" i="61"/>
  <c r="H45" i="61"/>
  <c r="G45" i="61"/>
  <c r="F45" i="61"/>
  <c r="E45" i="61"/>
  <c r="D45" i="61"/>
  <c r="Q44" i="61"/>
  <c r="P44" i="61"/>
  <c r="O44" i="61"/>
  <c r="N44" i="61"/>
  <c r="M44" i="61"/>
  <c r="L44" i="61"/>
  <c r="K44" i="61"/>
  <c r="J44" i="61"/>
  <c r="I44" i="61"/>
  <c r="H44" i="61"/>
  <c r="G44" i="61"/>
  <c r="F44" i="61"/>
  <c r="E44" i="61"/>
  <c r="D44" i="61"/>
  <c r="Q43" i="61"/>
  <c r="P43" i="61"/>
  <c r="O43" i="61"/>
  <c r="N43" i="61"/>
  <c r="M43" i="61"/>
  <c r="L43" i="61"/>
  <c r="K43" i="61"/>
  <c r="J43" i="61"/>
  <c r="I43" i="61"/>
  <c r="H43" i="61"/>
  <c r="G43" i="61"/>
  <c r="F43" i="61"/>
  <c r="E43" i="61"/>
  <c r="D43" i="61"/>
  <c r="Q42" i="61"/>
  <c r="P42" i="61"/>
  <c r="O42" i="61"/>
  <c r="N42" i="61"/>
  <c r="M42" i="61"/>
  <c r="L42" i="61"/>
  <c r="K42" i="61"/>
  <c r="J42" i="61"/>
  <c r="I42" i="61"/>
  <c r="H42" i="61"/>
  <c r="G42" i="61"/>
  <c r="F42" i="61"/>
  <c r="E42" i="61"/>
  <c r="D42" i="61"/>
  <c r="Q41" i="61"/>
  <c r="P41" i="61"/>
  <c r="O41" i="61"/>
  <c r="N41" i="61"/>
  <c r="M41" i="61"/>
  <c r="L41" i="61"/>
  <c r="K41" i="61"/>
  <c r="J41" i="61"/>
  <c r="I41" i="61"/>
  <c r="H41" i="61"/>
  <c r="G41" i="61"/>
  <c r="F41" i="61"/>
  <c r="E41" i="61"/>
  <c r="D41" i="61"/>
  <c r="Q40" i="61"/>
  <c r="P40" i="61"/>
  <c r="O40" i="61"/>
  <c r="N40" i="61"/>
  <c r="M40" i="61"/>
  <c r="L40" i="61"/>
  <c r="K40" i="61"/>
  <c r="J40" i="61"/>
  <c r="I40" i="61"/>
  <c r="H40" i="61"/>
  <c r="G40" i="61"/>
  <c r="F40" i="61"/>
  <c r="E40" i="61"/>
  <c r="D40" i="61"/>
  <c r="Q39" i="61"/>
  <c r="P39" i="61"/>
  <c r="O39" i="61"/>
  <c r="N39" i="61"/>
  <c r="M39" i="61"/>
  <c r="L39" i="61"/>
  <c r="K39" i="61"/>
  <c r="J39" i="61"/>
  <c r="I39" i="61"/>
  <c r="H39" i="61"/>
  <c r="G39" i="61"/>
  <c r="F39" i="61"/>
  <c r="E39" i="61"/>
  <c r="D39" i="61"/>
  <c r="Q38" i="61"/>
  <c r="P38" i="61"/>
  <c r="O38" i="61"/>
  <c r="N38" i="61"/>
  <c r="M38" i="61"/>
  <c r="L38" i="61"/>
  <c r="K38" i="61"/>
  <c r="J38" i="61"/>
  <c r="I38" i="61"/>
  <c r="H38" i="61"/>
  <c r="G38" i="61"/>
  <c r="F38" i="61"/>
  <c r="E38" i="61"/>
  <c r="D38" i="61"/>
  <c r="Q37" i="61"/>
  <c r="P37" i="61"/>
  <c r="O37" i="61"/>
  <c r="N37" i="61"/>
  <c r="M37" i="61"/>
  <c r="L37" i="61"/>
  <c r="K37" i="61"/>
  <c r="J37" i="61"/>
  <c r="I37" i="61"/>
  <c r="H37" i="61"/>
  <c r="G37" i="61"/>
  <c r="F37" i="61"/>
  <c r="E37" i="61"/>
  <c r="D37" i="61"/>
  <c r="Q36" i="61"/>
  <c r="P36" i="61"/>
  <c r="O36" i="61"/>
  <c r="N36" i="61"/>
  <c r="M36" i="61"/>
  <c r="L36" i="61"/>
  <c r="K36" i="61"/>
  <c r="J36" i="61"/>
  <c r="I36" i="61"/>
  <c r="H36" i="61"/>
  <c r="G36" i="61"/>
  <c r="F36" i="61"/>
  <c r="E36" i="61"/>
  <c r="D36" i="61"/>
  <c r="Q35" i="61"/>
  <c r="P35" i="61"/>
  <c r="O35" i="61"/>
  <c r="N35" i="61"/>
  <c r="M35" i="61"/>
  <c r="L35" i="61"/>
  <c r="K35" i="61"/>
  <c r="J35" i="61"/>
  <c r="I35" i="61"/>
  <c r="H35" i="61"/>
  <c r="G35" i="61"/>
  <c r="F35" i="61"/>
  <c r="E35" i="61"/>
  <c r="D35" i="61"/>
  <c r="Q34" i="61"/>
  <c r="P34" i="61"/>
  <c r="O34" i="61"/>
  <c r="N34" i="61"/>
  <c r="M34" i="61"/>
  <c r="L34" i="61"/>
  <c r="K34" i="61"/>
  <c r="J34" i="61"/>
  <c r="I34" i="61"/>
  <c r="H34" i="61"/>
  <c r="G34" i="61"/>
  <c r="F34" i="61"/>
  <c r="E34" i="61"/>
  <c r="D34" i="61"/>
  <c r="Q33" i="61"/>
  <c r="P33" i="61"/>
  <c r="O33" i="61"/>
  <c r="N33" i="61"/>
  <c r="M33" i="61"/>
  <c r="L33" i="61"/>
  <c r="K33" i="61"/>
  <c r="J33" i="61"/>
  <c r="I33" i="61"/>
  <c r="H33" i="61"/>
  <c r="G33" i="61"/>
  <c r="F33" i="61"/>
  <c r="E33" i="61"/>
  <c r="D33" i="61"/>
  <c r="Q32" i="61"/>
  <c r="P32" i="61"/>
  <c r="O32" i="61"/>
  <c r="N32" i="61"/>
  <c r="M32" i="61"/>
  <c r="L32" i="61"/>
  <c r="K32" i="61"/>
  <c r="J32" i="61"/>
  <c r="I32" i="61"/>
  <c r="H32" i="61"/>
  <c r="G32" i="61"/>
  <c r="F32" i="61"/>
  <c r="E32" i="61"/>
  <c r="D32" i="61"/>
  <c r="Q31" i="61"/>
  <c r="P31" i="61"/>
  <c r="O31" i="61"/>
  <c r="N31" i="61"/>
  <c r="M31" i="61"/>
  <c r="L31" i="61"/>
  <c r="K31" i="61"/>
  <c r="J31" i="61"/>
  <c r="I31" i="61"/>
  <c r="H31" i="61"/>
  <c r="G31" i="61"/>
  <c r="F31" i="61"/>
  <c r="E31" i="61"/>
  <c r="D31" i="61"/>
  <c r="Q30" i="61"/>
  <c r="P30" i="61"/>
  <c r="O30" i="61"/>
  <c r="N30" i="61"/>
  <c r="M30" i="61"/>
  <c r="L30" i="61"/>
  <c r="K30" i="61"/>
  <c r="J30" i="61"/>
  <c r="I30" i="61"/>
  <c r="H30" i="61"/>
  <c r="G30" i="61"/>
  <c r="F30" i="61"/>
  <c r="E30" i="61"/>
  <c r="D30" i="61"/>
  <c r="Q29" i="61"/>
  <c r="P29" i="61"/>
  <c r="O29" i="61"/>
  <c r="N29" i="61"/>
  <c r="M29" i="61"/>
  <c r="L29" i="61"/>
  <c r="K29" i="61"/>
  <c r="J29" i="61"/>
  <c r="I29" i="61"/>
  <c r="H29" i="61"/>
  <c r="G29" i="61"/>
  <c r="F29" i="61"/>
  <c r="E29" i="61"/>
  <c r="D29" i="61"/>
  <c r="Q28" i="61"/>
  <c r="P28" i="61"/>
  <c r="O28" i="61"/>
  <c r="N28" i="61"/>
  <c r="M28" i="61"/>
  <c r="L28" i="61"/>
  <c r="K28" i="61"/>
  <c r="J28" i="61"/>
  <c r="I28" i="61"/>
  <c r="H28" i="61"/>
  <c r="G28" i="61"/>
  <c r="F28" i="61"/>
  <c r="E28" i="61"/>
  <c r="D28" i="61"/>
  <c r="Q27" i="61"/>
  <c r="P27" i="61"/>
  <c r="O27" i="61"/>
  <c r="N27" i="61"/>
  <c r="M27" i="61"/>
  <c r="L27" i="61"/>
  <c r="K27" i="61"/>
  <c r="J27" i="61"/>
  <c r="I27" i="61"/>
  <c r="H27" i="61"/>
  <c r="G27" i="61"/>
  <c r="F27" i="61"/>
  <c r="E27" i="61"/>
  <c r="D27" i="61"/>
  <c r="Q26" i="61"/>
  <c r="P26" i="61"/>
  <c r="O26" i="61"/>
  <c r="N26" i="61"/>
  <c r="M26" i="61"/>
  <c r="L26" i="61"/>
  <c r="K26" i="61"/>
  <c r="J26" i="61"/>
  <c r="I26" i="61"/>
  <c r="H26" i="61"/>
  <c r="G26" i="61"/>
  <c r="F26" i="61"/>
  <c r="E26" i="61"/>
  <c r="D26" i="61"/>
  <c r="Q25" i="61"/>
  <c r="P25" i="61"/>
  <c r="O25" i="61"/>
  <c r="N25" i="61"/>
  <c r="M25" i="61"/>
  <c r="L25" i="61"/>
  <c r="K25" i="61"/>
  <c r="J25" i="61"/>
  <c r="I25" i="61"/>
  <c r="H25" i="61"/>
  <c r="G25" i="61"/>
  <c r="F25" i="61"/>
  <c r="E25" i="61"/>
  <c r="D25" i="61"/>
  <c r="Q23" i="61"/>
  <c r="P23" i="61"/>
  <c r="O23" i="61"/>
  <c r="N23" i="61"/>
  <c r="M23" i="61"/>
  <c r="L23" i="61"/>
  <c r="K23" i="61"/>
  <c r="J23" i="61"/>
  <c r="I23" i="61"/>
  <c r="H23" i="61"/>
  <c r="G23" i="61"/>
  <c r="F23" i="61"/>
  <c r="E23" i="61"/>
  <c r="D23" i="61"/>
  <c r="Q22" i="61"/>
  <c r="P22" i="61"/>
  <c r="O22" i="61"/>
  <c r="N22" i="61"/>
  <c r="M22" i="61"/>
  <c r="L22" i="61"/>
  <c r="K22" i="61"/>
  <c r="J22" i="61"/>
  <c r="I22" i="61"/>
  <c r="H22" i="61"/>
  <c r="G22" i="61"/>
  <c r="F22" i="61"/>
  <c r="E22" i="61"/>
  <c r="D22" i="61"/>
  <c r="Q21" i="61"/>
  <c r="P21" i="61"/>
  <c r="O21" i="61"/>
  <c r="N21" i="61"/>
  <c r="M21" i="61"/>
  <c r="L21" i="61"/>
  <c r="K21" i="61"/>
  <c r="J21" i="61"/>
  <c r="I21" i="61"/>
  <c r="H21" i="61"/>
  <c r="G21" i="61"/>
  <c r="F21" i="61"/>
  <c r="E21" i="61"/>
  <c r="D21" i="61"/>
  <c r="Q20" i="61"/>
  <c r="P20" i="61"/>
  <c r="O20" i="61"/>
  <c r="N20" i="61"/>
  <c r="M20" i="61"/>
  <c r="L20" i="61"/>
  <c r="K20" i="61"/>
  <c r="J20" i="61"/>
  <c r="I20" i="61"/>
  <c r="H20" i="61"/>
  <c r="G20" i="61"/>
  <c r="F20" i="61"/>
  <c r="E20" i="61"/>
  <c r="D20" i="61"/>
  <c r="Q19" i="61"/>
  <c r="P19" i="61"/>
  <c r="O19" i="61"/>
  <c r="N19" i="61"/>
  <c r="M19" i="61"/>
  <c r="L19" i="61"/>
  <c r="K19" i="61"/>
  <c r="J19" i="61"/>
  <c r="I19" i="61"/>
  <c r="H19" i="61"/>
  <c r="G19" i="61"/>
  <c r="F19" i="61"/>
  <c r="E19" i="61"/>
  <c r="D19" i="61"/>
  <c r="Q18" i="61"/>
  <c r="P18" i="61"/>
  <c r="O18" i="61"/>
  <c r="N18" i="61"/>
  <c r="M18" i="61"/>
  <c r="L18" i="61"/>
  <c r="K18" i="61"/>
  <c r="J18" i="61"/>
  <c r="I18" i="61"/>
  <c r="H18" i="61"/>
  <c r="G18" i="61"/>
  <c r="F18" i="61"/>
  <c r="E18" i="61"/>
  <c r="D18" i="61"/>
  <c r="Q16" i="61"/>
  <c r="P16" i="61"/>
  <c r="O16" i="61"/>
  <c r="N16" i="61"/>
  <c r="M16" i="61"/>
  <c r="L16" i="61"/>
  <c r="K16" i="61"/>
  <c r="J16" i="61"/>
  <c r="I16" i="61"/>
  <c r="H16" i="61"/>
  <c r="G16" i="61"/>
  <c r="F16" i="61"/>
  <c r="E16" i="61"/>
  <c r="D16" i="61"/>
  <c r="Q15" i="61"/>
  <c r="P15" i="61"/>
  <c r="O15" i="61"/>
  <c r="N15" i="61"/>
  <c r="M15" i="61"/>
  <c r="L15" i="61"/>
  <c r="K15" i="61"/>
  <c r="J15" i="61"/>
  <c r="I15" i="61"/>
  <c r="H15" i="61"/>
  <c r="G15" i="61"/>
  <c r="F15" i="61"/>
  <c r="E15" i="61"/>
  <c r="D15" i="61"/>
  <c r="Q14" i="61"/>
  <c r="P14" i="61"/>
  <c r="O14" i="61"/>
  <c r="N14" i="61"/>
  <c r="M14" i="61"/>
  <c r="L14" i="61"/>
  <c r="K14" i="61"/>
  <c r="J14" i="61"/>
  <c r="I14" i="61"/>
  <c r="H14" i="61"/>
  <c r="G14" i="61"/>
  <c r="F14" i="61"/>
  <c r="E14" i="61"/>
  <c r="D14" i="61"/>
  <c r="Q13" i="61"/>
  <c r="P13" i="61"/>
  <c r="O13" i="61"/>
  <c r="N13" i="61"/>
  <c r="M13" i="61"/>
  <c r="L13" i="61"/>
  <c r="K13" i="61"/>
  <c r="J13" i="61"/>
  <c r="I13" i="61"/>
  <c r="H13" i="61"/>
  <c r="G13" i="61"/>
  <c r="F13" i="61"/>
  <c r="E13" i="61"/>
  <c r="D13" i="61"/>
  <c r="Q12" i="61"/>
  <c r="P12" i="61"/>
  <c r="O12" i="61"/>
  <c r="N12" i="61"/>
  <c r="M12" i="61"/>
  <c r="L12" i="61"/>
  <c r="K12" i="61"/>
  <c r="J12" i="61"/>
  <c r="I12" i="61"/>
  <c r="H12" i="61"/>
  <c r="G12" i="61"/>
  <c r="F12" i="61"/>
  <c r="E12" i="61"/>
  <c r="D12" i="61"/>
  <c r="Q11" i="61"/>
  <c r="P11" i="61"/>
  <c r="O11" i="61"/>
  <c r="N11" i="61"/>
  <c r="M11" i="61"/>
  <c r="L11" i="61"/>
  <c r="K11" i="61"/>
  <c r="J11" i="61"/>
  <c r="I11" i="61"/>
  <c r="H11" i="61"/>
  <c r="G11" i="61"/>
  <c r="F11" i="61"/>
  <c r="E11" i="61"/>
  <c r="D11" i="61"/>
  <c r="Q10" i="61"/>
  <c r="P10" i="61"/>
  <c r="O10" i="61"/>
  <c r="N10" i="61"/>
  <c r="M10" i="61"/>
  <c r="L10" i="61"/>
  <c r="K10" i="61"/>
  <c r="J10" i="61"/>
  <c r="I10" i="61"/>
  <c r="H10" i="61"/>
  <c r="G10" i="61"/>
  <c r="F10" i="61"/>
  <c r="E10" i="61"/>
  <c r="D10" i="61"/>
  <c r="Q9" i="61"/>
  <c r="P9" i="61"/>
  <c r="O9" i="61"/>
  <c r="N9" i="61"/>
  <c r="M9" i="61"/>
  <c r="L9" i="61"/>
  <c r="K9" i="61"/>
  <c r="J9" i="61"/>
  <c r="I9" i="61"/>
  <c r="H9" i="61"/>
  <c r="G9" i="61"/>
  <c r="F9" i="61"/>
  <c r="E9" i="61"/>
  <c r="D9" i="61"/>
  <c r="A3" i="61"/>
  <c r="P32" i="60"/>
  <c r="O32" i="60"/>
  <c r="N32" i="60"/>
  <c r="M32" i="60"/>
  <c r="L32" i="60"/>
  <c r="K32" i="60"/>
  <c r="J32" i="60"/>
  <c r="I32" i="60"/>
  <c r="H32" i="60"/>
  <c r="G32" i="60"/>
  <c r="F32" i="60"/>
  <c r="E32" i="60"/>
  <c r="D32" i="60"/>
  <c r="C32" i="60"/>
  <c r="B32" i="60"/>
  <c r="P30" i="60"/>
  <c r="O30" i="60"/>
  <c r="N30" i="60"/>
  <c r="M30" i="60"/>
  <c r="L30" i="60"/>
  <c r="K30" i="60"/>
  <c r="J30" i="60"/>
  <c r="I30" i="60"/>
  <c r="H30" i="60"/>
  <c r="G30" i="60"/>
  <c r="F30" i="60"/>
  <c r="E30" i="60"/>
  <c r="D30" i="60"/>
  <c r="C30" i="60"/>
  <c r="B30" i="60"/>
  <c r="P29" i="60"/>
  <c r="O29" i="60"/>
  <c r="N29" i="60"/>
  <c r="M29" i="60"/>
  <c r="L29" i="60"/>
  <c r="K29" i="60"/>
  <c r="J29" i="60"/>
  <c r="I29" i="60"/>
  <c r="H29" i="60"/>
  <c r="G29" i="60"/>
  <c r="F29" i="60"/>
  <c r="E29" i="60"/>
  <c r="D29" i="60"/>
  <c r="C29" i="60"/>
  <c r="B29" i="60"/>
  <c r="P28" i="60"/>
  <c r="O28" i="60"/>
  <c r="N28" i="60"/>
  <c r="M28" i="60"/>
  <c r="L28" i="60"/>
  <c r="K28" i="60"/>
  <c r="J28" i="60"/>
  <c r="I28" i="60"/>
  <c r="H28" i="60"/>
  <c r="G28" i="60"/>
  <c r="F28" i="60"/>
  <c r="E28" i="60"/>
  <c r="D28" i="60"/>
  <c r="C28" i="60"/>
  <c r="B28" i="60"/>
  <c r="P27" i="60"/>
  <c r="O27" i="60"/>
  <c r="N27" i="60"/>
  <c r="M27" i="60"/>
  <c r="L27" i="60"/>
  <c r="K27" i="60"/>
  <c r="J27" i="60"/>
  <c r="I27" i="60"/>
  <c r="H27" i="60"/>
  <c r="G27" i="60"/>
  <c r="F27" i="60"/>
  <c r="E27" i="60"/>
  <c r="D27" i="60"/>
  <c r="C27" i="60"/>
  <c r="B27" i="60"/>
  <c r="P26" i="60"/>
  <c r="O26" i="60"/>
  <c r="N26" i="60"/>
  <c r="M26" i="60"/>
  <c r="L26" i="60"/>
  <c r="K26" i="60"/>
  <c r="J26" i="60"/>
  <c r="I26" i="60"/>
  <c r="H26" i="60"/>
  <c r="G26" i="60"/>
  <c r="F26" i="60"/>
  <c r="E26" i="60"/>
  <c r="D26" i="60"/>
  <c r="C26" i="60"/>
  <c r="B26" i="60"/>
  <c r="P25" i="60"/>
  <c r="O25" i="60"/>
  <c r="N25" i="60"/>
  <c r="M25" i="60"/>
  <c r="L25" i="60"/>
  <c r="K25" i="60"/>
  <c r="J25" i="60"/>
  <c r="I25" i="60"/>
  <c r="H25" i="60"/>
  <c r="G25" i="60"/>
  <c r="F25" i="60"/>
  <c r="E25" i="60"/>
  <c r="D25" i="60"/>
  <c r="C25" i="60"/>
  <c r="B25" i="60"/>
  <c r="P24" i="60"/>
  <c r="O24" i="60"/>
  <c r="N24" i="60"/>
  <c r="M24" i="60"/>
  <c r="L24" i="60"/>
  <c r="K24" i="60"/>
  <c r="J24" i="60"/>
  <c r="I24" i="60"/>
  <c r="H24" i="60"/>
  <c r="G24" i="60"/>
  <c r="F24" i="60"/>
  <c r="E24" i="60"/>
  <c r="D24" i="60"/>
  <c r="C24" i="60"/>
  <c r="B24" i="60"/>
  <c r="P21" i="60"/>
  <c r="O21" i="60"/>
  <c r="N21" i="60"/>
  <c r="M21" i="60"/>
  <c r="L21" i="60"/>
  <c r="K21" i="60"/>
  <c r="J21" i="60"/>
  <c r="I21" i="60"/>
  <c r="H21" i="60"/>
  <c r="G21" i="60"/>
  <c r="F21" i="60"/>
  <c r="E21" i="60"/>
  <c r="D21" i="60"/>
  <c r="C21" i="60"/>
  <c r="B21" i="60"/>
  <c r="P20" i="60"/>
  <c r="O20" i="60"/>
  <c r="N20" i="60"/>
  <c r="M20" i="60"/>
  <c r="L20" i="60"/>
  <c r="K20" i="60"/>
  <c r="J20" i="60"/>
  <c r="I20" i="60"/>
  <c r="H20" i="60"/>
  <c r="G20" i="60"/>
  <c r="F20" i="60"/>
  <c r="E20" i="60"/>
  <c r="D20" i="60"/>
  <c r="C20" i="60"/>
  <c r="B20" i="60"/>
  <c r="P19" i="60"/>
  <c r="O19" i="60"/>
  <c r="N19" i="60"/>
  <c r="M19" i="60"/>
  <c r="L19" i="60"/>
  <c r="K19" i="60"/>
  <c r="J19" i="60"/>
  <c r="I19" i="60"/>
  <c r="H19" i="60"/>
  <c r="G19" i="60"/>
  <c r="F19" i="60"/>
  <c r="E19" i="60"/>
  <c r="D19" i="60"/>
  <c r="C19" i="60"/>
  <c r="B19" i="60"/>
  <c r="P17" i="60"/>
  <c r="O17" i="60"/>
  <c r="N17" i="60"/>
  <c r="M17" i="60"/>
  <c r="L17" i="60"/>
  <c r="K17" i="60"/>
  <c r="J17" i="60"/>
  <c r="I17" i="60"/>
  <c r="H17" i="60"/>
  <c r="G17" i="60"/>
  <c r="F17" i="60"/>
  <c r="E17" i="60"/>
  <c r="D17" i="60"/>
  <c r="C17" i="60"/>
  <c r="B17" i="60"/>
  <c r="P16" i="60"/>
  <c r="O16" i="60"/>
  <c r="N16" i="60"/>
  <c r="M16" i="60"/>
  <c r="L16" i="60"/>
  <c r="K16" i="60"/>
  <c r="J16" i="60"/>
  <c r="I16" i="60"/>
  <c r="H16" i="60"/>
  <c r="G16" i="60"/>
  <c r="F16" i="60"/>
  <c r="E16" i="60"/>
  <c r="D16" i="60"/>
  <c r="C16" i="60"/>
  <c r="B16" i="60"/>
  <c r="P15" i="60"/>
  <c r="O15" i="60"/>
  <c r="N15" i="60"/>
  <c r="M15" i="60"/>
  <c r="L15" i="60"/>
  <c r="K15" i="60"/>
  <c r="J15" i="60"/>
  <c r="I15" i="60"/>
  <c r="H15" i="60"/>
  <c r="G15" i="60"/>
  <c r="F15" i="60"/>
  <c r="E15" i="60"/>
  <c r="D15" i="60"/>
  <c r="C15" i="60"/>
  <c r="B15" i="60"/>
  <c r="P14" i="60"/>
  <c r="O14" i="60"/>
  <c r="N14" i="60"/>
  <c r="M14" i="60"/>
  <c r="L14" i="60"/>
  <c r="K14" i="60"/>
  <c r="J14" i="60"/>
  <c r="I14" i="60"/>
  <c r="H14" i="60"/>
  <c r="G14" i="60"/>
  <c r="F14" i="60"/>
  <c r="E14" i="60"/>
  <c r="D14" i="60"/>
  <c r="C14" i="60"/>
  <c r="B14" i="60"/>
  <c r="P13" i="60"/>
  <c r="O13" i="60"/>
  <c r="N13" i="60"/>
  <c r="M13" i="60"/>
  <c r="L13" i="60"/>
  <c r="K13" i="60"/>
  <c r="J13" i="60"/>
  <c r="I13" i="60"/>
  <c r="H13" i="60"/>
  <c r="G13" i="60"/>
  <c r="F13" i="60"/>
  <c r="E13" i="60"/>
  <c r="D13" i="60"/>
  <c r="C13" i="60"/>
  <c r="B13" i="60"/>
  <c r="P12" i="60"/>
  <c r="O12" i="60"/>
  <c r="N12" i="60"/>
  <c r="M12" i="60"/>
  <c r="L12" i="60"/>
  <c r="K12" i="60"/>
  <c r="J12" i="60"/>
  <c r="I12" i="60"/>
  <c r="H12" i="60"/>
  <c r="G12" i="60"/>
  <c r="F12" i="60"/>
  <c r="E12" i="60"/>
  <c r="D12" i="60"/>
  <c r="C12" i="60"/>
  <c r="B12" i="60"/>
  <c r="P11" i="60"/>
  <c r="O11" i="60"/>
  <c r="N11" i="60"/>
  <c r="M11" i="60"/>
  <c r="L11" i="60"/>
  <c r="K11" i="60"/>
  <c r="J11" i="60"/>
  <c r="I11" i="60"/>
  <c r="H11" i="60"/>
  <c r="G11" i="60"/>
  <c r="F11" i="60"/>
  <c r="E11" i="60"/>
  <c r="D11" i="60"/>
  <c r="C11" i="60"/>
  <c r="B11" i="60"/>
  <c r="P10" i="60"/>
  <c r="O10" i="60"/>
  <c r="N10" i="60"/>
  <c r="M10" i="60"/>
  <c r="L10" i="60"/>
  <c r="K10" i="60"/>
  <c r="J10" i="60"/>
  <c r="I10" i="60"/>
  <c r="H10" i="60"/>
  <c r="G10" i="60"/>
  <c r="F10" i="60"/>
  <c r="D10" i="60"/>
  <c r="B10" i="60"/>
  <c r="P9" i="60"/>
  <c r="O9" i="60"/>
  <c r="N9" i="60"/>
  <c r="M9" i="60"/>
  <c r="L9" i="60"/>
  <c r="K9" i="60"/>
  <c r="J9" i="60"/>
  <c r="I9" i="60"/>
  <c r="H9" i="60"/>
  <c r="G9" i="60"/>
  <c r="F9" i="60"/>
  <c r="E9" i="60"/>
  <c r="D9" i="60"/>
  <c r="C9" i="60"/>
  <c r="B9" i="60"/>
  <c r="P8" i="60"/>
  <c r="O8" i="60"/>
  <c r="N8" i="60"/>
  <c r="M8" i="60"/>
  <c r="L8" i="60"/>
  <c r="K8" i="60"/>
  <c r="J8" i="60"/>
  <c r="I8" i="60"/>
  <c r="H8" i="60"/>
  <c r="G8" i="60"/>
  <c r="F8" i="60"/>
  <c r="E8" i="60"/>
  <c r="D8" i="60"/>
  <c r="C8" i="60"/>
  <c r="B8" i="60"/>
  <c r="A3" i="60"/>
  <c r="I49" i="58"/>
  <c r="H49" i="58"/>
  <c r="G49" i="58"/>
  <c r="F49" i="58"/>
  <c r="E49" i="58"/>
  <c r="D49" i="58"/>
  <c r="I48" i="58"/>
  <c r="H48" i="58"/>
  <c r="G48" i="58"/>
  <c r="F48" i="58"/>
  <c r="E48" i="58"/>
  <c r="D48" i="58"/>
  <c r="I47" i="58"/>
  <c r="H47" i="58"/>
  <c r="G47" i="58"/>
  <c r="F47" i="58"/>
  <c r="E47" i="58"/>
  <c r="D47" i="58"/>
  <c r="I46" i="58"/>
  <c r="H46" i="58"/>
  <c r="G46" i="58"/>
  <c r="F46" i="58"/>
  <c r="E46" i="58"/>
  <c r="D46" i="58"/>
  <c r="I45" i="58"/>
  <c r="H45" i="58"/>
  <c r="G45" i="58"/>
  <c r="F45" i="58"/>
  <c r="E45" i="58"/>
  <c r="D45" i="58"/>
  <c r="I44" i="58"/>
  <c r="H44" i="58"/>
  <c r="G44" i="58"/>
  <c r="F44" i="58"/>
  <c r="E44" i="58"/>
  <c r="D44" i="58"/>
  <c r="I43" i="58"/>
  <c r="H43" i="58"/>
  <c r="G43" i="58"/>
  <c r="F43" i="58"/>
  <c r="E43" i="58"/>
  <c r="D43" i="58"/>
  <c r="I42" i="58"/>
  <c r="H42" i="58"/>
  <c r="G42" i="58"/>
  <c r="F42" i="58"/>
  <c r="E42" i="58"/>
  <c r="D42" i="58"/>
  <c r="I41" i="58"/>
  <c r="H41" i="58"/>
  <c r="G41" i="58"/>
  <c r="F41" i="58"/>
  <c r="E41" i="58"/>
  <c r="D41" i="58"/>
  <c r="I40" i="58"/>
  <c r="H40" i="58"/>
  <c r="G40" i="58"/>
  <c r="F40" i="58"/>
  <c r="E40" i="58"/>
  <c r="D40" i="58"/>
  <c r="H39" i="58"/>
  <c r="G39" i="58"/>
  <c r="F39" i="58"/>
  <c r="E39" i="58"/>
  <c r="D39" i="58"/>
  <c r="H38" i="58"/>
  <c r="G38" i="58"/>
  <c r="F38" i="58"/>
  <c r="E38" i="58"/>
  <c r="D38" i="58"/>
  <c r="H37" i="58"/>
  <c r="G37" i="58"/>
  <c r="F37" i="58"/>
  <c r="E37" i="58"/>
  <c r="D37" i="58"/>
  <c r="I36" i="58"/>
  <c r="H36" i="58"/>
  <c r="G36" i="58"/>
  <c r="F36" i="58"/>
  <c r="E36" i="58"/>
  <c r="D36" i="58"/>
  <c r="I35" i="58"/>
  <c r="H35" i="58"/>
  <c r="G35" i="58"/>
  <c r="F35" i="58"/>
  <c r="E35" i="58"/>
  <c r="D35" i="58"/>
  <c r="I34" i="58"/>
  <c r="H34" i="58"/>
  <c r="G34" i="58"/>
  <c r="F34" i="58"/>
  <c r="E34" i="58"/>
  <c r="D34" i="58"/>
  <c r="I33" i="58"/>
  <c r="H33" i="58"/>
  <c r="G33" i="58"/>
  <c r="F33" i="58"/>
  <c r="E33" i="58"/>
  <c r="D33" i="58"/>
  <c r="I32" i="58"/>
  <c r="H32" i="58"/>
  <c r="G32" i="58"/>
  <c r="F32" i="58"/>
  <c r="E32" i="58"/>
  <c r="D32" i="58"/>
  <c r="I31" i="58"/>
  <c r="H31" i="58"/>
  <c r="G31" i="58"/>
  <c r="F31" i="58"/>
  <c r="E31" i="58"/>
  <c r="D31" i="58"/>
  <c r="I30" i="58"/>
  <c r="H30" i="58"/>
  <c r="G30" i="58"/>
  <c r="F30" i="58"/>
  <c r="E30" i="58"/>
  <c r="D30" i="58"/>
  <c r="I29" i="58"/>
  <c r="H29" i="58"/>
  <c r="G29" i="58"/>
  <c r="F29" i="58"/>
  <c r="E29" i="58"/>
  <c r="D29" i="58"/>
  <c r="H28" i="58"/>
  <c r="G28" i="58"/>
  <c r="F28" i="58"/>
  <c r="E28" i="58"/>
  <c r="D28" i="58"/>
  <c r="I27" i="58"/>
  <c r="H27" i="58"/>
  <c r="G27" i="58"/>
  <c r="F27" i="58"/>
  <c r="E27" i="58"/>
  <c r="D27" i="58"/>
  <c r="I26" i="58"/>
  <c r="H26" i="58"/>
  <c r="G26" i="58"/>
  <c r="F26" i="58"/>
  <c r="E26" i="58"/>
  <c r="D26" i="58"/>
  <c r="I25" i="58"/>
  <c r="H25" i="58"/>
  <c r="G25" i="58"/>
  <c r="F25" i="58"/>
  <c r="E25" i="58"/>
  <c r="D25" i="58"/>
  <c r="I24" i="58"/>
  <c r="H24" i="58"/>
  <c r="G24" i="58"/>
  <c r="F24" i="58"/>
  <c r="E24" i="58"/>
  <c r="D24" i="58"/>
  <c r="H22" i="58"/>
  <c r="G22" i="58"/>
  <c r="F22" i="58"/>
  <c r="E22" i="58"/>
  <c r="D22" i="58"/>
  <c r="I21" i="58"/>
  <c r="H21" i="58"/>
  <c r="G21" i="58"/>
  <c r="F21" i="58"/>
  <c r="E21" i="58"/>
  <c r="D21" i="58"/>
  <c r="I20" i="58"/>
  <c r="H20" i="58"/>
  <c r="G20" i="58"/>
  <c r="F20" i="58"/>
  <c r="E20" i="58"/>
  <c r="D20" i="58"/>
  <c r="I19" i="58"/>
  <c r="H19" i="58"/>
  <c r="G19" i="58"/>
  <c r="F19" i="58"/>
  <c r="E19" i="58"/>
  <c r="D19" i="58"/>
  <c r="I18" i="58"/>
  <c r="H18" i="58"/>
  <c r="G18" i="58"/>
  <c r="F18" i="58"/>
  <c r="E18" i="58"/>
  <c r="D18" i="58"/>
  <c r="I17" i="58"/>
  <c r="H17" i="58"/>
  <c r="G17" i="58"/>
  <c r="F17" i="58"/>
  <c r="E17" i="58"/>
  <c r="D17" i="58"/>
  <c r="I15" i="58"/>
  <c r="H15" i="58"/>
  <c r="G15" i="58"/>
  <c r="F15" i="58"/>
  <c r="E15" i="58"/>
  <c r="D15" i="58"/>
  <c r="I14" i="58"/>
  <c r="H14" i="58"/>
  <c r="G14" i="58"/>
  <c r="F14" i="58"/>
  <c r="E14" i="58"/>
  <c r="D14" i="58"/>
  <c r="I13" i="58"/>
  <c r="H13" i="58"/>
  <c r="G13" i="58"/>
  <c r="F13" i="58"/>
  <c r="E13" i="58"/>
  <c r="D13" i="58"/>
  <c r="H12" i="58"/>
  <c r="G12" i="58"/>
  <c r="F12" i="58"/>
  <c r="E12" i="58"/>
  <c r="D12" i="58"/>
  <c r="H11" i="58"/>
  <c r="G11" i="58"/>
  <c r="F11" i="58"/>
  <c r="E11" i="58"/>
  <c r="D11" i="58"/>
  <c r="I10" i="58"/>
  <c r="H10" i="58"/>
  <c r="G10" i="58"/>
  <c r="F10" i="58"/>
  <c r="E10" i="58"/>
  <c r="D10" i="58"/>
  <c r="I9" i="58"/>
  <c r="H9" i="58"/>
  <c r="G9" i="58"/>
  <c r="F9" i="58"/>
  <c r="E9" i="58"/>
  <c r="D9" i="58"/>
  <c r="A3" i="58"/>
  <c r="F22" i="60" l="1"/>
  <c r="N22" i="60"/>
  <c r="O22" i="60"/>
  <c r="H22" i="60"/>
  <c r="P22" i="60"/>
  <c r="L22" i="60"/>
  <c r="B22" i="60"/>
  <c r="J22" i="60"/>
  <c r="D22" i="60"/>
  <c r="H38" i="57"/>
  <c r="G38" i="57"/>
  <c r="F38" i="57"/>
  <c r="E38" i="57"/>
  <c r="D38" i="57"/>
  <c r="C38" i="57"/>
  <c r="A38" i="57"/>
  <c r="H37" i="57"/>
  <c r="G37" i="57"/>
  <c r="F37" i="57"/>
  <c r="E37" i="57"/>
  <c r="D37" i="57"/>
  <c r="C37" i="57"/>
  <c r="H36" i="57"/>
  <c r="G36" i="57"/>
  <c r="F36" i="57"/>
  <c r="E36" i="57"/>
  <c r="D36" i="57"/>
  <c r="C36" i="57"/>
  <c r="A36" i="57"/>
  <c r="H35" i="57"/>
  <c r="G35" i="57"/>
  <c r="F35" i="57"/>
  <c r="E35" i="57"/>
  <c r="D35" i="57"/>
  <c r="C35" i="57"/>
  <c r="A35" i="57"/>
  <c r="H34" i="57"/>
  <c r="G34" i="57"/>
  <c r="F34" i="57"/>
  <c r="E34" i="57"/>
  <c r="D34" i="57"/>
  <c r="C34" i="57"/>
  <c r="A34" i="57"/>
  <c r="H33" i="57"/>
  <c r="G33" i="57"/>
  <c r="F33" i="57"/>
  <c r="E33" i="57"/>
  <c r="D33" i="57"/>
  <c r="C33" i="57"/>
  <c r="H32" i="57"/>
  <c r="G32" i="57"/>
  <c r="F32" i="57"/>
  <c r="E32" i="57"/>
  <c r="D32" i="57"/>
  <c r="C32" i="57"/>
  <c r="A32" i="57"/>
  <c r="A28" i="57"/>
  <c r="A24" i="57"/>
  <c r="A22" i="57"/>
  <c r="A21" i="57"/>
  <c r="A20" i="57"/>
  <c r="A19" i="57"/>
  <c r="A18" i="57"/>
  <c r="A17" i="57"/>
  <c r="A16" i="57"/>
  <c r="A15" i="57"/>
  <c r="A14" i="57"/>
  <c r="A13" i="57"/>
  <c r="A12" i="57"/>
  <c r="A11" i="57"/>
  <c r="A10" i="57"/>
  <c r="A9" i="57"/>
  <c r="A8" i="57"/>
  <c r="A7" i="57"/>
  <c r="A6" i="57"/>
  <c r="A3" i="57"/>
  <c r="Q51" i="56"/>
  <c r="P51" i="56"/>
  <c r="O51" i="56"/>
  <c r="N51" i="56"/>
  <c r="M51" i="56"/>
  <c r="L51" i="56"/>
  <c r="K51" i="56"/>
  <c r="J51" i="56"/>
  <c r="I51" i="56"/>
  <c r="H51" i="56"/>
  <c r="G51" i="56"/>
  <c r="F51" i="56"/>
  <c r="E51" i="56"/>
  <c r="D51" i="56"/>
  <c r="Q50" i="56"/>
  <c r="P50" i="56"/>
  <c r="O50" i="56"/>
  <c r="N50" i="56"/>
  <c r="M50" i="56"/>
  <c r="L50" i="56"/>
  <c r="K50" i="56"/>
  <c r="J50" i="56"/>
  <c r="I50" i="56"/>
  <c r="H50" i="56"/>
  <c r="G50" i="56"/>
  <c r="F50" i="56"/>
  <c r="E50" i="56"/>
  <c r="D50" i="56"/>
  <c r="Q49" i="56"/>
  <c r="P49" i="56"/>
  <c r="O49" i="56"/>
  <c r="N49" i="56"/>
  <c r="M49" i="56"/>
  <c r="L49" i="56"/>
  <c r="K49" i="56"/>
  <c r="J49" i="56"/>
  <c r="I49" i="56"/>
  <c r="H49" i="56"/>
  <c r="G49" i="56"/>
  <c r="F49" i="56"/>
  <c r="E49" i="56"/>
  <c r="D49" i="56"/>
  <c r="Q48" i="56"/>
  <c r="P48" i="56"/>
  <c r="O48" i="56"/>
  <c r="N48" i="56"/>
  <c r="M48" i="56"/>
  <c r="L48" i="56"/>
  <c r="K48" i="56"/>
  <c r="J48" i="56"/>
  <c r="I48" i="56"/>
  <c r="H48" i="56"/>
  <c r="G48" i="56"/>
  <c r="F48" i="56"/>
  <c r="E48" i="56"/>
  <c r="D48" i="56"/>
  <c r="Q47" i="56"/>
  <c r="P47" i="56"/>
  <c r="O47" i="56"/>
  <c r="N47" i="56"/>
  <c r="M47" i="56"/>
  <c r="L47" i="56"/>
  <c r="K47" i="56"/>
  <c r="J47" i="56"/>
  <c r="I47" i="56"/>
  <c r="H47" i="56"/>
  <c r="G47" i="56"/>
  <c r="F47" i="56"/>
  <c r="E47" i="56"/>
  <c r="D47" i="56"/>
  <c r="Q46" i="56"/>
  <c r="P46" i="56"/>
  <c r="O46" i="56"/>
  <c r="N46" i="56"/>
  <c r="M46" i="56"/>
  <c r="L46" i="56"/>
  <c r="K46" i="56"/>
  <c r="J46" i="56"/>
  <c r="I46" i="56"/>
  <c r="H46" i="56"/>
  <c r="G46" i="56"/>
  <c r="F46" i="56"/>
  <c r="E46" i="56"/>
  <c r="D46" i="56"/>
  <c r="Q45" i="56"/>
  <c r="P45" i="56"/>
  <c r="O45" i="56"/>
  <c r="N45" i="56"/>
  <c r="M45" i="56"/>
  <c r="L45" i="56"/>
  <c r="K45" i="56"/>
  <c r="J45" i="56"/>
  <c r="I45" i="56"/>
  <c r="H45" i="56"/>
  <c r="G45" i="56"/>
  <c r="F45" i="56"/>
  <c r="E45" i="56"/>
  <c r="D45" i="56"/>
  <c r="Q44" i="56"/>
  <c r="P44" i="56"/>
  <c r="O44" i="56"/>
  <c r="N44" i="56"/>
  <c r="M44" i="56"/>
  <c r="L44" i="56"/>
  <c r="K44" i="56"/>
  <c r="J44" i="56"/>
  <c r="I44" i="56"/>
  <c r="H44" i="56"/>
  <c r="G44" i="56"/>
  <c r="F44" i="56"/>
  <c r="E44" i="56"/>
  <c r="D44" i="56"/>
  <c r="Q43" i="56"/>
  <c r="P43" i="56"/>
  <c r="O43" i="56"/>
  <c r="N43" i="56"/>
  <c r="M43" i="56"/>
  <c r="L43" i="56"/>
  <c r="K43" i="56"/>
  <c r="J43" i="56"/>
  <c r="I43" i="56"/>
  <c r="H43" i="56"/>
  <c r="G43" i="56"/>
  <c r="F43" i="56"/>
  <c r="E43" i="56"/>
  <c r="D43" i="56"/>
  <c r="Q42" i="56"/>
  <c r="P42" i="56"/>
  <c r="O42" i="56"/>
  <c r="N42" i="56"/>
  <c r="M42" i="56"/>
  <c r="L42" i="56"/>
  <c r="K42" i="56"/>
  <c r="J42" i="56"/>
  <c r="I42" i="56"/>
  <c r="H42" i="56"/>
  <c r="G42" i="56"/>
  <c r="F42" i="56"/>
  <c r="E42" i="56"/>
  <c r="D42" i="56"/>
  <c r="Q41" i="56"/>
  <c r="P41" i="56"/>
  <c r="O41" i="56"/>
  <c r="N41" i="56"/>
  <c r="M41" i="56"/>
  <c r="L41" i="56"/>
  <c r="K41" i="56"/>
  <c r="J41" i="56"/>
  <c r="I41" i="56"/>
  <c r="H41" i="56"/>
  <c r="G41" i="56"/>
  <c r="F41" i="56"/>
  <c r="E41" i="56"/>
  <c r="D41" i="56"/>
  <c r="Q40" i="56"/>
  <c r="P40" i="56"/>
  <c r="O40" i="56"/>
  <c r="N40" i="56"/>
  <c r="M40" i="56"/>
  <c r="L40" i="56"/>
  <c r="K40" i="56"/>
  <c r="J40" i="56"/>
  <c r="I40" i="56"/>
  <c r="H40" i="56"/>
  <c r="G40" i="56"/>
  <c r="F40" i="56"/>
  <c r="E40" i="56"/>
  <c r="D40" i="56"/>
  <c r="Q39" i="56"/>
  <c r="P39" i="56"/>
  <c r="O39" i="56"/>
  <c r="N39" i="56"/>
  <c r="M39" i="56"/>
  <c r="L39" i="56"/>
  <c r="K39" i="56"/>
  <c r="J39" i="56"/>
  <c r="I39" i="56"/>
  <c r="H39" i="56"/>
  <c r="G39" i="56"/>
  <c r="F39" i="56"/>
  <c r="E39" i="56"/>
  <c r="D39" i="56"/>
  <c r="Q38" i="56"/>
  <c r="P38" i="56"/>
  <c r="O38" i="56"/>
  <c r="N38" i="56"/>
  <c r="M38" i="56"/>
  <c r="L38" i="56"/>
  <c r="K38" i="56"/>
  <c r="J38" i="56"/>
  <c r="I38" i="56"/>
  <c r="H38" i="56"/>
  <c r="G38" i="56"/>
  <c r="F38" i="56"/>
  <c r="E38" i="56"/>
  <c r="D38" i="56"/>
  <c r="Q37" i="56"/>
  <c r="P37" i="56"/>
  <c r="O37" i="56"/>
  <c r="N37" i="56"/>
  <c r="M37" i="56"/>
  <c r="L37" i="56"/>
  <c r="K37" i="56"/>
  <c r="J37" i="56"/>
  <c r="I37" i="56"/>
  <c r="H37" i="56"/>
  <c r="G37" i="56"/>
  <c r="F37" i="56"/>
  <c r="E37" i="56"/>
  <c r="D37" i="56"/>
  <c r="Q36" i="56"/>
  <c r="P36" i="56"/>
  <c r="O36" i="56"/>
  <c r="N36" i="56"/>
  <c r="M36" i="56"/>
  <c r="L36" i="56"/>
  <c r="K36" i="56"/>
  <c r="J36" i="56"/>
  <c r="I36" i="56"/>
  <c r="H36" i="56"/>
  <c r="G36" i="56"/>
  <c r="F36" i="56"/>
  <c r="E36" i="56"/>
  <c r="D36" i="56"/>
  <c r="Q35" i="56"/>
  <c r="P35" i="56"/>
  <c r="O35" i="56"/>
  <c r="N35" i="56"/>
  <c r="M35" i="56"/>
  <c r="L35" i="56"/>
  <c r="K35" i="56"/>
  <c r="J35" i="56"/>
  <c r="I35" i="56"/>
  <c r="H35" i="56"/>
  <c r="G35" i="56"/>
  <c r="F35" i="56"/>
  <c r="E35" i="56"/>
  <c r="D35" i="56"/>
  <c r="Q34" i="56"/>
  <c r="P34" i="56"/>
  <c r="O34" i="56"/>
  <c r="N34" i="56"/>
  <c r="M34" i="56"/>
  <c r="L34" i="56"/>
  <c r="K34" i="56"/>
  <c r="J34" i="56"/>
  <c r="I34" i="56"/>
  <c r="H34" i="56"/>
  <c r="G34" i="56"/>
  <c r="F34" i="56"/>
  <c r="E34" i="56"/>
  <c r="D34" i="56"/>
  <c r="Q33" i="56"/>
  <c r="P33" i="56"/>
  <c r="O33" i="56"/>
  <c r="N33" i="56"/>
  <c r="M33" i="56"/>
  <c r="L33" i="56"/>
  <c r="K33" i="56"/>
  <c r="J33" i="56"/>
  <c r="I33" i="56"/>
  <c r="H33" i="56"/>
  <c r="G33" i="56"/>
  <c r="F33" i="56"/>
  <c r="E33" i="56"/>
  <c r="D33" i="56"/>
  <c r="Q32" i="56"/>
  <c r="P32" i="56"/>
  <c r="O32" i="56"/>
  <c r="N32" i="56"/>
  <c r="M32" i="56"/>
  <c r="L32" i="56"/>
  <c r="K32" i="56"/>
  <c r="J32" i="56"/>
  <c r="I32" i="56"/>
  <c r="H32" i="56"/>
  <c r="G32" i="56"/>
  <c r="F32" i="56"/>
  <c r="E32" i="56"/>
  <c r="D32" i="56"/>
  <c r="Q31" i="56"/>
  <c r="P31" i="56"/>
  <c r="O31" i="56"/>
  <c r="N31" i="56"/>
  <c r="M31" i="56"/>
  <c r="L31" i="56"/>
  <c r="K31" i="56"/>
  <c r="J31" i="56"/>
  <c r="I31" i="56"/>
  <c r="H31" i="56"/>
  <c r="G31" i="56"/>
  <c r="F31" i="56"/>
  <c r="E31" i="56"/>
  <c r="D31" i="56"/>
  <c r="Q30" i="56"/>
  <c r="P30" i="56"/>
  <c r="O30" i="56"/>
  <c r="N30" i="56"/>
  <c r="M30" i="56"/>
  <c r="L30" i="56"/>
  <c r="K30" i="56"/>
  <c r="J30" i="56"/>
  <c r="I30" i="56"/>
  <c r="H30" i="56"/>
  <c r="G30" i="56"/>
  <c r="F30" i="56"/>
  <c r="E30" i="56"/>
  <c r="D30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9" i="56"/>
  <c r="Q28" i="56"/>
  <c r="P28" i="56"/>
  <c r="O28" i="56"/>
  <c r="N28" i="56"/>
  <c r="M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M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M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M25" i="56"/>
  <c r="L25" i="56"/>
  <c r="K25" i="56"/>
  <c r="J25" i="56"/>
  <c r="I25" i="56"/>
  <c r="H25" i="56"/>
  <c r="G25" i="56"/>
  <c r="F25" i="56"/>
  <c r="E25" i="56"/>
  <c r="D25" i="56"/>
  <c r="Q23" i="56"/>
  <c r="P23" i="56"/>
  <c r="O23" i="56"/>
  <c r="N23" i="56"/>
  <c r="M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M22" i="56"/>
  <c r="L22" i="56"/>
  <c r="K22" i="56"/>
  <c r="J22" i="56"/>
  <c r="I22" i="56"/>
  <c r="H22" i="56"/>
  <c r="G22" i="56"/>
  <c r="F22" i="56"/>
  <c r="E22" i="56"/>
  <c r="D22" i="56"/>
  <c r="Q21" i="56"/>
  <c r="P21" i="56"/>
  <c r="O21" i="56"/>
  <c r="N21" i="56"/>
  <c r="M21" i="56"/>
  <c r="L21" i="56"/>
  <c r="K21" i="56"/>
  <c r="J21" i="56"/>
  <c r="I21" i="56"/>
  <c r="H21" i="56"/>
  <c r="G21" i="56"/>
  <c r="F21" i="56"/>
  <c r="E21" i="56"/>
  <c r="D21" i="56"/>
  <c r="Q20" i="56"/>
  <c r="P20" i="56"/>
  <c r="O20" i="56"/>
  <c r="N20" i="56"/>
  <c r="M20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M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M18" i="56"/>
  <c r="L18" i="56"/>
  <c r="K18" i="56"/>
  <c r="J18" i="56"/>
  <c r="I18" i="56"/>
  <c r="H18" i="56"/>
  <c r="G18" i="56"/>
  <c r="F18" i="56"/>
  <c r="E18" i="56"/>
  <c r="D18" i="56"/>
  <c r="Q16" i="56"/>
  <c r="P16" i="56"/>
  <c r="O16" i="56"/>
  <c r="N16" i="56"/>
  <c r="M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M15" i="56"/>
  <c r="L15" i="56"/>
  <c r="K15" i="56"/>
  <c r="J15" i="56"/>
  <c r="I15" i="56"/>
  <c r="H15" i="56"/>
  <c r="G15" i="56"/>
  <c r="F15" i="56"/>
  <c r="E15" i="56"/>
  <c r="D15" i="56"/>
  <c r="Q14" i="56"/>
  <c r="P14" i="56"/>
  <c r="O14" i="56"/>
  <c r="N14" i="56"/>
  <c r="M14" i="56"/>
  <c r="L14" i="56"/>
  <c r="K14" i="56"/>
  <c r="J14" i="56"/>
  <c r="I14" i="56"/>
  <c r="H14" i="56"/>
  <c r="G14" i="56"/>
  <c r="F14" i="56"/>
  <c r="E14" i="56"/>
  <c r="D14" i="56"/>
  <c r="Q13" i="56"/>
  <c r="P13" i="56"/>
  <c r="O13" i="56"/>
  <c r="N13" i="56"/>
  <c r="M13" i="56"/>
  <c r="L13" i="56"/>
  <c r="K13" i="56"/>
  <c r="J13" i="56"/>
  <c r="I13" i="56"/>
  <c r="H13" i="56"/>
  <c r="G13" i="56"/>
  <c r="F13" i="56"/>
  <c r="E13" i="56"/>
  <c r="D13" i="56"/>
  <c r="Q12" i="56"/>
  <c r="P12" i="56"/>
  <c r="O12" i="56"/>
  <c r="N12" i="56"/>
  <c r="M12" i="56"/>
  <c r="L12" i="56"/>
  <c r="K12" i="56"/>
  <c r="J12" i="56"/>
  <c r="I12" i="56"/>
  <c r="H12" i="56"/>
  <c r="G12" i="56"/>
  <c r="F12" i="56"/>
  <c r="E12" i="56"/>
  <c r="D12" i="56"/>
  <c r="Q11" i="56"/>
  <c r="P11" i="56"/>
  <c r="O11" i="56"/>
  <c r="N11" i="56"/>
  <c r="M11" i="56"/>
  <c r="L11" i="56"/>
  <c r="K11" i="56"/>
  <c r="J11" i="56"/>
  <c r="I11" i="56"/>
  <c r="H11" i="56"/>
  <c r="G11" i="56"/>
  <c r="F11" i="56"/>
  <c r="E11" i="56"/>
  <c r="D11" i="56"/>
  <c r="Q10" i="56"/>
  <c r="P10" i="56"/>
  <c r="O10" i="56"/>
  <c r="N10" i="56"/>
  <c r="M10" i="56"/>
  <c r="L10" i="56"/>
  <c r="K10" i="56"/>
  <c r="J10" i="56"/>
  <c r="I10" i="56"/>
  <c r="H10" i="56"/>
  <c r="G10" i="56"/>
  <c r="F10" i="56"/>
  <c r="E10" i="56"/>
  <c r="D10" i="56"/>
  <c r="Q9" i="56"/>
  <c r="P9" i="56"/>
  <c r="O9" i="56"/>
  <c r="N9" i="56"/>
  <c r="M9" i="56"/>
  <c r="L9" i="56"/>
  <c r="K9" i="56"/>
  <c r="J9" i="56"/>
  <c r="I9" i="56"/>
  <c r="H9" i="56"/>
  <c r="G9" i="56"/>
  <c r="F9" i="56"/>
  <c r="E9" i="56"/>
  <c r="D9" i="56"/>
  <c r="P32" i="55"/>
  <c r="O32" i="55"/>
  <c r="N32" i="55"/>
  <c r="M32" i="55"/>
  <c r="L32" i="55"/>
  <c r="K32" i="55"/>
  <c r="J32" i="55"/>
  <c r="I32" i="55"/>
  <c r="H32" i="55"/>
  <c r="G32" i="55"/>
  <c r="F32" i="55"/>
  <c r="E32" i="55"/>
  <c r="D32" i="55"/>
  <c r="C32" i="55"/>
  <c r="B32" i="55"/>
  <c r="P30" i="55"/>
  <c r="O30" i="55"/>
  <c r="N30" i="55"/>
  <c r="M30" i="55"/>
  <c r="L30" i="55"/>
  <c r="K30" i="55"/>
  <c r="J30" i="55"/>
  <c r="I30" i="55"/>
  <c r="H30" i="55"/>
  <c r="G30" i="55"/>
  <c r="F30" i="55"/>
  <c r="E30" i="55"/>
  <c r="D30" i="55"/>
  <c r="C30" i="55"/>
  <c r="B30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9" i="55"/>
  <c r="C29" i="55"/>
  <c r="B29" i="55"/>
  <c r="P28" i="55"/>
  <c r="O28" i="55"/>
  <c r="N28" i="55"/>
  <c r="M28" i="55"/>
  <c r="L28" i="55"/>
  <c r="K28" i="55"/>
  <c r="J28" i="55"/>
  <c r="I28" i="55"/>
  <c r="H28" i="55"/>
  <c r="G28" i="55"/>
  <c r="F28" i="55"/>
  <c r="E28" i="55"/>
  <c r="D28" i="55"/>
  <c r="C28" i="55"/>
  <c r="B28" i="55"/>
  <c r="P27" i="55"/>
  <c r="O27" i="55"/>
  <c r="N27" i="55"/>
  <c r="M27" i="55"/>
  <c r="L27" i="55"/>
  <c r="K27" i="55"/>
  <c r="J27" i="55"/>
  <c r="I27" i="55"/>
  <c r="H27" i="55"/>
  <c r="G27" i="55"/>
  <c r="F27" i="55"/>
  <c r="E27" i="55"/>
  <c r="D27" i="55"/>
  <c r="C27" i="55"/>
  <c r="B27" i="55"/>
  <c r="P26" i="55"/>
  <c r="O26" i="55"/>
  <c r="N26" i="55"/>
  <c r="M26" i="55"/>
  <c r="L26" i="55"/>
  <c r="K26" i="55"/>
  <c r="J26" i="55"/>
  <c r="I26" i="55"/>
  <c r="H26" i="55"/>
  <c r="G26" i="55"/>
  <c r="F26" i="55"/>
  <c r="E26" i="55"/>
  <c r="D26" i="55"/>
  <c r="C26" i="55"/>
  <c r="B26" i="55"/>
  <c r="P25" i="55"/>
  <c r="O25" i="55"/>
  <c r="N25" i="55"/>
  <c r="M25" i="55"/>
  <c r="L25" i="55"/>
  <c r="K25" i="55"/>
  <c r="J25" i="55"/>
  <c r="I25" i="55"/>
  <c r="H25" i="55"/>
  <c r="G25" i="55"/>
  <c r="F25" i="55"/>
  <c r="E25" i="55"/>
  <c r="D25" i="55"/>
  <c r="C25" i="55"/>
  <c r="B25" i="55"/>
  <c r="P24" i="55"/>
  <c r="O24" i="55"/>
  <c r="N24" i="55"/>
  <c r="M24" i="55"/>
  <c r="L24" i="55"/>
  <c r="K24" i="55"/>
  <c r="J24" i="55"/>
  <c r="I24" i="55"/>
  <c r="H24" i="55"/>
  <c r="G24" i="55"/>
  <c r="F24" i="55"/>
  <c r="E24" i="55"/>
  <c r="D24" i="55"/>
  <c r="C24" i="55"/>
  <c r="B24" i="55"/>
  <c r="P21" i="55"/>
  <c r="O21" i="55"/>
  <c r="N21" i="55"/>
  <c r="M21" i="55"/>
  <c r="L21" i="55"/>
  <c r="K21" i="55"/>
  <c r="J21" i="55"/>
  <c r="I21" i="55"/>
  <c r="H21" i="55"/>
  <c r="G21" i="55"/>
  <c r="F21" i="55"/>
  <c r="E21" i="55"/>
  <c r="D21" i="55"/>
  <c r="C21" i="55"/>
  <c r="B21" i="55"/>
  <c r="P20" i="55"/>
  <c r="O20" i="55"/>
  <c r="N20" i="55"/>
  <c r="M20" i="55"/>
  <c r="L20" i="55"/>
  <c r="K20" i="55"/>
  <c r="J20" i="55"/>
  <c r="I20" i="55"/>
  <c r="H20" i="55"/>
  <c r="G20" i="55"/>
  <c r="F20" i="55"/>
  <c r="E20" i="55"/>
  <c r="D20" i="55"/>
  <c r="C20" i="55"/>
  <c r="B20" i="55"/>
  <c r="P19" i="55"/>
  <c r="O19" i="55"/>
  <c r="N19" i="55"/>
  <c r="M19" i="55"/>
  <c r="L19" i="55"/>
  <c r="K19" i="55"/>
  <c r="J19" i="55"/>
  <c r="I19" i="55"/>
  <c r="H19" i="55"/>
  <c r="G19" i="55"/>
  <c r="F19" i="55"/>
  <c r="E19" i="55"/>
  <c r="D19" i="55"/>
  <c r="C19" i="55"/>
  <c r="B19" i="55"/>
  <c r="P17" i="55"/>
  <c r="O17" i="55"/>
  <c r="N17" i="55"/>
  <c r="M17" i="55"/>
  <c r="L17" i="55"/>
  <c r="K17" i="55"/>
  <c r="J17" i="55"/>
  <c r="I17" i="55"/>
  <c r="H17" i="55"/>
  <c r="G17" i="55"/>
  <c r="F17" i="55"/>
  <c r="E17" i="55"/>
  <c r="D17" i="55"/>
  <c r="C17" i="55"/>
  <c r="B17" i="55"/>
  <c r="P16" i="55"/>
  <c r="O16" i="55"/>
  <c r="N16" i="55"/>
  <c r="M16" i="55"/>
  <c r="L16" i="55"/>
  <c r="K16" i="55"/>
  <c r="J16" i="55"/>
  <c r="I16" i="55"/>
  <c r="H16" i="55"/>
  <c r="G16" i="55"/>
  <c r="F16" i="55"/>
  <c r="E16" i="55"/>
  <c r="D16" i="55"/>
  <c r="C16" i="55"/>
  <c r="B16" i="55"/>
  <c r="P15" i="55"/>
  <c r="O15" i="55"/>
  <c r="N15" i="55"/>
  <c r="M15" i="55"/>
  <c r="L15" i="55"/>
  <c r="K15" i="55"/>
  <c r="J15" i="55"/>
  <c r="I15" i="55"/>
  <c r="H15" i="55"/>
  <c r="G15" i="55"/>
  <c r="F15" i="55"/>
  <c r="E15" i="55"/>
  <c r="D15" i="55"/>
  <c r="C15" i="55"/>
  <c r="B15" i="55"/>
  <c r="P14" i="55"/>
  <c r="O14" i="55"/>
  <c r="N14" i="55"/>
  <c r="M14" i="55"/>
  <c r="L14" i="55"/>
  <c r="K14" i="55"/>
  <c r="J14" i="55"/>
  <c r="I14" i="55"/>
  <c r="H14" i="55"/>
  <c r="G14" i="55"/>
  <c r="F14" i="55"/>
  <c r="E14" i="55"/>
  <c r="D14" i="55"/>
  <c r="C14" i="55"/>
  <c r="B14" i="55"/>
  <c r="P13" i="55"/>
  <c r="O13" i="55"/>
  <c r="N13" i="55"/>
  <c r="M13" i="55"/>
  <c r="L13" i="55"/>
  <c r="K13" i="55"/>
  <c r="J13" i="55"/>
  <c r="I13" i="55"/>
  <c r="H13" i="55"/>
  <c r="G13" i="55"/>
  <c r="F13" i="55"/>
  <c r="E13" i="55"/>
  <c r="D13" i="55"/>
  <c r="C13" i="55"/>
  <c r="B13" i="55"/>
  <c r="P12" i="55"/>
  <c r="O12" i="55"/>
  <c r="N12" i="55"/>
  <c r="M12" i="55"/>
  <c r="L12" i="55"/>
  <c r="K12" i="55"/>
  <c r="J12" i="55"/>
  <c r="I12" i="55"/>
  <c r="H12" i="55"/>
  <c r="G12" i="55"/>
  <c r="F12" i="55"/>
  <c r="E12" i="55"/>
  <c r="D12" i="55"/>
  <c r="C12" i="55"/>
  <c r="B12" i="55"/>
  <c r="P11" i="55"/>
  <c r="O11" i="55"/>
  <c r="N11" i="55"/>
  <c r="M11" i="55"/>
  <c r="L11" i="55"/>
  <c r="K11" i="55"/>
  <c r="J11" i="55"/>
  <c r="I11" i="55"/>
  <c r="H11" i="55"/>
  <c r="G11" i="55"/>
  <c r="F11" i="55"/>
  <c r="E11" i="55"/>
  <c r="D11" i="55"/>
  <c r="C11" i="55"/>
  <c r="B11" i="55"/>
  <c r="P10" i="55"/>
  <c r="O10" i="55"/>
  <c r="N10" i="55"/>
  <c r="M10" i="55"/>
  <c r="L10" i="55"/>
  <c r="K10" i="55"/>
  <c r="J10" i="55"/>
  <c r="I10" i="55"/>
  <c r="H10" i="55"/>
  <c r="G10" i="55"/>
  <c r="F10" i="55"/>
  <c r="D10" i="55"/>
  <c r="B10" i="55"/>
  <c r="P9" i="55"/>
  <c r="O9" i="55"/>
  <c r="N9" i="55"/>
  <c r="M9" i="55"/>
  <c r="L9" i="55"/>
  <c r="K9" i="55"/>
  <c r="J9" i="55"/>
  <c r="I9" i="55"/>
  <c r="H9" i="55"/>
  <c r="G9" i="55"/>
  <c r="F9" i="55"/>
  <c r="E9" i="55"/>
  <c r="D9" i="55"/>
  <c r="C9" i="55"/>
  <c r="B9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C8" i="55"/>
  <c r="A3" i="55"/>
  <c r="B8" i="55"/>
  <c r="F22" i="55" l="1"/>
  <c r="N22" i="55"/>
  <c r="B22" i="55"/>
  <c r="L22" i="55"/>
  <c r="O22" i="55"/>
  <c r="D22" i="55"/>
  <c r="H22" i="55"/>
  <c r="P22" i="55"/>
  <c r="J22" i="55"/>
  <c r="A24" i="52"/>
  <c r="A7" i="52"/>
  <c r="A8" i="52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6" i="52"/>
  <c r="H39" i="52" l="1"/>
  <c r="G39" i="52"/>
  <c r="F39" i="52"/>
  <c r="E39" i="52"/>
  <c r="D39" i="52"/>
  <c r="C39" i="52"/>
  <c r="A39" i="52"/>
  <c r="H38" i="52"/>
  <c r="G38" i="52"/>
  <c r="F38" i="52"/>
  <c r="E38" i="52"/>
  <c r="D38" i="52"/>
  <c r="C38" i="52"/>
  <c r="H37" i="52"/>
  <c r="G37" i="52"/>
  <c r="F37" i="52"/>
  <c r="E37" i="52"/>
  <c r="D37" i="52"/>
  <c r="C37" i="52"/>
  <c r="A37" i="52"/>
  <c r="H36" i="52"/>
  <c r="G36" i="52"/>
  <c r="F36" i="52"/>
  <c r="E36" i="52"/>
  <c r="D36" i="52"/>
  <c r="C36" i="52"/>
  <c r="A36" i="52"/>
  <c r="H35" i="52"/>
  <c r="G35" i="52"/>
  <c r="F35" i="52"/>
  <c r="E35" i="52"/>
  <c r="D35" i="52"/>
  <c r="C35" i="52"/>
  <c r="A35" i="52"/>
  <c r="H34" i="52"/>
  <c r="G34" i="52"/>
  <c r="F34" i="52"/>
  <c r="E34" i="52"/>
  <c r="D34" i="52"/>
  <c r="C34" i="52"/>
  <c r="H33" i="52"/>
  <c r="G33" i="52"/>
  <c r="F33" i="52"/>
  <c r="E33" i="52"/>
  <c r="D33" i="52"/>
  <c r="C33" i="52"/>
  <c r="A33" i="52"/>
  <c r="E24" i="52"/>
  <c r="D24" i="52"/>
  <c r="C24" i="52"/>
  <c r="E23" i="52"/>
  <c r="D23" i="52"/>
  <c r="C23" i="52"/>
  <c r="E22" i="52"/>
  <c r="D22" i="52"/>
  <c r="C22" i="52"/>
  <c r="E21" i="52"/>
  <c r="D21" i="52"/>
  <c r="C21" i="52"/>
  <c r="E20" i="52"/>
  <c r="D20" i="52"/>
  <c r="C20" i="52"/>
  <c r="E19" i="52"/>
  <c r="D19" i="52"/>
  <c r="C19" i="52"/>
  <c r="E18" i="52"/>
  <c r="D18" i="52"/>
  <c r="C18" i="52"/>
  <c r="E17" i="52"/>
  <c r="D17" i="52"/>
  <c r="C17" i="52"/>
  <c r="E16" i="52"/>
  <c r="D16" i="52"/>
  <c r="C16" i="52"/>
  <c r="E15" i="52"/>
  <c r="D15" i="52"/>
  <c r="C15" i="52"/>
  <c r="E14" i="52"/>
  <c r="D14" i="52"/>
  <c r="C14" i="52"/>
  <c r="E13" i="52"/>
  <c r="D13" i="52"/>
  <c r="C13" i="52"/>
  <c r="E12" i="52"/>
  <c r="D12" i="52"/>
  <c r="C12" i="52"/>
  <c r="E11" i="52"/>
  <c r="D11" i="52"/>
  <c r="C11" i="52"/>
  <c r="E10" i="52"/>
  <c r="D10" i="52"/>
  <c r="C10" i="52"/>
  <c r="E9" i="52"/>
  <c r="D9" i="52"/>
  <c r="C9" i="52"/>
  <c r="E8" i="52"/>
  <c r="D8" i="52"/>
  <c r="C8" i="52"/>
  <c r="E7" i="52"/>
  <c r="D7" i="52"/>
  <c r="C7" i="52"/>
  <c r="E6" i="52"/>
  <c r="D6" i="52"/>
  <c r="C6" i="52"/>
  <c r="A3" i="52"/>
  <c r="Q51" i="49"/>
  <c r="P51" i="49"/>
  <c r="O51" i="49"/>
  <c r="N51" i="49"/>
  <c r="M51" i="49"/>
  <c r="L51" i="49"/>
  <c r="K51" i="49"/>
  <c r="J51" i="49"/>
  <c r="I51" i="49"/>
  <c r="H51" i="49"/>
  <c r="G51" i="49"/>
  <c r="F51" i="49"/>
  <c r="E51" i="49"/>
  <c r="D51" i="49"/>
  <c r="Q50" i="49"/>
  <c r="P50" i="49"/>
  <c r="O50" i="49"/>
  <c r="N50" i="49"/>
  <c r="M50" i="49"/>
  <c r="L50" i="49"/>
  <c r="K50" i="49"/>
  <c r="J50" i="49"/>
  <c r="I50" i="49"/>
  <c r="H50" i="49"/>
  <c r="G50" i="49"/>
  <c r="F50" i="49"/>
  <c r="E50" i="49"/>
  <c r="D50" i="49"/>
  <c r="Q49" i="49"/>
  <c r="P49" i="49"/>
  <c r="O49" i="49"/>
  <c r="N49" i="49"/>
  <c r="M49" i="49"/>
  <c r="L49" i="49"/>
  <c r="K49" i="49"/>
  <c r="J49" i="49"/>
  <c r="I49" i="49"/>
  <c r="H49" i="49"/>
  <c r="G49" i="49"/>
  <c r="F49" i="49"/>
  <c r="E49" i="49"/>
  <c r="D49" i="49"/>
  <c r="Q48" i="49"/>
  <c r="P48" i="49"/>
  <c r="O48" i="49"/>
  <c r="N48" i="49"/>
  <c r="M48" i="49"/>
  <c r="L48" i="49"/>
  <c r="K48" i="49"/>
  <c r="J48" i="49"/>
  <c r="I48" i="49"/>
  <c r="H48" i="49"/>
  <c r="G48" i="49"/>
  <c r="F48" i="49"/>
  <c r="E48" i="49"/>
  <c r="D48" i="49"/>
  <c r="Q47" i="49"/>
  <c r="P47" i="49"/>
  <c r="O47" i="49"/>
  <c r="N47" i="49"/>
  <c r="M47" i="49"/>
  <c r="L47" i="49"/>
  <c r="K47" i="49"/>
  <c r="J47" i="49"/>
  <c r="I47" i="49"/>
  <c r="H47" i="49"/>
  <c r="G47" i="49"/>
  <c r="F47" i="49"/>
  <c r="E47" i="49"/>
  <c r="D47" i="49"/>
  <c r="Q46" i="49"/>
  <c r="P46" i="49"/>
  <c r="O46" i="49"/>
  <c r="N46" i="49"/>
  <c r="M46" i="49"/>
  <c r="L46" i="49"/>
  <c r="K46" i="49"/>
  <c r="J46" i="49"/>
  <c r="I46" i="49"/>
  <c r="H46" i="49"/>
  <c r="G46" i="49"/>
  <c r="F46" i="49"/>
  <c r="E46" i="49"/>
  <c r="D46" i="49"/>
  <c r="Q45" i="49"/>
  <c r="P45" i="49"/>
  <c r="O45" i="49"/>
  <c r="N45" i="49"/>
  <c r="M45" i="49"/>
  <c r="L45" i="49"/>
  <c r="K45" i="49"/>
  <c r="J45" i="49"/>
  <c r="I45" i="49"/>
  <c r="H45" i="49"/>
  <c r="G45" i="49"/>
  <c r="F45" i="49"/>
  <c r="E45" i="49"/>
  <c r="D45" i="49"/>
  <c r="Q44" i="49"/>
  <c r="P44" i="49"/>
  <c r="O44" i="49"/>
  <c r="N44" i="49"/>
  <c r="M44" i="49"/>
  <c r="L44" i="49"/>
  <c r="K44" i="49"/>
  <c r="J44" i="49"/>
  <c r="I44" i="49"/>
  <c r="H44" i="49"/>
  <c r="G44" i="49"/>
  <c r="F44" i="49"/>
  <c r="E44" i="49"/>
  <c r="D44" i="49"/>
  <c r="Q43" i="49"/>
  <c r="P43" i="49"/>
  <c r="O43" i="49"/>
  <c r="N43" i="49"/>
  <c r="M43" i="49"/>
  <c r="L43" i="49"/>
  <c r="K43" i="49"/>
  <c r="J43" i="49"/>
  <c r="I43" i="49"/>
  <c r="H43" i="49"/>
  <c r="G43" i="49"/>
  <c r="F43" i="49"/>
  <c r="E43" i="49"/>
  <c r="D43" i="49"/>
  <c r="Q42" i="49"/>
  <c r="P42" i="49"/>
  <c r="O42" i="49"/>
  <c r="N42" i="49"/>
  <c r="M42" i="49"/>
  <c r="L42" i="49"/>
  <c r="K42" i="49"/>
  <c r="J42" i="49"/>
  <c r="I42" i="49"/>
  <c r="H42" i="49"/>
  <c r="G42" i="49"/>
  <c r="F42" i="49"/>
  <c r="E42" i="49"/>
  <c r="D42" i="49"/>
  <c r="Q41" i="49"/>
  <c r="P41" i="49"/>
  <c r="O41" i="49"/>
  <c r="N41" i="49"/>
  <c r="M41" i="49"/>
  <c r="L41" i="49"/>
  <c r="K41" i="49"/>
  <c r="J41" i="49"/>
  <c r="I41" i="49"/>
  <c r="H41" i="49"/>
  <c r="G41" i="49"/>
  <c r="F41" i="49"/>
  <c r="E41" i="49"/>
  <c r="D41" i="49"/>
  <c r="Q40" i="49"/>
  <c r="P40" i="49"/>
  <c r="O40" i="49"/>
  <c r="N40" i="49"/>
  <c r="M40" i="49"/>
  <c r="L40" i="49"/>
  <c r="K40" i="49"/>
  <c r="J40" i="49"/>
  <c r="I40" i="49"/>
  <c r="H40" i="49"/>
  <c r="G40" i="49"/>
  <c r="F40" i="49"/>
  <c r="E40" i="49"/>
  <c r="D40" i="49"/>
  <c r="Q39" i="49"/>
  <c r="P39" i="49"/>
  <c r="O39" i="49"/>
  <c r="N39" i="49"/>
  <c r="M39" i="49"/>
  <c r="L39" i="49"/>
  <c r="K39" i="49"/>
  <c r="J39" i="49"/>
  <c r="I39" i="49"/>
  <c r="H39" i="49"/>
  <c r="G39" i="49"/>
  <c r="F39" i="49"/>
  <c r="E39" i="49"/>
  <c r="D39" i="49"/>
  <c r="Q38" i="49"/>
  <c r="P38" i="49"/>
  <c r="O38" i="49"/>
  <c r="N38" i="49"/>
  <c r="M38" i="49"/>
  <c r="L38" i="49"/>
  <c r="K38" i="49"/>
  <c r="J38" i="49"/>
  <c r="I38" i="49"/>
  <c r="H38" i="49"/>
  <c r="G38" i="49"/>
  <c r="F38" i="49"/>
  <c r="E38" i="49"/>
  <c r="D38" i="49"/>
  <c r="Q37" i="49"/>
  <c r="P37" i="49"/>
  <c r="O37" i="49"/>
  <c r="N37" i="49"/>
  <c r="M37" i="49"/>
  <c r="L37" i="49"/>
  <c r="K37" i="49"/>
  <c r="J37" i="49"/>
  <c r="I37" i="49"/>
  <c r="H37" i="49"/>
  <c r="G37" i="49"/>
  <c r="F37" i="49"/>
  <c r="E37" i="49"/>
  <c r="D37" i="49"/>
  <c r="Q36" i="49"/>
  <c r="P36" i="49"/>
  <c r="O36" i="49"/>
  <c r="N36" i="49"/>
  <c r="M36" i="49"/>
  <c r="L36" i="49"/>
  <c r="K36" i="49"/>
  <c r="J36" i="49"/>
  <c r="I36" i="49"/>
  <c r="H36" i="49"/>
  <c r="G36" i="49"/>
  <c r="F36" i="49"/>
  <c r="E36" i="49"/>
  <c r="D36" i="49"/>
  <c r="Q35" i="49"/>
  <c r="P35" i="49"/>
  <c r="O35" i="49"/>
  <c r="N35" i="49"/>
  <c r="M35" i="49"/>
  <c r="L35" i="49"/>
  <c r="K35" i="49"/>
  <c r="J35" i="49"/>
  <c r="I35" i="49"/>
  <c r="H35" i="49"/>
  <c r="G35" i="49"/>
  <c r="F35" i="49"/>
  <c r="E35" i="49"/>
  <c r="D35" i="49"/>
  <c r="Q34" i="49"/>
  <c r="P34" i="49"/>
  <c r="O34" i="49"/>
  <c r="N34" i="49"/>
  <c r="M34" i="49"/>
  <c r="L34" i="49"/>
  <c r="K34" i="49"/>
  <c r="J34" i="49"/>
  <c r="I34" i="49"/>
  <c r="H34" i="49"/>
  <c r="G34" i="49"/>
  <c r="F34" i="49"/>
  <c r="E34" i="49"/>
  <c r="D34" i="49"/>
  <c r="Q33" i="49"/>
  <c r="P33" i="49"/>
  <c r="O33" i="49"/>
  <c r="N33" i="49"/>
  <c r="M33" i="49"/>
  <c r="L33" i="49"/>
  <c r="K33" i="49"/>
  <c r="J33" i="49"/>
  <c r="I33" i="49"/>
  <c r="H33" i="49"/>
  <c r="G33" i="49"/>
  <c r="F33" i="49"/>
  <c r="E33" i="49"/>
  <c r="D33" i="49"/>
  <c r="Q32" i="49"/>
  <c r="P32" i="49"/>
  <c r="O32" i="49"/>
  <c r="N32" i="49"/>
  <c r="M32" i="49"/>
  <c r="L32" i="49"/>
  <c r="K32" i="49"/>
  <c r="J32" i="49"/>
  <c r="I32" i="49"/>
  <c r="H32" i="49"/>
  <c r="G32" i="49"/>
  <c r="F32" i="49"/>
  <c r="E32" i="49"/>
  <c r="D32" i="49"/>
  <c r="Q31" i="49"/>
  <c r="P31" i="49"/>
  <c r="O31" i="49"/>
  <c r="N31" i="49"/>
  <c r="M31" i="49"/>
  <c r="L31" i="49"/>
  <c r="K31" i="49"/>
  <c r="J31" i="49"/>
  <c r="I31" i="49"/>
  <c r="H31" i="49"/>
  <c r="G31" i="49"/>
  <c r="F31" i="49"/>
  <c r="E31" i="49"/>
  <c r="D31" i="49"/>
  <c r="Q30" i="49"/>
  <c r="P30" i="49"/>
  <c r="O30" i="49"/>
  <c r="N30" i="49"/>
  <c r="M30" i="49"/>
  <c r="L30" i="49"/>
  <c r="K30" i="49"/>
  <c r="J30" i="49"/>
  <c r="I30" i="49"/>
  <c r="H30" i="49"/>
  <c r="G30" i="49"/>
  <c r="F30" i="49"/>
  <c r="E30" i="49"/>
  <c r="D30" i="49"/>
  <c r="Q29" i="49"/>
  <c r="P29" i="49"/>
  <c r="O29" i="49"/>
  <c r="N29" i="49"/>
  <c r="M29" i="49"/>
  <c r="L29" i="49"/>
  <c r="K29" i="49"/>
  <c r="J29" i="49"/>
  <c r="I29" i="49"/>
  <c r="H29" i="49"/>
  <c r="G29" i="49"/>
  <c r="F29" i="49"/>
  <c r="E29" i="49"/>
  <c r="D29" i="49"/>
  <c r="Q28" i="49"/>
  <c r="P28" i="49"/>
  <c r="O28" i="49"/>
  <c r="N28" i="49"/>
  <c r="M28" i="49"/>
  <c r="L28" i="49"/>
  <c r="K28" i="49"/>
  <c r="J28" i="49"/>
  <c r="I28" i="49"/>
  <c r="H28" i="49"/>
  <c r="G28" i="49"/>
  <c r="F28" i="49"/>
  <c r="E28" i="49"/>
  <c r="D28" i="49"/>
  <c r="Q27" i="49"/>
  <c r="P27" i="49"/>
  <c r="O27" i="49"/>
  <c r="N27" i="49"/>
  <c r="M27" i="49"/>
  <c r="L27" i="49"/>
  <c r="K27" i="49"/>
  <c r="J27" i="49"/>
  <c r="I27" i="49"/>
  <c r="H27" i="49"/>
  <c r="G27" i="49"/>
  <c r="F27" i="49"/>
  <c r="E27" i="49"/>
  <c r="D27" i="49"/>
  <c r="Q26" i="49"/>
  <c r="P26" i="49"/>
  <c r="O26" i="49"/>
  <c r="N26" i="49"/>
  <c r="M26" i="49"/>
  <c r="L26" i="49"/>
  <c r="K26" i="49"/>
  <c r="J26" i="49"/>
  <c r="I26" i="49"/>
  <c r="H26" i="49"/>
  <c r="G26" i="49"/>
  <c r="F26" i="49"/>
  <c r="E26" i="49"/>
  <c r="D26" i="49"/>
  <c r="Q25" i="49"/>
  <c r="P25" i="49"/>
  <c r="O25" i="49"/>
  <c r="N25" i="49"/>
  <c r="M25" i="49"/>
  <c r="L25" i="49"/>
  <c r="K25" i="49"/>
  <c r="J25" i="49"/>
  <c r="I25" i="49"/>
  <c r="H25" i="49"/>
  <c r="G25" i="49"/>
  <c r="F25" i="49"/>
  <c r="E25" i="49"/>
  <c r="D25" i="49"/>
  <c r="Q23" i="49"/>
  <c r="P23" i="49"/>
  <c r="O23" i="49"/>
  <c r="N23" i="49"/>
  <c r="M23" i="49"/>
  <c r="L23" i="49"/>
  <c r="K23" i="49"/>
  <c r="J23" i="49"/>
  <c r="I23" i="49"/>
  <c r="H23" i="49"/>
  <c r="G23" i="49"/>
  <c r="F23" i="49"/>
  <c r="E23" i="49"/>
  <c r="D23" i="49"/>
  <c r="Q22" i="49"/>
  <c r="P22" i="49"/>
  <c r="O22" i="49"/>
  <c r="N22" i="49"/>
  <c r="M22" i="49"/>
  <c r="L22" i="49"/>
  <c r="K22" i="49"/>
  <c r="J22" i="49"/>
  <c r="I22" i="49"/>
  <c r="H22" i="49"/>
  <c r="G22" i="49"/>
  <c r="F22" i="49"/>
  <c r="E22" i="49"/>
  <c r="D22" i="49"/>
  <c r="Q21" i="49"/>
  <c r="P21" i="49"/>
  <c r="O21" i="49"/>
  <c r="N21" i="49"/>
  <c r="M21" i="49"/>
  <c r="L21" i="49"/>
  <c r="K21" i="49"/>
  <c r="J21" i="49"/>
  <c r="I21" i="49"/>
  <c r="H21" i="49"/>
  <c r="G21" i="49"/>
  <c r="F21" i="49"/>
  <c r="E21" i="49"/>
  <c r="D21" i="49"/>
  <c r="Q20" i="49"/>
  <c r="P20" i="49"/>
  <c r="O20" i="49"/>
  <c r="N20" i="49"/>
  <c r="M20" i="49"/>
  <c r="L20" i="49"/>
  <c r="K20" i="49"/>
  <c r="J20" i="49"/>
  <c r="I20" i="49"/>
  <c r="H20" i="49"/>
  <c r="G20" i="49"/>
  <c r="F20" i="49"/>
  <c r="E20" i="49"/>
  <c r="D20" i="49"/>
  <c r="Q19" i="49"/>
  <c r="P19" i="49"/>
  <c r="O19" i="49"/>
  <c r="N19" i="49"/>
  <c r="M19" i="49"/>
  <c r="L19" i="49"/>
  <c r="K19" i="49"/>
  <c r="J19" i="49"/>
  <c r="I19" i="49"/>
  <c r="H19" i="49"/>
  <c r="G19" i="49"/>
  <c r="F19" i="49"/>
  <c r="E19" i="49"/>
  <c r="D19" i="49"/>
  <c r="Q18" i="49"/>
  <c r="P18" i="49"/>
  <c r="O18" i="49"/>
  <c r="N18" i="49"/>
  <c r="M18" i="49"/>
  <c r="L18" i="49"/>
  <c r="K18" i="49"/>
  <c r="J18" i="49"/>
  <c r="I18" i="49"/>
  <c r="H18" i="49"/>
  <c r="G18" i="49"/>
  <c r="F18" i="49"/>
  <c r="E18" i="49"/>
  <c r="D18" i="49"/>
  <c r="Q16" i="49"/>
  <c r="P16" i="49"/>
  <c r="O16" i="49"/>
  <c r="N16" i="49"/>
  <c r="M16" i="49"/>
  <c r="L16" i="49"/>
  <c r="K16" i="49"/>
  <c r="J16" i="49"/>
  <c r="I16" i="49"/>
  <c r="H16" i="49"/>
  <c r="G16" i="49"/>
  <c r="F16" i="49"/>
  <c r="E16" i="49"/>
  <c r="D16" i="49"/>
  <c r="Q15" i="49"/>
  <c r="P15" i="49"/>
  <c r="O15" i="49"/>
  <c r="N15" i="49"/>
  <c r="M15" i="49"/>
  <c r="L15" i="49"/>
  <c r="K15" i="49"/>
  <c r="J15" i="49"/>
  <c r="I15" i="49"/>
  <c r="H15" i="49"/>
  <c r="G15" i="49"/>
  <c r="F15" i="49"/>
  <c r="E15" i="49"/>
  <c r="D15" i="49"/>
  <c r="Q14" i="49"/>
  <c r="P14" i="49"/>
  <c r="O14" i="49"/>
  <c r="N14" i="49"/>
  <c r="M14" i="49"/>
  <c r="L14" i="49"/>
  <c r="K14" i="49"/>
  <c r="J14" i="49"/>
  <c r="I14" i="49"/>
  <c r="H14" i="49"/>
  <c r="G14" i="49"/>
  <c r="F14" i="49"/>
  <c r="E14" i="49"/>
  <c r="D14" i="49"/>
  <c r="Q13" i="49"/>
  <c r="P13" i="49"/>
  <c r="O13" i="49"/>
  <c r="N13" i="49"/>
  <c r="M13" i="49"/>
  <c r="L13" i="49"/>
  <c r="K13" i="49"/>
  <c r="J13" i="49"/>
  <c r="I13" i="49"/>
  <c r="H13" i="49"/>
  <c r="G13" i="49"/>
  <c r="F13" i="49"/>
  <c r="E13" i="49"/>
  <c r="D13" i="49"/>
  <c r="Q12" i="49"/>
  <c r="P12" i="49"/>
  <c r="O12" i="49"/>
  <c r="N12" i="49"/>
  <c r="M12" i="49"/>
  <c r="L12" i="49"/>
  <c r="K12" i="49"/>
  <c r="J12" i="49"/>
  <c r="I12" i="49"/>
  <c r="H12" i="49"/>
  <c r="G12" i="49"/>
  <c r="F12" i="49"/>
  <c r="E12" i="49"/>
  <c r="D12" i="49"/>
  <c r="Q11" i="49"/>
  <c r="P11" i="49"/>
  <c r="O11" i="49"/>
  <c r="N11" i="49"/>
  <c r="M11" i="49"/>
  <c r="L11" i="49"/>
  <c r="K11" i="49"/>
  <c r="J11" i="49"/>
  <c r="I11" i="49"/>
  <c r="H11" i="49"/>
  <c r="G11" i="49"/>
  <c r="F11" i="49"/>
  <c r="E11" i="49"/>
  <c r="D11" i="49"/>
  <c r="Q10" i="49"/>
  <c r="P10" i="49"/>
  <c r="O10" i="49"/>
  <c r="N10" i="49"/>
  <c r="M10" i="49"/>
  <c r="L10" i="49"/>
  <c r="K10" i="49"/>
  <c r="J10" i="49"/>
  <c r="I10" i="49"/>
  <c r="H10" i="49"/>
  <c r="G10" i="49"/>
  <c r="F10" i="49"/>
  <c r="E10" i="49"/>
  <c r="D10" i="49"/>
  <c r="Q9" i="49"/>
  <c r="P9" i="49"/>
  <c r="O9" i="49"/>
  <c r="N9" i="49"/>
  <c r="M9" i="49"/>
  <c r="L9" i="49"/>
  <c r="K9" i="49"/>
  <c r="J9" i="49"/>
  <c r="I9" i="49"/>
  <c r="H9" i="49"/>
  <c r="G9" i="49"/>
  <c r="F9" i="49"/>
  <c r="E9" i="49"/>
  <c r="D9" i="49"/>
  <c r="A3" i="49"/>
  <c r="P32" i="47"/>
  <c r="O32" i="47"/>
  <c r="N32" i="47"/>
  <c r="M32" i="47"/>
  <c r="L32" i="47"/>
  <c r="K32" i="47"/>
  <c r="J32" i="47"/>
  <c r="I32" i="47"/>
  <c r="H32" i="47"/>
  <c r="G32" i="47"/>
  <c r="F32" i="47"/>
  <c r="E32" i="47"/>
  <c r="D32" i="47"/>
  <c r="C32" i="47"/>
  <c r="B32" i="47"/>
  <c r="P30" i="47"/>
  <c r="O30" i="47"/>
  <c r="N30" i="47"/>
  <c r="M30" i="47"/>
  <c r="L30" i="47"/>
  <c r="K30" i="47"/>
  <c r="J30" i="47"/>
  <c r="I30" i="47"/>
  <c r="H30" i="47"/>
  <c r="G30" i="47"/>
  <c r="F30" i="47"/>
  <c r="E30" i="47"/>
  <c r="D30" i="47"/>
  <c r="C30" i="47"/>
  <c r="B30" i="47"/>
  <c r="P29" i="47"/>
  <c r="O29" i="47"/>
  <c r="N29" i="47"/>
  <c r="M29" i="47"/>
  <c r="L29" i="47"/>
  <c r="K29" i="47"/>
  <c r="J29" i="47"/>
  <c r="I29" i="47"/>
  <c r="H29" i="47"/>
  <c r="G29" i="47"/>
  <c r="F29" i="47"/>
  <c r="E29" i="47"/>
  <c r="D29" i="47"/>
  <c r="C29" i="47"/>
  <c r="B29" i="47"/>
  <c r="P28" i="47"/>
  <c r="O28" i="47"/>
  <c r="N28" i="47"/>
  <c r="M28" i="47"/>
  <c r="L28" i="47"/>
  <c r="K28" i="47"/>
  <c r="J28" i="47"/>
  <c r="I28" i="47"/>
  <c r="H28" i="47"/>
  <c r="G28" i="47"/>
  <c r="F28" i="47"/>
  <c r="E28" i="47"/>
  <c r="D28" i="47"/>
  <c r="C28" i="47"/>
  <c r="B28" i="47"/>
  <c r="P27" i="47"/>
  <c r="O27" i="47"/>
  <c r="N27" i="47"/>
  <c r="M27" i="47"/>
  <c r="L27" i="47"/>
  <c r="K27" i="47"/>
  <c r="J27" i="47"/>
  <c r="I27" i="47"/>
  <c r="H27" i="47"/>
  <c r="G27" i="47"/>
  <c r="F27" i="47"/>
  <c r="E27" i="47"/>
  <c r="D27" i="47"/>
  <c r="C27" i="47"/>
  <c r="B27" i="47"/>
  <c r="P26" i="47"/>
  <c r="O26" i="47"/>
  <c r="N26" i="47"/>
  <c r="M26" i="47"/>
  <c r="L26" i="47"/>
  <c r="K26" i="47"/>
  <c r="J26" i="47"/>
  <c r="I26" i="47"/>
  <c r="H26" i="47"/>
  <c r="G26" i="47"/>
  <c r="F26" i="47"/>
  <c r="E26" i="47"/>
  <c r="D26" i="47"/>
  <c r="C26" i="47"/>
  <c r="B26" i="47"/>
  <c r="P25" i="47"/>
  <c r="O25" i="47"/>
  <c r="N25" i="47"/>
  <c r="M25" i="47"/>
  <c r="L25" i="47"/>
  <c r="K25" i="47"/>
  <c r="J25" i="47"/>
  <c r="I25" i="47"/>
  <c r="H25" i="47"/>
  <c r="G25" i="47"/>
  <c r="F25" i="47"/>
  <c r="E25" i="47"/>
  <c r="D25" i="47"/>
  <c r="C25" i="47"/>
  <c r="B25" i="47"/>
  <c r="P24" i="47"/>
  <c r="O24" i="47"/>
  <c r="N24" i="47"/>
  <c r="M24" i="47"/>
  <c r="L24" i="47"/>
  <c r="K24" i="47"/>
  <c r="J24" i="47"/>
  <c r="I24" i="47"/>
  <c r="H24" i="47"/>
  <c r="G24" i="47"/>
  <c r="F24" i="47"/>
  <c r="E24" i="47"/>
  <c r="D24" i="47"/>
  <c r="C24" i="47"/>
  <c r="B24" i="47"/>
  <c r="P21" i="47"/>
  <c r="O21" i="47"/>
  <c r="N21" i="47"/>
  <c r="M21" i="47"/>
  <c r="L21" i="47"/>
  <c r="K21" i="47"/>
  <c r="J21" i="47"/>
  <c r="I21" i="47"/>
  <c r="H21" i="47"/>
  <c r="G21" i="47"/>
  <c r="F21" i="47"/>
  <c r="E21" i="47"/>
  <c r="D21" i="47"/>
  <c r="C21" i="47"/>
  <c r="B21" i="47"/>
  <c r="P20" i="47"/>
  <c r="O20" i="47"/>
  <c r="N20" i="47"/>
  <c r="M20" i="47"/>
  <c r="L20" i="47"/>
  <c r="K20" i="47"/>
  <c r="J20" i="47"/>
  <c r="I20" i="47"/>
  <c r="H20" i="47"/>
  <c r="G20" i="47"/>
  <c r="F20" i="47"/>
  <c r="E20" i="47"/>
  <c r="D20" i="47"/>
  <c r="C20" i="47"/>
  <c r="B20" i="47"/>
  <c r="P19" i="47"/>
  <c r="O19" i="47"/>
  <c r="N19" i="47"/>
  <c r="M19" i="47"/>
  <c r="L19" i="47"/>
  <c r="K19" i="47"/>
  <c r="J19" i="47"/>
  <c r="I19" i="47"/>
  <c r="H19" i="47"/>
  <c r="G19" i="47"/>
  <c r="F19" i="47"/>
  <c r="E19" i="47"/>
  <c r="D19" i="47"/>
  <c r="C19" i="47"/>
  <c r="B19" i="47"/>
  <c r="P17" i="47"/>
  <c r="O17" i="47"/>
  <c r="N17" i="47"/>
  <c r="M17" i="47"/>
  <c r="L17" i="47"/>
  <c r="K17" i="47"/>
  <c r="J17" i="47"/>
  <c r="I17" i="47"/>
  <c r="H17" i="47"/>
  <c r="G17" i="47"/>
  <c r="F17" i="47"/>
  <c r="E17" i="47"/>
  <c r="D17" i="47"/>
  <c r="C17" i="47"/>
  <c r="B17" i="47"/>
  <c r="P16" i="47"/>
  <c r="O16" i="47"/>
  <c r="N16" i="47"/>
  <c r="M16" i="47"/>
  <c r="L16" i="47"/>
  <c r="K16" i="47"/>
  <c r="J16" i="47"/>
  <c r="I16" i="47"/>
  <c r="H16" i="47"/>
  <c r="G16" i="47"/>
  <c r="F16" i="47"/>
  <c r="E16" i="47"/>
  <c r="D16" i="47"/>
  <c r="C16" i="47"/>
  <c r="B16" i="47"/>
  <c r="P15" i="47"/>
  <c r="O15" i="47"/>
  <c r="N15" i="47"/>
  <c r="M15" i="47"/>
  <c r="L15" i="47"/>
  <c r="K15" i="47"/>
  <c r="J15" i="47"/>
  <c r="I15" i="47"/>
  <c r="H15" i="47"/>
  <c r="G15" i="47"/>
  <c r="F15" i="47"/>
  <c r="E15" i="47"/>
  <c r="D15" i="47"/>
  <c r="C15" i="47"/>
  <c r="B15" i="47"/>
  <c r="P14" i="47"/>
  <c r="O14" i="47"/>
  <c r="N14" i="47"/>
  <c r="M14" i="47"/>
  <c r="L14" i="47"/>
  <c r="K14" i="47"/>
  <c r="J14" i="47"/>
  <c r="I14" i="47"/>
  <c r="H14" i="47"/>
  <c r="G14" i="47"/>
  <c r="F14" i="47"/>
  <c r="E14" i="47"/>
  <c r="D14" i="47"/>
  <c r="C14" i="47"/>
  <c r="B14" i="47"/>
  <c r="P13" i="47"/>
  <c r="O13" i="47"/>
  <c r="N13" i="47"/>
  <c r="M13" i="47"/>
  <c r="L13" i="47"/>
  <c r="K13" i="47"/>
  <c r="J13" i="47"/>
  <c r="I13" i="47"/>
  <c r="H13" i="47"/>
  <c r="G13" i="47"/>
  <c r="F13" i="47"/>
  <c r="E13" i="47"/>
  <c r="D13" i="47"/>
  <c r="C13" i="47"/>
  <c r="B13" i="47"/>
  <c r="P12" i="47"/>
  <c r="O12" i="47"/>
  <c r="N12" i="47"/>
  <c r="M12" i="47"/>
  <c r="L12" i="47"/>
  <c r="K12" i="47"/>
  <c r="J12" i="47"/>
  <c r="I12" i="47"/>
  <c r="H12" i="47"/>
  <c r="G12" i="47"/>
  <c r="F12" i="47"/>
  <c r="E12" i="47"/>
  <c r="D12" i="47"/>
  <c r="C12" i="47"/>
  <c r="B12" i="47"/>
  <c r="P11" i="47"/>
  <c r="O11" i="47"/>
  <c r="N11" i="47"/>
  <c r="M11" i="47"/>
  <c r="L11" i="47"/>
  <c r="K11" i="47"/>
  <c r="J11" i="47"/>
  <c r="I11" i="47"/>
  <c r="H11" i="47"/>
  <c r="G11" i="47"/>
  <c r="F11" i="47"/>
  <c r="E11" i="47"/>
  <c r="D11" i="47"/>
  <c r="C11" i="47"/>
  <c r="B11" i="47"/>
  <c r="P10" i="47"/>
  <c r="O10" i="47"/>
  <c r="N10" i="47"/>
  <c r="M10" i="47"/>
  <c r="L10" i="47"/>
  <c r="K10" i="47"/>
  <c r="J10" i="47"/>
  <c r="I10" i="47"/>
  <c r="H10" i="47"/>
  <c r="G10" i="47"/>
  <c r="F10" i="47"/>
  <c r="D10" i="47"/>
  <c r="B10" i="47"/>
  <c r="P9" i="47"/>
  <c r="O9" i="47"/>
  <c r="N9" i="47"/>
  <c r="M9" i="47"/>
  <c r="L9" i="47"/>
  <c r="K9" i="47"/>
  <c r="J9" i="47"/>
  <c r="I9" i="47"/>
  <c r="H9" i="47"/>
  <c r="G9" i="47"/>
  <c r="F9" i="47"/>
  <c r="E9" i="47"/>
  <c r="D9" i="47"/>
  <c r="C9" i="47"/>
  <c r="B9" i="47"/>
  <c r="P8" i="47"/>
  <c r="O8" i="47"/>
  <c r="N8" i="47"/>
  <c r="M8" i="47"/>
  <c r="L8" i="47"/>
  <c r="K8" i="47"/>
  <c r="J8" i="47"/>
  <c r="I8" i="47"/>
  <c r="H8" i="47"/>
  <c r="G8" i="47"/>
  <c r="F8" i="47"/>
  <c r="E8" i="47"/>
  <c r="D8" i="47"/>
  <c r="C8" i="47"/>
  <c r="B8" i="47"/>
  <c r="A3" i="47"/>
  <c r="H49" i="45"/>
  <c r="G49" i="45"/>
  <c r="F49" i="45"/>
  <c r="E49" i="45"/>
  <c r="D49" i="45"/>
  <c r="H48" i="45"/>
  <c r="G48" i="45"/>
  <c r="F48" i="45"/>
  <c r="E48" i="45"/>
  <c r="D48" i="45"/>
  <c r="H47" i="45"/>
  <c r="G47" i="45"/>
  <c r="F47" i="45"/>
  <c r="E47" i="45"/>
  <c r="D47" i="45"/>
  <c r="H46" i="45"/>
  <c r="G46" i="45"/>
  <c r="F46" i="45"/>
  <c r="E46" i="45"/>
  <c r="D46" i="45"/>
  <c r="H45" i="45"/>
  <c r="G45" i="45"/>
  <c r="F45" i="45"/>
  <c r="E45" i="45"/>
  <c r="D45" i="45"/>
  <c r="H44" i="45"/>
  <c r="G44" i="45"/>
  <c r="F44" i="45"/>
  <c r="E44" i="45"/>
  <c r="D44" i="45"/>
  <c r="H43" i="45"/>
  <c r="G43" i="45"/>
  <c r="F43" i="45"/>
  <c r="E43" i="45"/>
  <c r="D43" i="45"/>
  <c r="H42" i="45"/>
  <c r="G42" i="45"/>
  <c r="F42" i="45"/>
  <c r="E42" i="45"/>
  <c r="D42" i="45"/>
  <c r="H41" i="45"/>
  <c r="G41" i="45"/>
  <c r="F41" i="45"/>
  <c r="E41" i="45"/>
  <c r="D41" i="45"/>
  <c r="H40" i="45"/>
  <c r="G40" i="45"/>
  <c r="F40" i="45"/>
  <c r="E40" i="45"/>
  <c r="D40" i="45"/>
  <c r="H39" i="45"/>
  <c r="G39" i="45"/>
  <c r="F39" i="45"/>
  <c r="E39" i="45"/>
  <c r="D39" i="45"/>
  <c r="H38" i="45"/>
  <c r="G38" i="45"/>
  <c r="F38" i="45"/>
  <c r="E38" i="45"/>
  <c r="D38" i="45"/>
  <c r="H37" i="45"/>
  <c r="G37" i="45"/>
  <c r="F37" i="45"/>
  <c r="E37" i="45"/>
  <c r="D37" i="45"/>
  <c r="H36" i="45"/>
  <c r="G36" i="45"/>
  <c r="F36" i="45"/>
  <c r="E36" i="45"/>
  <c r="D36" i="45"/>
  <c r="H35" i="45"/>
  <c r="G35" i="45"/>
  <c r="F35" i="45"/>
  <c r="E35" i="45"/>
  <c r="D35" i="45"/>
  <c r="H34" i="45"/>
  <c r="G34" i="45"/>
  <c r="F34" i="45"/>
  <c r="E34" i="45"/>
  <c r="D34" i="45"/>
  <c r="H33" i="45"/>
  <c r="G33" i="45"/>
  <c r="F33" i="45"/>
  <c r="E33" i="45"/>
  <c r="D33" i="45"/>
  <c r="H32" i="45"/>
  <c r="G32" i="45"/>
  <c r="F32" i="45"/>
  <c r="E32" i="45"/>
  <c r="D32" i="45"/>
  <c r="H31" i="45"/>
  <c r="G31" i="45"/>
  <c r="F31" i="45"/>
  <c r="E31" i="45"/>
  <c r="D31" i="45"/>
  <c r="H30" i="45"/>
  <c r="G30" i="45"/>
  <c r="F30" i="45"/>
  <c r="E30" i="45"/>
  <c r="D30" i="45"/>
  <c r="H29" i="45"/>
  <c r="G29" i="45"/>
  <c r="F29" i="45"/>
  <c r="E29" i="45"/>
  <c r="D29" i="45"/>
  <c r="H28" i="45"/>
  <c r="G28" i="45"/>
  <c r="F28" i="45"/>
  <c r="E28" i="45"/>
  <c r="D28" i="45"/>
  <c r="H27" i="45"/>
  <c r="G27" i="45"/>
  <c r="F27" i="45"/>
  <c r="E27" i="45"/>
  <c r="D27" i="45"/>
  <c r="H26" i="45"/>
  <c r="G26" i="45"/>
  <c r="F26" i="45"/>
  <c r="E26" i="45"/>
  <c r="D26" i="45"/>
  <c r="H25" i="45"/>
  <c r="G25" i="45"/>
  <c r="F25" i="45"/>
  <c r="E25" i="45"/>
  <c r="D25" i="45"/>
  <c r="H24" i="45"/>
  <c r="G24" i="45"/>
  <c r="F24" i="45"/>
  <c r="E24" i="45"/>
  <c r="D24" i="45"/>
  <c r="H22" i="45"/>
  <c r="G22" i="45"/>
  <c r="F22" i="45"/>
  <c r="E22" i="45"/>
  <c r="D22" i="45"/>
  <c r="H21" i="45"/>
  <c r="G21" i="45"/>
  <c r="F21" i="45"/>
  <c r="E21" i="45"/>
  <c r="D21" i="45"/>
  <c r="H20" i="45"/>
  <c r="G20" i="45"/>
  <c r="F20" i="45"/>
  <c r="E20" i="45"/>
  <c r="D20" i="45"/>
  <c r="H19" i="45"/>
  <c r="G19" i="45"/>
  <c r="F19" i="45"/>
  <c r="E19" i="45"/>
  <c r="D19" i="45"/>
  <c r="H18" i="45"/>
  <c r="G18" i="45"/>
  <c r="F18" i="45"/>
  <c r="E18" i="45"/>
  <c r="D18" i="45"/>
  <c r="H17" i="45"/>
  <c r="G17" i="45"/>
  <c r="F17" i="45"/>
  <c r="E17" i="45"/>
  <c r="D17" i="45"/>
  <c r="H15" i="45"/>
  <c r="G15" i="45"/>
  <c r="F15" i="45"/>
  <c r="E15" i="45"/>
  <c r="D15" i="45"/>
  <c r="H14" i="45"/>
  <c r="G14" i="45"/>
  <c r="F14" i="45"/>
  <c r="E14" i="45"/>
  <c r="D14" i="45"/>
  <c r="H13" i="45"/>
  <c r="G13" i="45"/>
  <c r="F13" i="45"/>
  <c r="E13" i="45"/>
  <c r="D13" i="45"/>
  <c r="H12" i="45"/>
  <c r="G12" i="45"/>
  <c r="F12" i="45"/>
  <c r="E12" i="45"/>
  <c r="D12" i="45"/>
  <c r="H11" i="45"/>
  <c r="G11" i="45"/>
  <c r="F11" i="45"/>
  <c r="E11" i="45"/>
  <c r="D11" i="45"/>
  <c r="H10" i="45"/>
  <c r="G10" i="45"/>
  <c r="F10" i="45"/>
  <c r="E10" i="45"/>
  <c r="D10" i="45"/>
  <c r="H9" i="45"/>
  <c r="G9" i="45"/>
  <c r="F9" i="45"/>
  <c r="E9" i="45"/>
  <c r="D9" i="45"/>
  <c r="A3" i="45"/>
  <c r="F22" i="47" l="1"/>
  <c r="B22" i="47"/>
  <c r="P22" i="47"/>
  <c r="L22" i="47"/>
  <c r="N22" i="47"/>
  <c r="O22" i="47"/>
  <c r="H22" i="47"/>
  <c r="D22" i="47"/>
  <c r="J22" i="47"/>
</calcChain>
</file>

<file path=xl/sharedStrings.xml><?xml version="1.0" encoding="utf-8"?>
<sst xmlns="http://schemas.openxmlformats.org/spreadsheetml/2006/main" count="1280" uniqueCount="259">
  <si>
    <t>Portafoglio italiano - Lavoro diretto</t>
  </si>
  <si>
    <t>Importi in migliaia di EURO</t>
  </si>
  <si>
    <t>Infortuni</t>
  </si>
  <si>
    <t>Malattia</t>
  </si>
  <si>
    <t>Credito</t>
  </si>
  <si>
    <t>Cauzione</t>
  </si>
  <si>
    <t>Totale rami danni</t>
  </si>
  <si>
    <t>Agenzie con mandato</t>
  </si>
  <si>
    <t>Agenzie in economia e gerenze</t>
  </si>
  <si>
    <t>Sportelli bancari e postali</t>
  </si>
  <si>
    <t>Brokers</t>
  </si>
  <si>
    <t>TOTALE</t>
  </si>
  <si>
    <t>CATEGORIE</t>
  </si>
  <si>
    <t>Assicurazioni di capitali</t>
  </si>
  <si>
    <t>Assicurazioni di rendite</t>
  </si>
  <si>
    <t xml:space="preserve">Premi di tariffa </t>
  </si>
  <si>
    <t>Annui</t>
  </si>
  <si>
    <t>Unici</t>
  </si>
  <si>
    <t>Ricorrenti</t>
  </si>
  <si>
    <t>Totale</t>
  </si>
  <si>
    <t xml:space="preserve"> </t>
  </si>
  <si>
    <t>RAMO I:</t>
  </si>
  <si>
    <t>ASSICURAZIONI INDIVIDUALI</t>
  </si>
  <si>
    <t>rivalutabili</t>
  </si>
  <si>
    <t>ex art. 13, co.1, lett. b), d.lgs. 252/05</t>
  </si>
  <si>
    <t>temporanee di puro rischio</t>
  </si>
  <si>
    <t>altre</t>
  </si>
  <si>
    <t>TOTALE INDIVIDUALI</t>
  </si>
  <si>
    <t>deriv. da trasf. di posiz. previd. a contr. ex art. 13, co. 1, lett. b), d.lgs. 252/05</t>
  </si>
  <si>
    <t>ASSICURAZIONI COLLETTIVE</t>
  </si>
  <si>
    <t>T.F.R. di legge</t>
  </si>
  <si>
    <t>temporanee di gruppo e altre di rischio</t>
  </si>
  <si>
    <t>previdenziali</t>
  </si>
  <si>
    <t>TOTALE COLLETTIVE</t>
  </si>
  <si>
    <t xml:space="preserve">TOTALE RAMO I </t>
  </si>
  <si>
    <t xml:space="preserve">TOTALE RAMO II </t>
  </si>
  <si>
    <t>RAMO III:</t>
  </si>
  <si>
    <t>connesse con fondi interni</t>
  </si>
  <si>
    <t>connesse con fondi esterni</t>
  </si>
  <si>
    <t>connesse con indice azionario</t>
  </si>
  <si>
    <t>connesse con altro valore di riferimento</t>
  </si>
  <si>
    <t>TOTALE RAMO III</t>
  </si>
  <si>
    <t>TOTALE RAMO IV</t>
  </si>
  <si>
    <t>RAMO V:</t>
  </si>
  <si>
    <t>OPER. DI CAPITALIZZ. INDIVIDUALI</t>
  </si>
  <si>
    <t>connessi con fondi interni</t>
  </si>
  <si>
    <t>connessi con fondi esterni</t>
  </si>
  <si>
    <t>connessi con indice azionario</t>
  </si>
  <si>
    <t>connessi con altro valore di riferimento</t>
  </si>
  <si>
    <t>OPER. DI CAPITALIZZ. COLLETTIVE</t>
  </si>
  <si>
    <t>TOTALE RAMO V</t>
  </si>
  <si>
    <t>TOTALE RAMO VI</t>
  </si>
  <si>
    <t>ASSICURAZIONI COMPLEMENTARI</t>
  </si>
  <si>
    <t>ramo III</t>
  </si>
  <si>
    <t>ramo V</t>
  </si>
  <si>
    <t>ramo VI</t>
  </si>
  <si>
    <t>SETTORE INDIVIDUALI</t>
  </si>
  <si>
    <t xml:space="preserve"> RAMO I</t>
  </si>
  <si>
    <t>di cui art. 13, c. 1, lett. b) d.lgs. 252/05</t>
  </si>
  <si>
    <t xml:space="preserve"> RAMO II</t>
  </si>
  <si>
    <t xml:space="preserve"> RAMO III</t>
  </si>
  <si>
    <t xml:space="preserve"> RAMO IV</t>
  </si>
  <si>
    <t xml:space="preserve"> RAMO V</t>
  </si>
  <si>
    <t>di cui art. 41 d.lgs. 209/05</t>
  </si>
  <si>
    <t xml:space="preserve"> RAMO VI</t>
  </si>
  <si>
    <t xml:space="preserve"> TOTALE INDIVIDUALI   </t>
  </si>
  <si>
    <t>di cui:</t>
  </si>
  <si>
    <t>premi annui</t>
  </si>
  <si>
    <t>premi unici</t>
  </si>
  <si>
    <t>premi ricorrenti</t>
  </si>
  <si>
    <t>SETTORE COLLETTIVE</t>
  </si>
  <si>
    <t xml:space="preserve"> TOTALE COLLETTIVE   </t>
  </si>
  <si>
    <t>NOTA:  sono esclusi i premi relativi alle assicurazioni complementari.</t>
  </si>
  <si>
    <t>Premi e rate di premi</t>
  </si>
  <si>
    <t xml:space="preserve">Annui </t>
  </si>
  <si>
    <t>popolari, adeguabili e indicizzate</t>
  </si>
  <si>
    <t>TOTALE RAMO II</t>
  </si>
  <si>
    <t>Lavoro diretto</t>
  </si>
  <si>
    <t>(b) Il concetto di nuova produzione emessa comporta che, per le polizze che prevedono una rateazione del premio, venga indicato l'intero importo di tariffa su base annua, comprensivo di eventuali sovrappremi e garanzie accessorie.</t>
  </si>
  <si>
    <t>ASSICURAZIONI VITA</t>
  </si>
  <si>
    <t>ASSICURAZIONI DANNI</t>
  </si>
  <si>
    <t>art. 13, co. 1, lett. b), d.lgs. 252/05</t>
  </si>
  <si>
    <t>ramo I</t>
  </si>
  <si>
    <t xml:space="preserve">Nuove teste assicurate su convenzioni in corso al 1° gennaio per polizze collettive </t>
  </si>
  <si>
    <t>di cui</t>
  </si>
  <si>
    <t>contratti ex art. 41 d.lgs. 209/05</t>
  </si>
  <si>
    <t>polizze in valuta</t>
  </si>
  <si>
    <t>derivanti da trasformazione</t>
  </si>
  <si>
    <t>ex art. 13, co. 1, lett. b), d. lgs. 252/05</t>
  </si>
  <si>
    <t>contratti art. 41 d.lgs. 209/05</t>
  </si>
  <si>
    <t>RAPPRESENTANZE SEE (B)**</t>
  </si>
  <si>
    <t>Consulenti finanziari</t>
  </si>
  <si>
    <t>ASSICURAZIONI VITA: RAPPRESENTANZE DI IMPRESE SEE (a)</t>
  </si>
  <si>
    <t>(b) I premi di prima annualità sono riferiti ai soli premi annui e ricorrenti (col. 1 e 3).</t>
  </si>
  <si>
    <t>ASSICURAZIONI DANNI: RAPPRESENTANZE DI IMPRESE S.E.E. (a)</t>
  </si>
  <si>
    <t>POSIZ</t>
  </si>
  <si>
    <t>NOME</t>
  </si>
  <si>
    <t>RAMO I - ASSICURAZIONI INDIVIDUALI - popolari, adeguabili e indicizzate</t>
  </si>
  <si>
    <t>RAMO I - ASSICURAZIONI INDIVIDUALI - rivalutabili</t>
  </si>
  <si>
    <t>RAMO I - ASSICURAZIONI INDIVIDUALI - rivalutabili - di cui: polizze in valuta</t>
  </si>
  <si>
    <t>RAMO I - ASSICURAZIONI INDIVIDUALI - rivalutabili - di cui: contratti ex art. 13, comma 1, lett. b) d.lgs. 252/05</t>
  </si>
  <si>
    <t>RAMO I - ASSICURAZIONI INDIVIDUALI - temporanee di puro rischio</t>
  </si>
  <si>
    <t>RAMO I - ASSICURAZIONI INDIVIDUALI - altre</t>
  </si>
  <si>
    <t>RAMO I - ASSICURAZIONI INDIVIDUALI - TOTALE INDIVIDUALI</t>
  </si>
  <si>
    <t>RAMO I - ASSICURAZIONI COLLETTIVE - T.F.R. di legge</t>
  </si>
  <si>
    <t>RAMO I - ASSICURAZIONI COLLETTIVE - tempor. di gruppo e altre di rischio</t>
  </si>
  <si>
    <t>RAMO I - ASSICURAZIONI COLLETTIVE - previdenziali</t>
  </si>
  <si>
    <t>RAMO I - TOTALE COLLETTIVE</t>
  </si>
  <si>
    <t>TOTALE RAMO I</t>
  </si>
  <si>
    <t>RAMO III - ASSICURAZIONI INDIVIDUALI - connesse con fondi interni</t>
  </si>
  <si>
    <t>RAMO III - ASSICURAZIONI INDIVIDUALI - connesse con fondi interni - di cui: contratti ex art. 13, comma 1, lett. b) d.lgs. 252/05</t>
  </si>
  <si>
    <t>RAMO III - ASSICURAZIONI INDIVIDUALI - connesse con quote di OICR</t>
  </si>
  <si>
    <t>RAMO III - ASSICURAZIONI INDIVIDUALI - connesse con quote di OICR - di cui: contratti ex art. 13, comma 1, lett. b) d.lgs. 252/05</t>
  </si>
  <si>
    <t>RAMO III - ASSICURAZIONI INDIVIDUALI - connesse con indice azionario</t>
  </si>
  <si>
    <t>RAMO III - ASSICURAZIONI INDIVIDUALI - connesse con altro valore di riferimento</t>
  </si>
  <si>
    <t>RAMO III - ASSICURAZIONI INDIVIDUALI - TOTALE INDIVIDUALI</t>
  </si>
  <si>
    <t>RAMO III - ASSICURAZIONI COLLETTIVE</t>
  </si>
  <si>
    <t>RAMO V - OPER.DI CAPITALIZZAZIONE INDIVIDUALI</t>
  </si>
  <si>
    <t>RAMO V - OPER.DI CAPITALIZZAZIONE INDIVIDUALI - di cui: contratti ex art. 41 d.lgs. 209/05</t>
  </si>
  <si>
    <t>RAMO V - OPER.DI CAPITALIZZAZIONE INDIVIDUALI - di cui: connessi con fondi interni</t>
  </si>
  <si>
    <t>RAMO V - OPER.DI CAPITALIZZAZIONE COLLETTIVE</t>
  </si>
  <si>
    <t>RAMO V - OPER.DI CAPITALIZZAZIONE COLLETTIVE - di cui: T.F.R. di legge</t>
  </si>
  <si>
    <t>ASSICURAZIONI COMPLEMENTARI - di cui: ramo I</t>
  </si>
  <si>
    <t>ASSICURAZIONI COMPLEMENTARI - di cui: ramo III</t>
  </si>
  <si>
    <t>ASSICURAZIONI COMPLEMENTARI - di cui: ramo V</t>
  </si>
  <si>
    <t>ASSICURAZIONI COMPLEMENTARI - di cui: ramo VI</t>
  </si>
  <si>
    <t>Corpi di Veicoli Terrestri</t>
  </si>
  <si>
    <t>Corpi di veicoli Ferroviari</t>
  </si>
  <si>
    <t>Corpi di Veicoli Aerei</t>
  </si>
  <si>
    <t>Corpi di Veicoli Marittimi,Lacustri e Fluviali</t>
  </si>
  <si>
    <t>Merci Trasportate</t>
  </si>
  <si>
    <t>Incendio Ed Elementi Naturali</t>
  </si>
  <si>
    <t>Altri Danni Ai Beni</t>
  </si>
  <si>
    <t>R.C. Autoveicoli Terrestri</t>
  </si>
  <si>
    <t>R.C. Aeromobili</t>
  </si>
  <si>
    <t>R.C. Veicoli Marittimi, Lacustri E Fluviali</t>
  </si>
  <si>
    <t>R.C. Generale</t>
  </si>
  <si>
    <t>Perdite Pecuniarie Di Vario Genere</t>
  </si>
  <si>
    <t>Tutela Legale</t>
  </si>
  <si>
    <t>ASSISTENZA</t>
  </si>
  <si>
    <t>Altre forme di vendita diretta</t>
  </si>
  <si>
    <t>RAMO I - ASSICURAZIONI INDIVIDUALI - rivalutabili - di cui: Polizze in valuta </t>
  </si>
  <si>
    <t>RAMO I - ASSICURAZIONI INDIVIDUALI - altre</t>
  </si>
  <si>
    <t>RAMO I - ASSICURAZIONI INDIVIDUALI - TOTALE INDIVIDUALI - di cui: deriv. da trasformazione</t>
  </si>
  <si>
    <t>RAMO I - ASSICURAZIONI INDIVIDUALI - TOTALE INDIVIDUALI - di cui: deriv. da trasferimenti di posiz. previd. a contratti ex art. 13, co. 1, lett. b), d.lgs. 252/05</t>
  </si>
  <si>
    <t>RAMO I - ASSICURAZIONI COLLETTIVE - TOTALE COLLETTIVE</t>
  </si>
  <si>
    <t>RAMO III - ASSICURAZIONI INDIVIDUALI - connesse con fondi interni - di cui: art. 13, comma 1, lett. b) d.lgs. 252/05</t>
  </si>
  <si>
    <t>RAMO III - ASSICURAZIONI INDIVIDUALI - connesse con quote di OICR - di cui: art. 13, comma 1, lett. b) d.lgs. 252/05</t>
  </si>
  <si>
    <t>RAMO III - TOTALE INDIVIDUALI</t>
  </si>
  <si>
    <t>RAMO III - TOTALE INDIVIDUALI - ASSICURAZIONI INDIVIDUALI - di cui: deriv. da trasferimenti di posiz. previd. a contratti ex art. 9-ter d.lgs. 124/93</t>
  </si>
  <si>
    <t>RAMO V - OPER.DI CAPITALIZZAZIONE COLLETTIVE - di cui: T.F.R. di legge</t>
  </si>
  <si>
    <t>ASSICURAZIONI ED OPERAZIONI DI CAPITALIZZAZIONE COLLETTIVE - a tutto il trimestre:</t>
  </si>
  <si>
    <t>ASSICURAZIONI ED OPERAZIONI DI CAPITALIZZAZIONE COLLETTIVE - 1° gennaio (valori complessivi):</t>
  </si>
  <si>
    <t>SETTORE INDIVIDUALI - RAMO I</t>
  </si>
  <si>
    <t>SETTORE INDIVIDUALI - RAMO I - di cui contratti ex art. 13, comma 1, lett. b) d.lgs. 252/05</t>
  </si>
  <si>
    <t>SETTORE INDIVIDUALI - RAMO III</t>
  </si>
  <si>
    <t>SETTORE INDIVIDUALI - RAMO III - di cui contratti ex art. 13, comma 1, lett. b) d.lgs. 252/05</t>
  </si>
  <si>
    <t>SETTORE INDIVIDUALI - RAMO IV</t>
  </si>
  <si>
    <t>SETTORE INDIVIDUALI - RAMO V</t>
  </si>
  <si>
    <t>SETTORE INDIVIDUALI - RAMO V - di cui contratti ex art. 41 d.lgs. 209/05</t>
  </si>
  <si>
    <t>SETTORE INDIVIDUALI - RAMO VI</t>
  </si>
  <si>
    <t>TOTALE INDIVIDUALI - di cui : premi annui</t>
  </si>
  <si>
    <t>TOTALE INDIVIDUALI - di cui : premi unici</t>
  </si>
  <si>
    <t>TOTALE INDIVIDUALI - di cui : premi ricorrenti</t>
  </si>
  <si>
    <t>SETTORE COLLETTIVE - RAMO I</t>
  </si>
  <si>
    <t>SETTORE COLLETTIVE - RAMO III</t>
  </si>
  <si>
    <t>SETTORE COLLETTIVE - RAMO IV</t>
  </si>
  <si>
    <t>SETTORE COLLETTIVE - RAMO V</t>
  </si>
  <si>
    <t>SETTORE COLLETTIVE - RAMO VI</t>
  </si>
  <si>
    <t>T O T A L E</t>
  </si>
  <si>
    <t>varAnnua01</t>
  </si>
  <si>
    <t>incidenza01</t>
  </si>
  <si>
    <t>varAnnua02</t>
  </si>
  <si>
    <t>incidenza02</t>
  </si>
  <si>
    <t>varAnnua03</t>
  </si>
  <si>
    <t>varAnnua04</t>
  </si>
  <si>
    <t>varAnnua08</t>
  </si>
  <si>
    <t>incidenza08</t>
  </si>
  <si>
    <t>incidenza04</t>
  </si>
  <si>
    <t>varAnnua05</t>
  </si>
  <si>
    <t>varAnnua06</t>
  </si>
  <si>
    <t>varAnnua07</t>
  </si>
  <si>
    <t>incidenza07</t>
  </si>
  <si>
    <t>ASSICURAZIONI VITA: TOTALE IMPRESE VIGILATE IVASS e RAPPRESENTANZE SEE (a)</t>
  </si>
  <si>
    <t xml:space="preserve">Di cui  di prima annualità (b) </t>
  </si>
  <si>
    <t xml:space="preserve">
variazione - anno precedente</t>
  </si>
  <si>
    <t>incidenza</t>
  </si>
  <si>
    <t xml:space="preserve">-   </t>
  </si>
  <si>
    <t>ASSICURAZIONI VITA:  TOTALE IMPRESE VIGILATE IVASS e RAPPRESENTANZE SEE (a)</t>
  </si>
  <si>
    <t>raccolta</t>
  </si>
  <si>
    <t>variazione - anno prec.</t>
  </si>
  <si>
    <t>variazione - anno precedente</t>
  </si>
  <si>
    <t>TOTALE IMPRESE NAZIONALI E RAPPR. DI IMPRESE EXTRA S.E.E. E S.E.E. (a)</t>
  </si>
  <si>
    <t xml:space="preserve"> Lavoro diretto</t>
  </si>
  <si>
    <t>Numero polizze/teste</t>
  </si>
  <si>
    <t>Somme assicurate</t>
  </si>
  <si>
    <t xml:space="preserve">di cui: </t>
  </si>
  <si>
    <t>ASSICURAZIONI DANNI: TOTALE IMPRESE VIGILATE IVASS e RAPPRESENTANZE SEE (a)</t>
  </si>
  <si>
    <t xml:space="preserve">incidenza </t>
  </si>
  <si>
    <t>R.c.autoveicoli terrestri</t>
  </si>
  <si>
    <t>ASSICURAZIONI VITA: IMPRESE VIGILATE IVASS</t>
  </si>
  <si>
    <t>ASSICURAZIONI DANNI: IMPRESE VIGILATE IVASS</t>
  </si>
  <si>
    <t>(a) I premi di prima annualità sono riferiti ai soli premi annui e ricorrenti (col. 1 e 3).</t>
  </si>
  <si>
    <t xml:space="preserve">Di cui  di prima annualità (a) </t>
  </si>
  <si>
    <t>(a) Il concetto di nuova produzione emessa comporta che, per le polizze che prevedono una rateazione del premio, venga indicato l'intero importo di tariffa su base annua, comprensivo di eventuali sovrappremi e garanzie accessorie.</t>
  </si>
  <si>
    <t>(a) Il dato comprende anche i premi acquisiti attraverso il canale telefonico e il canale internet</t>
  </si>
  <si>
    <t>(b) Il dato comprende anche i premi acquisiti attraverso il canale telefonico e il canale internet</t>
  </si>
  <si>
    <t>ASSICURAZIONI VITA: TOTALE IMPRESE VIGILATE IVASS</t>
  </si>
  <si>
    <t>varAnnuaOmog01</t>
  </si>
  <si>
    <t>variazione a perim. omogeneo - anno precedente</t>
  </si>
  <si>
    <t>varAnnuaOmog04</t>
  </si>
  <si>
    <t>numero</t>
  </si>
  <si>
    <t>importo</t>
  </si>
  <si>
    <t>RAMO V - OPER.DI CAPITALIZZAZIONE INDIVIDUALI - di cui: connessi con quote di OICR</t>
  </si>
  <si>
    <t>RAMO V - OPER.DI CAPITALIZZAZIONE INDIVIDUALI - di cui: connessi con indice azionario</t>
  </si>
  <si>
    <t>RAMO V - OPER.DI CAPITALIZZAZIONE INDIVIDUALI - di cui: connessi con altro valore di riferimento</t>
  </si>
  <si>
    <t>SETTORE INDIVIDUALI - RAMO II</t>
  </si>
  <si>
    <t>SETTORE COLLETTIVE - RAMO II</t>
  </si>
  <si>
    <t>RAMO V - OPER.DI CAPITALIZZAZIONE INDIVIDUALI - di cui: connessi con quote di OICR</t>
  </si>
  <si>
    <t>RAMO V - OPER.DI CAPITALIZZAZIONE INDIVIDUALI - di cui: connessi con indice azionario</t>
  </si>
  <si>
    <t>RAMO V - OPER.DI CAPITALIZZAZIONE INDIVIDUALI - di cui: connessi con altro valore di riferimento</t>
  </si>
  <si>
    <t>Promotori finanziari</t>
  </si>
  <si>
    <t>Assistenza</t>
  </si>
  <si>
    <t xml:space="preserve">(a) Il totale contiene anche i premi raccolti in Italia da rappresentanze di imprese dello Spazio Economico Europeo (il cui controllo è esercitato dalle Autorità di Vigilanza dei Paesi di origine) che hanno partecipato alla rilevazione. </t>
  </si>
  <si>
    <t>(a) Il totale comprende quindi anche i premi raccolti in Italia dalle rappresentanze di imprese dello Spazio Economico Europeo (il cui controllo è esercitato dalle Autorità di vigilanza dei Paesi di origine) che hanno partecipato alla rilevazione.</t>
  </si>
  <si>
    <t>(a) Il totale comprende quindi anche i dati relativi alle rappresentanze di imprese dello Spazio Economico Europeo (il cui controllo è esercitato dalle Autorità di vigilanza dei Paesi di origine) operanti in Italia, che hanno partecipato alla rilevazione.</t>
  </si>
  <si>
    <t>(a) Il totale comprende quindi anche i premi raccolti in Italia da rappresentanze di imprese dello Spazio Economico Europeo (il cui controllo  è esercitato dalle Autorità di Vigilanza dei Paesi di origine) che hanno partecipato alla rilevazione.</t>
  </si>
  <si>
    <t>(a) Premi raccolti in Italia da rappresentanze di imprese dello Spazio Economico Europeo (il cui controllo è esercitato dalle Autorità di Vigilanza dei Paesi di origine) che hanno partecipato alla rilevazione.</t>
  </si>
  <si>
    <t>TOTALE IMPRESE VIGILATE IVASS e RAPPRESENTANZE SEE (TOT)</t>
  </si>
  <si>
    <t>IMPRESE VIGILATE IVASS (A)*</t>
  </si>
  <si>
    <t>* Imprese di assicurazione nazionali e dalle Rappresentanze per l’Italia delle imprese di assicurazione extra S.E.E. (partecipanti: tutte le 83 imprese autorizzate)</t>
  </si>
  <si>
    <t>20260331_01 - Premi lordi contabilizzati - Annui</t>
  </si>
  <si>
    <t>20260331_02 - Premi lordi contabilizzati - Unici</t>
  </si>
  <si>
    <t>20260331_03 - Premi lordi contabilizzati - Ricorrenti</t>
  </si>
  <si>
    <t>20260331_04 - Premi lordi contabilizzati - Totale</t>
  </si>
  <si>
    <t>20260331_05 - Premi lordi contabilizzati - Di cui(**) di prima annualità</t>
  </si>
  <si>
    <t>20260331_01 - Agenzie con mandato</t>
  </si>
  <si>
    <t>20260331_02 - Promotori finanziari</t>
  </si>
  <si>
    <t>20260331_03 - Sportelli bancari e postali</t>
  </si>
  <si>
    <t>20260331_04 - Brokers</t>
  </si>
  <si>
    <t>20260331_05 - Agenzie in economia e gerenze</t>
  </si>
  <si>
    <t>20260331_06 - Altre forme di vendita diretta</t>
  </si>
  <si>
    <t>20260331_07 - Totale</t>
  </si>
  <si>
    <t>20260331_01 - Assicurazioni di capitali - Numero polizze/teste</t>
  </si>
  <si>
    <t>20260331_02 - Assicurazioni di capitali - Somme assicurate</t>
  </si>
  <si>
    <t>20260331_03 - Assicurazioni di rendite - Numero polizze/teste</t>
  </si>
  <si>
    <t>20260331_04 - Assicurazioni di tendite - Somme assicurate</t>
  </si>
  <si>
    <t>20260331_05 - Premi di tariffa - Annui</t>
  </si>
  <si>
    <t>20260331_06 - Premi di tariffa - Unici</t>
  </si>
  <si>
    <t>20260331_07 - Premi di tariffa - Ricorrenti</t>
  </si>
  <si>
    <t>20260331_08 - Premi di tariffa - Totale</t>
  </si>
  <si>
    <t>20260331_01 - PREMI</t>
  </si>
  <si>
    <t>20260331_01 - Totale rami danni</t>
  </si>
  <si>
    <t>20260331_02 - di: R.C. Autoveicoli terrestri</t>
  </si>
  <si>
    <t>PRODUZIONE AL I° TIMESTRE 2026</t>
  </si>
  <si>
    <t>Premi lordi contabilizzati a tutto il I° trimestre 2026</t>
  </si>
  <si>
    <t>Ripartizione per canale distributivo dei premi lordi contabilizzati a tutto il I° trimestre 2026</t>
  </si>
  <si>
    <t>Nuova produzione emessa a tutto il I° trimestre 2026</t>
  </si>
  <si>
    <t>** Rappresentanze per l’Italia delle imprese di assicurazione S.E.E. (partecipanti: 81 delle 84 imprese autorizzate)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</si>
</sst>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\ "/>
    <numFmt numFmtId="165" formatCode="&quot;L.&quot;\ #,##0;[Red]\-&quot;L.&quot;\ #,##0"/>
    <numFmt numFmtId="166" formatCode="_-\ #,##0_-;\-\ #,##0_-;_-\ &quot;-&quot;??_-;_-@_-"/>
    <numFmt numFmtId="167" formatCode="0.0%"/>
    <numFmt numFmtId="168" formatCode="_-\ #,##0.0_-;\-\ #,##0.0_-;_-\ &quot;-&quot;??_-;_-@_-"/>
  </numFmts>
  <fonts count="3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8.5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theme="0"/>
      <name val="Arial"/>
      <family val="2"/>
    </font>
    <font>
      <b/>
      <sz val="8.5"/>
      <color theme="0"/>
      <name val="Arial"/>
      <family val="2"/>
    </font>
    <font>
      <b/>
      <sz val="12"/>
      <color rgb="FF365F91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u/>
      <sz val="11"/>
      <color rgb="FF365F91"/>
      <name val="Arial"/>
      <family val="2"/>
    </font>
    <font>
      <sz val="11"/>
      <color rgb="FF365F91"/>
      <name val="Arial"/>
      <family val="2"/>
    </font>
    <font>
      <b/>
      <u/>
      <sz val="11"/>
      <color theme="0"/>
      <name val="Arial"/>
      <family val="2"/>
    </font>
    <font>
      <b/>
      <i/>
      <sz val="8.5"/>
      <name val="Arial"/>
      <family val="2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65F9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5" tint="-0.24994659260841701"/>
      </right>
      <top style="thin">
        <color auto="1"/>
      </top>
      <bottom style="thin">
        <color auto="1"/>
      </bottom>
      <diagonal/>
    </border>
    <border>
      <left style="thin">
        <color theme="5" tint="-0.2499465926084170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5" tint="-0.24994659260841701"/>
      </top>
      <bottom/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/>
      <diagonal/>
    </border>
  </borders>
  <cellStyleXfs count="55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16" applyNumberFormat="0" applyAlignment="0" applyProtection="0"/>
    <xf numFmtId="0" fontId="12" fillId="0" borderId="17" applyNumberFormat="0" applyFill="0" applyAlignment="0" applyProtection="0"/>
    <xf numFmtId="0" fontId="13" fillId="23" borderId="18" applyNumberFormat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4" fillId="30" borderId="16" applyNumberFormat="0" applyAlignment="0" applyProtection="0"/>
    <xf numFmtId="0" fontId="15" fillId="31" borderId="0" applyNumberFormat="0" applyBorder="0" applyAlignment="0" applyProtection="0"/>
    <xf numFmtId="0" fontId="9" fillId="0" borderId="0"/>
    <xf numFmtId="0" fontId="1" fillId="0" borderId="0"/>
    <xf numFmtId="0" fontId="1" fillId="0" borderId="0"/>
    <xf numFmtId="0" fontId="9" fillId="32" borderId="19" applyNumberFormat="0" applyFont="0" applyAlignment="0" applyProtection="0"/>
    <xf numFmtId="0" fontId="16" fillId="22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1" applyNumberFormat="0" applyFill="0" applyAlignment="0" applyProtection="0"/>
    <xf numFmtId="0" fontId="21" fillId="0" borderId="22" applyNumberFormat="0" applyFill="0" applyAlignment="0" applyProtection="0"/>
    <xf numFmtId="0" fontId="22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4" fillId="33" borderId="0" applyNumberFormat="0" applyBorder="0" applyAlignment="0" applyProtection="0"/>
    <xf numFmtId="0" fontId="25" fillId="34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7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50">
    <xf numFmtId="0" fontId="0" fillId="0" borderId="0" xfId="0"/>
    <xf numFmtId="0" fontId="30" fillId="0" borderId="0" xfId="0" applyFont="1"/>
    <xf numFmtId="0" fontId="30" fillId="0" borderId="0" xfId="0" applyFont="1" applyAlignment="1">
      <alignment horizontal="right"/>
    </xf>
    <xf numFmtId="0" fontId="28" fillId="0" borderId="0" xfId="0" applyFont="1" applyAlignment="1">
      <alignment horizontal="center" vertical="center" wrapText="1"/>
    </xf>
    <xf numFmtId="0" fontId="34" fillId="0" borderId="0" xfId="0" applyFont="1"/>
    <xf numFmtId="0" fontId="28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28" fillId="0" borderId="9" xfId="0" applyFont="1" applyBorder="1" applyAlignment="1">
      <alignment horizontal="center" vertical="center" wrapText="1"/>
    </xf>
    <xf numFmtId="0" fontId="5" fillId="0" borderId="0" xfId="32" applyFont="1" applyAlignment="1">
      <alignment vertical="center"/>
    </xf>
    <xf numFmtId="0" fontId="6" fillId="0" borderId="0" xfId="32" applyFont="1" applyAlignment="1">
      <alignment horizontal="right" vertical="center"/>
    </xf>
    <xf numFmtId="0" fontId="5" fillId="0" borderId="3" xfId="32" applyFont="1" applyBorder="1" applyAlignment="1">
      <alignment vertical="center"/>
    </xf>
    <xf numFmtId="0" fontId="5" fillId="0" borderId="6" xfId="32" applyFont="1" applyBorder="1" applyAlignment="1">
      <alignment vertical="center"/>
    </xf>
    <xf numFmtId="0" fontId="7" fillId="0" borderId="1" xfId="32" applyFont="1" applyBorder="1" applyAlignment="1">
      <alignment horizontal="centerContinuous" vertical="center"/>
    </xf>
    <xf numFmtId="166" fontId="5" fillId="0" borderId="5" xfId="32" applyNumberFormat="1" applyFont="1" applyBorder="1" applyAlignment="1">
      <alignment vertical="center"/>
    </xf>
    <xf numFmtId="166" fontId="6" fillId="0" borderId="5" xfId="32" applyNumberFormat="1" applyFont="1" applyBorder="1" applyAlignment="1">
      <alignment vertical="center"/>
    </xf>
    <xf numFmtId="166" fontId="6" fillId="0" borderId="8" xfId="32" applyNumberFormat="1" applyFont="1" applyBorder="1" applyAlignment="1">
      <alignment vertical="center"/>
    </xf>
    <xf numFmtId="166" fontId="5" fillId="0" borderId="29" xfId="32" applyNumberFormat="1" applyFont="1" applyBorder="1" applyAlignment="1">
      <alignment vertical="center"/>
    </xf>
    <xf numFmtId="166" fontId="5" fillId="0" borderId="0" xfId="32" applyNumberFormat="1" applyFont="1" applyAlignment="1">
      <alignment vertical="center"/>
    </xf>
    <xf numFmtId="166" fontId="6" fillId="0" borderId="0" xfId="32" applyNumberFormat="1" applyFont="1" applyAlignment="1">
      <alignment vertical="center"/>
    </xf>
    <xf numFmtId="166" fontId="5" fillId="0" borderId="1" xfId="32" applyNumberFormat="1" applyFont="1" applyBorder="1" applyAlignment="1">
      <alignment vertical="center"/>
    </xf>
    <xf numFmtId="166" fontId="6" fillId="0" borderId="1" xfId="32" applyNumberFormat="1" applyFont="1" applyBorder="1" applyAlignment="1">
      <alignment vertical="center"/>
    </xf>
    <xf numFmtId="0" fontId="3" fillId="0" borderId="0" xfId="32" applyFont="1" applyAlignment="1">
      <alignment vertical="center"/>
    </xf>
    <xf numFmtId="0" fontId="27" fillId="35" borderId="0" xfId="32" applyFont="1" applyFill="1" applyAlignment="1">
      <alignment horizontal="centerContinuous" vertical="center"/>
    </xf>
    <xf numFmtId="0" fontId="6" fillId="0" borderId="0" xfId="32" applyFont="1" applyAlignment="1">
      <alignment vertical="center"/>
    </xf>
    <xf numFmtId="0" fontId="5" fillId="0" borderId="12" xfId="32" applyFont="1" applyBorder="1" applyAlignment="1">
      <alignment horizontal="centerContinuous" vertical="center"/>
    </xf>
    <xf numFmtId="0" fontId="5" fillId="0" borderId="13" xfId="32" applyFont="1" applyBorder="1" applyAlignment="1">
      <alignment horizontal="centerContinuous" vertical="center"/>
    </xf>
    <xf numFmtId="0" fontId="5" fillId="0" borderId="2" xfId="32" applyFont="1" applyBorder="1" applyAlignment="1">
      <alignment vertical="center"/>
    </xf>
    <xf numFmtId="0" fontId="5" fillId="0" borderId="4" xfId="32" applyFont="1" applyBorder="1" applyAlignment="1">
      <alignment vertical="center"/>
    </xf>
    <xf numFmtId="0" fontId="6" fillId="0" borderId="4" xfId="32" applyFont="1" applyBorder="1" applyAlignment="1">
      <alignment vertical="center"/>
    </xf>
    <xf numFmtId="0" fontId="5" fillId="0" borderId="5" xfId="32" quotePrefix="1" applyFont="1" applyBorder="1" applyAlignment="1">
      <alignment horizontal="center" vertical="center"/>
    </xf>
    <xf numFmtId="0" fontId="5" fillId="0" borderId="0" xfId="32" applyFont="1" applyAlignment="1">
      <alignment horizontal="left" vertical="center"/>
    </xf>
    <xf numFmtId="0" fontId="6" fillId="0" borderId="9" xfId="32" applyFont="1" applyBorder="1" applyAlignment="1">
      <alignment vertical="center"/>
    </xf>
    <xf numFmtId="0" fontId="6" fillId="0" borderId="12" xfId="32" applyFont="1" applyBorder="1" applyAlignment="1">
      <alignment vertical="center"/>
    </xf>
    <xf numFmtId="0" fontId="6" fillId="0" borderId="13" xfId="32" applyFont="1" applyBorder="1" applyAlignment="1">
      <alignment horizontal="right" vertical="center"/>
    </xf>
    <xf numFmtId="0" fontId="6" fillId="0" borderId="14" xfId="32" applyFont="1" applyBorder="1" applyAlignment="1">
      <alignment vertical="center"/>
    </xf>
    <xf numFmtId="0" fontId="6" fillId="0" borderId="28" xfId="32" applyFont="1" applyBorder="1" applyAlignment="1">
      <alignment horizontal="right" vertical="center"/>
    </xf>
    <xf numFmtId="0" fontId="6" fillId="0" borderId="13" xfId="32" applyFont="1" applyBorder="1" applyAlignment="1">
      <alignment vertical="center"/>
    </xf>
    <xf numFmtId="0" fontId="5" fillId="0" borderId="28" xfId="32" applyFont="1" applyBorder="1" applyAlignment="1">
      <alignment horizontal="center" vertical="center"/>
    </xf>
    <xf numFmtId="0" fontId="5" fillId="0" borderId="28" xfId="32" applyFont="1" applyBorder="1" applyAlignment="1">
      <alignment vertical="center"/>
    </xf>
    <xf numFmtId="164" fontId="5" fillId="0" borderId="0" xfId="32" applyNumberFormat="1" applyFont="1" applyAlignment="1">
      <alignment vertical="center"/>
    </xf>
    <xf numFmtId="164" fontId="6" fillId="0" borderId="0" xfId="32" applyNumberFormat="1" applyFont="1" applyAlignment="1">
      <alignment vertical="center"/>
    </xf>
    <xf numFmtId="0" fontId="8" fillId="0" borderId="0" xfId="32" applyFont="1" applyAlignment="1">
      <alignment vertical="center"/>
    </xf>
    <xf numFmtId="166" fontId="7" fillId="0" borderId="5" xfId="32" applyNumberFormat="1" applyFont="1" applyBorder="1" applyAlignment="1">
      <alignment vertical="center"/>
    </xf>
    <xf numFmtId="166" fontId="36" fillId="0" borderId="5" xfId="32" applyNumberFormat="1" applyFont="1" applyBorder="1" applyAlignment="1">
      <alignment vertical="center"/>
    </xf>
    <xf numFmtId="0" fontId="7" fillId="0" borderId="0" xfId="32" applyFont="1" applyAlignment="1">
      <alignment vertical="center"/>
    </xf>
    <xf numFmtId="166" fontId="7" fillId="0" borderId="8" xfId="32" applyNumberFormat="1" applyFont="1" applyBorder="1" applyAlignment="1">
      <alignment vertical="center"/>
    </xf>
    <xf numFmtId="166" fontId="36" fillId="0" borderId="8" xfId="32" applyNumberFormat="1" applyFont="1" applyBorder="1" applyAlignment="1">
      <alignment vertical="center"/>
    </xf>
    <xf numFmtId="0" fontId="7" fillId="0" borderId="5" xfId="32" quotePrefix="1" applyFont="1" applyBorder="1" applyAlignment="1">
      <alignment horizontal="center" vertical="center"/>
    </xf>
    <xf numFmtId="0" fontId="7" fillId="0" borderId="0" xfId="32" applyFont="1" applyAlignment="1">
      <alignment horizontal="left" vertical="center"/>
    </xf>
    <xf numFmtId="0" fontId="7" fillId="0" borderId="5" xfId="32" applyFont="1" applyBorder="1" applyAlignment="1">
      <alignment horizontal="center" vertical="center"/>
    </xf>
    <xf numFmtId="0" fontId="7" fillId="0" borderId="0" xfId="32" applyFont="1" applyAlignment="1">
      <alignment horizontal="right" vertical="center"/>
    </xf>
    <xf numFmtId="0" fontId="7" fillId="0" borderId="8" xfId="32" applyFont="1" applyBorder="1" applyAlignment="1">
      <alignment horizontal="center" vertical="center"/>
    </xf>
    <xf numFmtId="0" fontId="5" fillId="0" borderId="25" xfId="32" applyFont="1" applyBorder="1" applyAlignment="1">
      <alignment horizontal="centerContinuous" vertical="center"/>
    </xf>
    <xf numFmtId="0" fontId="5" fillId="0" borderId="26" xfId="32" applyFont="1" applyBorder="1" applyAlignment="1">
      <alignment horizontal="centerContinuous" vertical="center"/>
    </xf>
    <xf numFmtId="166" fontId="5" fillId="0" borderId="7" xfId="32" applyNumberFormat="1" applyFont="1" applyBorder="1" applyAlignment="1">
      <alignment vertical="center"/>
    </xf>
    <xf numFmtId="166" fontId="6" fillId="0" borderId="7" xfId="32" applyNumberFormat="1" applyFont="1" applyBorder="1" applyAlignment="1">
      <alignment vertical="center"/>
    </xf>
    <xf numFmtId="166" fontId="5" fillId="2" borderId="7" xfId="32" applyNumberFormat="1" applyFont="1" applyFill="1" applyBorder="1" applyAlignment="1">
      <alignment vertical="center"/>
    </xf>
    <xf numFmtId="166" fontId="6" fillId="0" borderId="11" xfId="32" applyNumberFormat="1" applyFont="1" applyBorder="1" applyAlignment="1">
      <alignment vertical="center"/>
    </xf>
    <xf numFmtId="0" fontId="5" fillId="0" borderId="13" xfId="32" applyFont="1" applyBorder="1" applyAlignment="1">
      <alignment horizontal="right" vertical="center"/>
    </xf>
    <xf numFmtId="0" fontId="6" fillId="0" borderId="14" xfId="32" applyFont="1" applyBorder="1" applyAlignment="1">
      <alignment horizontal="left" vertical="center"/>
    </xf>
    <xf numFmtId="166" fontId="5" fillId="0" borderId="15" xfId="32" applyNumberFormat="1" applyFont="1" applyBorder="1" applyAlignment="1">
      <alignment vertical="center"/>
    </xf>
    <xf numFmtId="166" fontId="6" fillId="0" borderId="15" xfId="32" applyNumberFormat="1" applyFont="1" applyBorder="1" applyAlignment="1">
      <alignment vertical="center"/>
    </xf>
    <xf numFmtId="0" fontId="5" fillId="0" borderId="0" xfId="32" applyFont="1" applyAlignment="1">
      <alignment horizontal="centerContinuous" vertical="center"/>
    </xf>
    <xf numFmtId="166" fontId="5" fillId="0" borderId="4" xfId="32" applyNumberFormat="1" applyFont="1" applyBorder="1" applyAlignment="1">
      <alignment vertical="center"/>
    </xf>
    <xf numFmtId="166" fontId="6" fillId="0" borderId="4" xfId="32" applyNumberFormat="1" applyFont="1" applyBorder="1" applyAlignment="1">
      <alignment vertical="center"/>
    </xf>
    <xf numFmtId="166" fontId="7" fillId="0" borderId="7" xfId="32" applyNumberFormat="1" applyFont="1" applyBorder="1" applyAlignment="1">
      <alignment vertical="center"/>
    </xf>
    <xf numFmtId="166" fontId="36" fillId="0" borderId="7" xfId="32" applyNumberFormat="1" applyFont="1" applyBorder="1" applyAlignment="1">
      <alignment vertical="center"/>
    </xf>
    <xf numFmtId="166" fontId="5" fillId="3" borderId="7" xfId="32" applyNumberFormat="1" applyFont="1" applyFill="1" applyBorder="1" applyAlignment="1">
      <alignment vertical="center"/>
    </xf>
    <xf numFmtId="166" fontId="7" fillId="3" borderId="7" xfId="32" applyNumberFormat="1" applyFont="1" applyFill="1" applyBorder="1" applyAlignment="1">
      <alignment vertical="center"/>
    </xf>
    <xf numFmtId="0" fontId="5" fillId="0" borderId="13" xfId="32" applyFont="1" applyBorder="1" applyAlignment="1">
      <alignment vertical="center"/>
    </xf>
    <xf numFmtId="166" fontId="5" fillId="0" borderId="11" xfId="32" applyNumberFormat="1" applyFont="1" applyBorder="1" applyAlignment="1">
      <alignment vertical="center"/>
    </xf>
    <xf numFmtId="166" fontId="5" fillId="3" borderId="11" xfId="32" applyNumberFormat="1" applyFont="1" applyFill="1" applyBorder="1" applyAlignment="1">
      <alignment vertical="center"/>
    </xf>
    <xf numFmtId="0" fontId="6" fillId="0" borderId="15" xfId="32" applyFont="1" applyBorder="1" applyAlignment="1">
      <alignment horizontal="left" vertical="center"/>
    </xf>
    <xf numFmtId="0" fontId="5" fillId="0" borderId="14" xfId="32" applyFont="1" applyBorder="1" applyAlignment="1">
      <alignment vertical="center"/>
    </xf>
    <xf numFmtId="0" fontId="26" fillId="35" borderId="0" xfId="32" applyFont="1" applyFill="1" applyAlignment="1">
      <alignment horizontal="centerContinuous" vertical="center"/>
    </xf>
    <xf numFmtId="0" fontId="7" fillId="0" borderId="9" xfId="32" applyFont="1" applyBorder="1" applyAlignment="1">
      <alignment horizontal="left" vertical="center"/>
    </xf>
    <xf numFmtId="0" fontId="6" fillId="0" borderId="11" xfId="32" applyFont="1" applyBorder="1" applyAlignment="1">
      <alignment vertical="center"/>
    </xf>
    <xf numFmtId="0" fontId="6" fillId="0" borderId="15" xfId="32" applyFont="1" applyBorder="1" applyAlignment="1">
      <alignment vertical="center"/>
    </xf>
    <xf numFmtId="0" fontId="6" fillId="0" borderId="27" xfId="32" applyFont="1" applyBorder="1" applyAlignment="1">
      <alignment vertical="center"/>
    </xf>
    <xf numFmtId="0" fontId="5" fillId="0" borderId="7" xfId="32" applyFont="1" applyBorder="1" applyAlignment="1">
      <alignment vertical="center"/>
    </xf>
    <xf numFmtId="0" fontId="7" fillId="0" borderId="7" xfId="32" applyFont="1" applyBorder="1" applyAlignment="1">
      <alignment horizontal="left" vertical="center" indent="2"/>
    </xf>
    <xf numFmtId="0" fontId="7" fillId="0" borderId="11" xfId="32" applyFont="1" applyBorder="1" applyAlignment="1">
      <alignment horizontal="left" vertical="center" indent="2"/>
    </xf>
    <xf numFmtId="0" fontId="5" fillId="0" borderId="5" xfId="32" applyFont="1" applyBorder="1" applyAlignment="1">
      <alignment vertical="center"/>
    </xf>
    <xf numFmtId="0" fontId="6" fillId="0" borderId="11" xfId="32" applyFont="1" applyBorder="1" applyAlignment="1">
      <alignment horizontal="left" vertical="center"/>
    </xf>
    <xf numFmtId="0" fontId="6" fillId="0" borderId="5" xfId="32" applyFont="1" applyBorder="1" applyAlignment="1">
      <alignment vertical="center"/>
    </xf>
    <xf numFmtId="0" fontId="2" fillId="0" borderId="0" xfId="32" applyFont="1"/>
    <xf numFmtId="0" fontId="37" fillId="0" borderId="0" xfId="50"/>
    <xf numFmtId="0" fontId="5" fillId="0" borderId="1" xfId="32" applyFont="1" applyBorder="1" applyAlignment="1">
      <alignment horizontal="center" vertical="center"/>
    </xf>
    <xf numFmtId="0" fontId="5" fillId="0" borderId="2" xfId="32" applyFont="1" applyBorder="1" applyAlignment="1">
      <alignment horizontal="center" vertical="center"/>
    </xf>
    <xf numFmtId="0" fontId="5" fillId="0" borderId="5" xfId="32" applyFont="1" applyBorder="1" applyAlignment="1">
      <alignment horizontal="center" vertical="center"/>
    </xf>
    <xf numFmtId="0" fontId="5" fillId="0" borderId="0" xfId="32" applyFont="1" applyAlignment="1">
      <alignment horizontal="center" vertical="center"/>
    </xf>
    <xf numFmtId="0" fontId="5" fillId="0" borderId="9" xfId="32" applyFont="1" applyBorder="1" applyAlignment="1">
      <alignment horizontal="center" vertical="center"/>
    </xf>
    <xf numFmtId="0" fontId="5" fillId="0" borderId="7" xfId="32" applyFont="1" applyBorder="1" applyAlignment="1">
      <alignment horizontal="center" vertical="center"/>
    </xf>
    <xf numFmtId="0" fontId="5" fillId="0" borderId="11" xfId="32" applyFont="1" applyBorder="1" applyAlignment="1">
      <alignment horizontal="center" vertical="center"/>
    </xf>
    <xf numFmtId="0" fontId="5" fillId="0" borderId="0" xfId="32" applyFont="1" applyAlignment="1">
      <alignment horizontal="left" vertical="center" wrapText="1"/>
    </xf>
    <xf numFmtId="0" fontId="5" fillId="0" borderId="1" xfId="32" applyFont="1" applyBorder="1" applyAlignment="1">
      <alignment horizontal="center" vertical="center" wrapText="1"/>
    </xf>
    <xf numFmtId="0" fontId="7" fillId="0" borderId="0" xfId="32" applyFont="1" applyAlignment="1">
      <alignment horizontal="left" vertical="center" wrapText="1"/>
    </xf>
    <xf numFmtId="0" fontId="5" fillId="0" borderId="1" xfId="32" applyFont="1" applyBorder="1" applyAlignment="1">
      <alignment horizontal="left" vertical="center"/>
    </xf>
    <xf numFmtId="0" fontId="5" fillId="0" borderId="2" xfId="32" applyFont="1" applyBorder="1" applyAlignment="1">
      <alignment horizontal="left" vertical="center"/>
    </xf>
    <xf numFmtId="0" fontId="5" fillId="0" borderId="8" xfId="32" applyFont="1" applyBorder="1" applyAlignment="1">
      <alignment vertical="center"/>
    </xf>
    <xf numFmtId="0" fontId="5" fillId="0" borderId="10" xfId="32" applyFont="1" applyBorder="1" applyAlignment="1">
      <alignment vertical="center"/>
    </xf>
    <xf numFmtId="0" fontId="6" fillId="0" borderId="1" xfId="32" applyFont="1" applyBorder="1" applyAlignment="1">
      <alignment horizontal="center" vertical="center"/>
    </xf>
    <xf numFmtId="166" fontId="5" fillId="0" borderId="7" xfId="52" applyNumberFormat="1" applyFont="1" applyBorder="1" applyAlignment="1">
      <alignment vertical="center"/>
    </xf>
    <xf numFmtId="166" fontId="6" fillId="0" borderId="7" xfId="52" applyNumberFormat="1" applyFont="1" applyBorder="1" applyAlignment="1">
      <alignment vertical="center"/>
    </xf>
    <xf numFmtId="167" fontId="5" fillId="0" borderId="7" xfId="51" applyNumberFormat="1" applyFont="1" applyBorder="1" applyAlignment="1">
      <alignment vertical="center"/>
    </xf>
    <xf numFmtId="166" fontId="7" fillId="0" borderId="7" xfId="52" applyNumberFormat="1" applyFont="1" applyBorder="1" applyAlignment="1">
      <alignment vertical="center"/>
    </xf>
    <xf numFmtId="167" fontId="7" fillId="0" borderId="7" xfId="51" applyNumberFormat="1" applyFont="1" applyBorder="1" applyAlignment="1">
      <alignment vertical="center"/>
    </xf>
    <xf numFmtId="166" fontId="5" fillId="0" borderId="7" xfId="52" applyNumberFormat="1" applyFont="1" applyFill="1" applyBorder="1" applyAlignment="1">
      <alignment vertical="center"/>
    </xf>
    <xf numFmtId="166" fontId="6" fillId="0" borderId="7" xfId="52" applyNumberFormat="1" applyFont="1" applyFill="1" applyBorder="1" applyAlignment="1">
      <alignment vertical="center"/>
    </xf>
    <xf numFmtId="166" fontId="6" fillId="0" borderId="11" xfId="52" applyNumberFormat="1" applyFont="1" applyBorder="1" applyAlignment="1">
      <alignment vertical="center"/>
    </xf>
    <xf numFmtId="167" fontId="6" fillId="0" borderId="11" xfId="51" applyNumberFormat="1" applyFont="1" applyBorder="1" applyAlignment="1">
      <alignment vertical="center"/>
    </xf>
    <xf numFmtId="166" fontId="6" fillId="0" borderId="15" xfId="52" applyNumberFormat="1" applyFont="1" applyBorder="1" applyAlignment="1">
      <alignment vertical="center"/>
    </xf>
    <xf numFmtId="166" fontId="6" fillId="0" borderId="15" xfId="52" applyNumberFormat="1" applyFont="1" applyFill="1" applyBorder="1" applyAlignment="1">
      <alignment vertical="center"/>
    </xf>
    <xf numFmtId="167" fontId="6" fillId="0" borderId="15" xfId="51" quotePrefix="1" applyNumberFormat="1" applyFont="1" applyBorder="1" applyAlignment="1">
      <alignment horizontal="right" vertical="center"/>
    </xf>
    <xf numFmtId="166" fontId="5" fillId="0" borderId="4" xfId="52" applyNumberFormat="1" applyFont="1" applyBorder="1" applyAlignment="1">
      <alignment vertical="center"/>
    </xf>
    <xf numFmtId="166" fontId="6" fillId="0" borderId="4" xfId="52" applyNumberFormat="1" applyFont="1" applyBorder="1" applyAlignment="1">
      <alignment vertical="center"/>
    </xf>
    <xf numFmtId="167" fontId="5" fillId="0" borderId="4" xfId="51" applyNumberFormat="1" applyFont="1" applyBorder="1" applyAlignment="1">
      <alignment horizontal="right" vertical="center"/>
    </xf>
    <xf numFmtId="166" fontId="36" fillId="0" borderId="7" xfId="52" applyNumberFormat="1" applyFont="1" applyBorder="1" applyAlignment="1">
      <alignment vertical="center"/>
    </xf>
    <xf numFmtId="167" fontId="5" fillId="0" borderId="7" xfId="51" applyNumberFormat="1" applyFont="1" applyBorder="1" applyAlignment="1">
      <alignment horizontal="right" vertical="center"/>
    </xf>
    <xf numFmtId="167" fontId="6" fillId="0" borderId="15" xfId="51" applyNumberFormat="1" applyFont="1" applyBorder="1" applyAlignment="1">
      <alignment vertical="center"/>
    </xf>
    <xf numFmtId="167" fontId="5" fillId="0" borderId="4" xfId="51" applyNumberFormat="1" applyFont="1" applyBorder="1" applyAlignment="1">
      <alignment vertical="center"/>
    </xf>
    <xf numFmtId="166" fontId="7" fillId="0" borderId="7" xfId="52" applyNumberFormat="1" applyFont="1" applyBorder="1" applyAlignment="1">
      <alignment horizontal="right" vertical="center"/>
    </xf>
    <xf numFmtId="167" fontId="7" fillId="0" borderId="7" xfId="51" applyNumberFormat="1" applyFont="1" applyBorder="1" applyAlignment="1">
      <alignment horizontal="right" vertical="center"/>
    </xf>
    <xf numFmtId="0" fontId="7" fillId="0" borderId="0" xfId="32" applyFont="1" applyAlignment="1">
      <alignment horizontal="left" vertical="center" indent="4"/>
    </xf>
    <xf numFmtId="166" fontId="7" fillId="0" borderId="7" xfId="52" applyNumberFormat="1" applyFont="1" applyFill="1" applyBorder="1" applyAlignment="1">
      <alignment vertical="center"/>
    </xf>
    <xf numFmtId="0" fontId="7" fillId="0" borderId="0" xfId="32" applyFont="1" applyAlignment="1">
      <alignment horizontal="left" vertical="center" indent="5"/>
    </xf>
    <xf numFmtId="0" fontId="7" fillId="0" borderId="9" xfId="32" applyFont="1" applyBorder="1" applyAlignment="1">
      <alignment horizontal="left" vertical="center" indent="5"/>
    </xf>
    <xf numFmtId="166" fontId="7" fillId="0" borderId="11" xfId="52" applyNumberFormat="1" applyFont="1" applyBorder="1" applyAlignment="1">
      <alignment vertical="center"/>
    </xf>
    <xf numFmtId="166" fontId="36" fillId="0" borderId="11" xfId="52" applyNumberFormat="1" applyFont="1" applyBorder="1" applyAlignment="1">
      <alignment vertical="center"/>
    </xf>
    <xf numFmtId="167" fontId="7" fillId="0" borderId="11" xfId="51" applyNumberFormat="1" applyFont="1" applyBorder="1" applyAlignment="1">
      <alignment vertical="center"/>
    </xf>
    <xf numFmtId="167" fontId="5" fillId="0" borderId="1" xfId="53" applyNumberFormat="1" applyFont="1" applyBorder="1" applyAlignment="1">
      <alignment horizontal="center" vertical="center" wrapText="1"/>
    </xf>
    <xf numFmtId="167" fontId="5" fillId="0" borderId="1" xfId="51" applyNumberFormat="1" applyFont="1" applyBorder="1" applyAlignment="1">
      <alignment horizontal="center" vertical="center" wrapText="1"/>
    </xf>
    <xf numFmtId="0" fontId="5" fillId="0" borderId="15" xfId="32" applyFont="1" applyBorder="1" applyAlignment="1">
      <alignment horizontal="center" vertical="center"/>
    </xf>
    <xf numFmtId="167" fontId="7" fillId="0" borderId="1" xfId="53" applyNumberFormat="1" applyFont="1" applyFill="1" applyBorder="1" applyAlignment="1">
      <alignment horizontal="centerContinuous" vertical="center"/>
    </xf>
    <xf numFmtId="167" fontId="5" fillId="0" borderId="4" xfId="53" applyNumberFormat="1" applyFont="1" applyBorder="1" applyAlignment="1">
      <alignment vertical="center"/>
    </xf>
    <xf numFmtId="167" fontId="7" fillId="0" borderId="7" xfId="53" applyNumberFormat="1" applyFont="1" applyFill="1" applyBorder="1" applyAlignment="1">
      <alignment vertical="center"/>
    </xf>
    <xf numFmtId="167" fontId="5" fillId="0" borderId="5" xfId="53" applyNumberFormat="1" applyFont="1" applyFill="1" applyBorder="1" applyAlignment="1">
      <alignment vertical="center"/>
    </xf>
    <xf numFmtId="167" fontId="6" fillId="0" borderId="5" xfId="53" applyNumberFormat="1" applyFont="1" applyFill="1" applyBorder="1" applyAlignment="1">
      <alignment vertical="center"/>
    </xf>
    <xf numFmtId="167" fontId="5" fillId="0" borderId="7" xfId="53" applyNumberFormat="1" applyFont="1" applyBorder="1" applyAlignment="1">
      <alignment vertical="center"/>
    </xf>
    <xf numFmtId="167" fontId="7" fillId="0" borderId="5" xfId="53" applyNumberFormat="1" applyFont="1" applyFill="1" applyBorder="1" applyAlignment="1">
      <alignment vertical="center"/>
    </xf>
    <xf numFmtId="167" fontId="36" fillId="0" borderId="5" xfId="53" applyNumberFormat="1" applyFont="1" applyFill="1" applyBorder="1" applyAlignment="1">
      <alignment vertical="center"/>
    </xf>
    <xf numFmtId="167" fontId="7" fillId="0" borderId="7" xfId="53" applyNumberFormat="1" applyFont="1" applyBorder="1" applyAlignment="1">
      <alignment vertical="center"/>
    </xf>
    <xf numFmtId="167" fontId="6" fillId="0" borderId="5" xfId="53" applyNumberFormat="1" applyFont="1" applyFill="1" applyBorder="1" applyAlignment="1">
      <alignment horizontal="right" vertical="center"/>
    </xf>
    <xf numFmtId="167" fontId="5" fillId="0" borderId="7" xfId="53" applyNumberFormat="1" applyFont="1" applyBorder="1" applyAlignment="1">
      <alignment horizontal="right" vertical="center"/>
    </xf>
    <xf numFmtId="0" fontId="6" fillId="0" borderId="7" xfId="32" applyFont="1" applyBorder="1" applyAlignment="1">
      <alignment vertical="center"/>
    </xf>
    <xf numFmtId="0" fontId="7" fillId="0" borderId="7" xfId="32" applyFont="1" applyBorder="1" applyAlignment="1">
      <alignment vertical="center"/>
    </xf>
    <xf numFmtId="167" fontId="7" fillId="0" borderId="5" xfId="53" applyNumberFormat="1" applyFont="1" applyBorder="1" applyAlignment="1">
      <alignment vertical="center"/>
    </xf>
    <xf numFmtId="167" fontId="36" fillId="0" borderId="5" xfId="53" applyNumberFormat="1" applyFont="1" applyBorder="1" applyAlignment="1">
      <alignment vertical="center"/>
    </xf>
    <xf numFmtId="167" fontId="7" fillId="0" borderId="8" xfId="53" applyNumberFormat="1" applyFont="1" applyFill="1" applyBorder="1" applyAlignment="1">
      <alignment vertical="center"/>
    </xf>
    <xf numFmtId="167" fontId="36" fillId="0" borderId="8" xfId="53" applyNumberFormat="1" applyFont="1" applyFill="1" applyBorder="1" applyAlignment="1">
      <alignment vertical="center"/>
    </xf>
    <xf numFmtId="167" fontId="5" fillId="0" borderId="0" xfId="53" applyNumberFormat="1" applyFont="1" applyFill="1" applyBorder="1" applyAlignment="1">
      <alignment vertical="center"/>
    </xf>
    <xf numFmtId="167" fontId="5" fillId="0" borderId="29" xfId="53" applyNumberFormat="1" applyFont="1" applyFill="1" applyBorder="1" applyAlignment="1">
      <alignment vertical="center"/>
    </xf>
    <xf numFmtId="167" fontId="6" fillId="0" borderId="0" xfId="53" applyNumberFormat="1" applyFont="1" applyFill="1" applyBorder="1" applyAlignment="1">
      <alignment vertical="center"/>
    </xf>
    <xf numFmtId="167" fontId="5" fillId="0" borderId="1" xfId="53" applyNumberFormat="1" applyFont="1" applyFill="1" applyBorder="1" applyAlignment="1">
      <alignment vertical="center"/>
    </xf>
    <xf numFmtId="167" fontId="6" fillId="0" borderId="1" xfId="53" applyNumberFormat="1" applyFont="1" applyFill="1" applyBorder="1" applyAlignment="1">
      <alignment vertical="center"/>
    </xf>
    <xf numFmtId="167" fontId="6" fillId="0" borderId="5" xfId="53" quotePrefix="1" applyNumberFormat="1" applyFont="1" applyFill="1" applyBorder="1" applyAlignment="1">
      <alignment horizontal="right" vertical="center"/>
    </xf>
    <xf numFmtId="167" fontId="6" fillId="0" borderId="8" xfId="53" applyNumberFormat="1" applyFont="1" applyFill="1" applyBorder="1" applyAlignment="1">
      <alignment vertical="center"/>
    </xf>
    <xf numFmtId="167" fontId="5" fillId="0" borderId="11" xfId="53" applyNumberFormat="1" applyFont="1" applyBorder="1" applyAlignment="1">
      <alignment vertical="center"/>
    </xf>
    <xf numFmtId="0" fontId="5" fillId="0" borderId="0" xfId="32" applyFont="1" applyAlignment="1">
      <alignment vertical="center" wrapText="1"/>
    </xf>
    <xf numFmtId="167" fontId="5" fillId="0" borderId="0" xfId="53" applyNumberFormat="1" applyFont="1" applyAlignment="1">
      <alignment vertical="center"/>
    </xf>
    <xf numFmtId="167" fontId="5" fillId="0" borderId="13" xfId="53" applyNumberFormat="1" applyFont="1" applyBorder="1" applyAlignment="1">
      <alignment horizontal="centerContinuous" vertical="center"/>
    </xf>
    <xf numFmtId="167" fontId="5" fillId="0" borderId="11" xfId="53" applyNumberFormat="1" applyFont="1" applyBorder="1" applyAlignment="1">
      <alignment horizontal="center" vertical="center" wrapText="1"/>
    </xf>
    <xf numFmtId="167" fontId="6" fillId="0" borderId="4" xfId="53" applyNumberFormat="1" applyFont="1" applyBorder="1" applyAlignment="1">
      <alignment vertical="center"/>
    </xf>
    <xf numFmtId="167" fontId="6" fillId="0" borderId="7" xfId="53" applyNumberFormat="1" applyFont="1" applyBorder="1" applyAlignment="1">
      <alignment vertical="center"/>
    </xf>
    <xf numFmtId="167" fontId="36" fillId="0" borderId="7" xfId="53" applyNumberFormat="1" applyFont="1" applyBorder="1" applyAlignment="1">
      <alignment vertical="center"/>
    </xf>
    <xf numFmtId="0" fontId="7" fillId="0" borderId="0" xfId="32" applyFont="1" applyAlignment="1">
      <alignment vertical="center" wrapText="1"/>
    </xf>
    <xf numFmtId="167" fontId="6" fillId="0" borderId="11" xfId="53" applyNumberFormat="1" applyFont="1" applyBorder="1" applyAlignment="1">
      <alignment vertical="center"/>
    </xf>
    <xf numFmtId="167" fontId="5" fillId="0" borderId="15" xfId="53" applyNumberFormat="1" applyFont="1" applyBorder="1" applyAlignment="1">
      <alignment vertical="center"/>
    </xf>
    <xf numFmtId="167" fontId="6" fillId="0" borderId="15" xfId="53" applyNumberFormat="1" applyFont="1" applyBorder="1" applyAlignment="1">
      <alignment vertical="center"/>
    </xf>
    <xf numFmtId="0" fontId="7" fillId="0" borderId="0" xfId="32" applyFont="1" applyAlignment="1">
      <alignment horizontal="left" vertical="top"/>
    </xf>
    <xf numFmtId="0" fontId="7" fillId="0" borderId="0" xfId="32" applyFont="1" applyAlignment="1">
      <alignment horizontal="left" vertical="top" wrapText="1"/>
    </xf>
    <xf numFmtId="167" fontId="5" fillId="0" borderId="0" xfId="53" applyNumberFormat="1" applyFont="1" applyBorder="1" applyAlignment="1">
      <alignment vertical="center"/>
    </xf>
    <xf numFmtId="0" fontId="5" fillId="0" borderId="11" xfId="32" applyFont="1" applyBorder="1" applyAlignment="1">
      <alignment horizontal="center" vertical="center" wrapText="1"/>
    </xf>
    <xf numFmtId="4" fontId="5" fillId="0" borderId="0" xfId="32" applyNumberFormat="1" applyFont="1" applyAlignment="1">
      <alignment vertical="center"/>
    </xf>
    <xf numFmtId="0" fontId="5" fillId="0" borderId="1" xfId="32" applyFont="1" applyBorder="1" applyAlignment="1">
      <alignment vertical="center"/>
    </xf>
    <xf numFmtId="0" fontId="6" fillId="0" borderId="11" xfId="32" applyFont="1" applyBorder="1" applyAlignment="1">
      <alignment horizontal="center" vertical="center"/>
    </xf>
    <xf numFmtId="0" fontId="6" fillId="0" borderId="14" xfId="32" applyFont="1" applyBorder="1" applyAlignment="1">
      <alignment vertical="center" wrapText="1"/>
    </xf>
    <xf numFmtId="0" fontId="5" fillId="0" borderId="14" xfId="32" applyFont="1" applyBorder="1" applyAlignment="1">
      <alignment horizontal="centerContinuous" vertical="center"/>
    </xf>
    <xf numFmtId="167" fontId="5" fillId="0" borderId="10" xfId="53" applyNumberFormat="1" applyFont="1" applyBorder="1" applyAlignment="1">
      <alignment horizontal="center" vertical="center"/>
    </xf>
    <xf numFmtId="0" fontId="5" fillId="0" borderId="5" xfId="32" applyFont="1" applyBorder="1" applyAlignment="1">
      <alignment horizontal="left" vertical="center"/>
    </xf>
    <xf numFmtId="0" fontId="6" fillId="0" borderId="6" xfId="32" applyFont="1" applyBorder="1" applyAlignment="1">
      <alignment vertical="center"/>
    </xf>
    <xf numFmtId="166" fontId="5" fillId="0" borderId="3" xfId="32" applyNumberFormat="1" applyFont="1" applyBorder="1" applyAlignment="1">
      <alignment vertical="center"/>
    </xf>
    <xf numFmtId="166" fontId="5" fillId="0" borderId="8" xfId="32" applyNumberFormat="1" applyFont="1" applyBorder="1" applyAlignment="1">
      <alignment vertical="center"/>
    </xf>
    <xf numFmtId="166" fontId="5" fillId="0" borderId="12" xfId="32" applyNumberFormat="1" applyFont="1" applyBorder="1" applyAlignment="1">
      <alignment vertical="center"/>
    </xf>
    <xf numFmtId="0" fontId="5" fillId="0" borderId="15" xfId="32" applyFont="1" applyBorder="1" applyAlignment="1">
      <alignment horizontal="center" vertical="center" wrapText="1"/>
    </xf>
    <xf numFmtId="167" fontId="6" fillId="0" borderId="4" xfId="51" applyNumberFormat="1" applyFont="1" applyBorder="1" applyAlignment="1">
      <alignment vertical="center"/>
    </xf>
    <xf numFmtId="167" fontId="6" fillId="0" borderId="7" xfId="51" applyNumberFormat="1" applyFont="1" applyBorder="1" applyAlignment="1">
      <alignment horizontal="right" vertical="center"/>
    </xf>
    <xf numFmtId="167" fontId="6" fillId="0" borderId="11" xfId="51" applyNumberFormat="1" applyFont="1" applyBorder="1" applyAlignment="1">
      <alignment horizontal="right" vertical="center"/>
    </xf>
    <xf numFmtId="168" fontId="6" fillId="0" borderId="15" xfId="52" applyNumberFormat="1" applyFont="1" applyBorder="1" applyAlignment="1">
      <alignment horizontal="right" vertical="center"/>
    </xf>
    <xf numFmtId="167" fontId="6" fillId="0" borderId="4" xfId="51" applyNumberFormat="1" applyFont="1" applyBorder="1" applyAlignment="1">
      <alignment horizontal="right" vertical="center"/>
    </xf>
    <xf numFmtId="167" fontId="6" fillId="0" borderId="15" xfId="51" applyNumberFormat="1" applyFont="1" applyBorder="1" applyAlignment="1">
      <alignment horizontal="right" vertical="center"/>
    </xf>
    <xf numFmtId="167" fontId="5" fillId="0" borderId="11" xfId="51" applyNumberFormat="1" applyFont="1" applyBorder="1" applyAlignment="1">
      <alignment horizontal="right" vertical="center"/>
    </xf>
    <xf numFmtId="164" fontId="5" fillId="0" borderId="15" xfId="32" applyNumberFormat="1" applyFont="1" applyBorder="1" applyAlignment="1">
      <alignment vertical="center"/>
    </xf>
    <xf numFmtId="0" fontId="5" fillId="0" borderId="12" xfId="32" applyFont="1" applyBorder="1" applyAlignment="1">
      <alignment vertical="center"/>
    </xf>
    <xf numFmtId="167" fontId="5" fillId="0" borderId="13" xfId="53" applyNumberFormat="1" applyFont="1" applyBorder="1" applyAlignment="1">
      <alignment vertical="center"/>
    </xf>
    <xf numFmtId="164" fontId="5" fillId="0" borderId="13" xfId="32" applyNumberFormat="1" applyFont="1" applyBorder="1" applyAlignment="1">
      <alignment vertical="center"/>
    </xf>
    <xf numFmtId="167" fontId="5" fillId="0" borderId="14" xfId="53" applyNumberFormat="1" applyFont="1" applyBorder="1" applyAlignment="1">
      <alignment vertical="center"/>
    </xf>
    <xf numFmtId="0" fontId="4" fillId="0" borderId="0" xfId="32" applyFont="1" applyAlignment="1">
      <alignment vertical="center"/>
    </xf>
    <xf numFmtId="3" fontId="5" fillId="0" borderId="0" xfId="32" applyNumberFormat="1" applyFont="1" applyAlignment="1">
      <alignment vertical="center"/>
    </xf>
    <xf numFmtId="167" fontId="5" fillId="0" borderId="0" xfId="54" applyNumberFormat="1" applyFont="1" applyAlignment="1">
      <alignment vertical="center"/>
    </xf>
    <xf numFmtId="0" fontId="5" fillId="35" borderId="0" xfId="32" applyFont="1" applyFill="1" applyAlignment="1">
      <alignment vertical="center"/>
    </xf>
    <xf numFmtId="166" fontId="6" fillId="0" borderId="12" xfId="32" applyNumberFormat="1" applyFont="1" applyBorder="1" applyAlignment="1">
      <alignment vertical="center"/>
    </xf>
    <xf numFmtId="0" fontId="32" fillId="0" borderId="0" xfId="49" applyFont="1" applyAlignment="1">
      <alignment wrapText="1"/>
    </xf>
    <xf numFmtId="0" fontId="32" fillId="0" borderId="0" xfId="49" applyFont="1" applyAlignment="1">
      <alignment horizontal="left" wrapText="1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left" wrapText="1"/>
    </xf>
    <xf numFmtId="167" fontId="6" fillId="0" borderId="0" xfId="54" applyNumberFormat="1" applyFont="1" applyAlignment="1">
      <alignment vertical="center"/>
    </xf>
    <xf numFmtId="167" fontId="3" fillId="0" borderId="0" xfId="54" applyNumberFormat="1" applyFont="1" applyAlignment="1">
      <alignment vertical="center"/>
    </xf>
    <xf numFmtId="0" fontId="35" fillId="37" borderId="0" xfId="0" applyFont="1" applyFill="1" applyAlignment="1">
      <alignment horizontal="center" vertical="center" wrapText="1"/>
    </xf>
    <xf numFmtId="0" fontId="35" fillId="38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5" fillId="36" borderId="0" xfId="0" applyFont="1" applyFill="1" applyAlignment="1">
      <alignment horizontal="center" vertical="center" wrapText="1"/>
    </xf>
    <xf numFmtId="0" fontId="5" fillId="0" borderId="7" xfId="32" applyFont="1" applyBorder="1" applyAlignment="1">
      <alignment horizontal="center" vertical="center"/>
    </xf>
    <xf numFmtId="0" fontId="5" fillId="0" borderId="11" xfId="32" applyFont="1" applyBorder="1" applyAlignment="1">
      <alignment horizontal="center" vertical="center"/>
    </xf>
    <xf numFmtId="0" fontId="6" fillId="0" borderId="12" xfId="32" applyFont="1" applyBorder="1" applyAlignment="1">
      <alignment horizontal="left" vertical="center" wrapText="1"/>
    </xf>
    <xf numFmtId="0" fontId="6" fillId="0" borderId="13" xfId="32" applyFont="1" applyBorder="1" applyAlignment="1">
      <alignment horizontal="left" vertical="center" wrapText="1"/>
    </xf>
    <xf numFmtId="0" fontId="6" fillId="0" borderId="14" xfId="32" applyFont="1" applyBorder="1" applyAlignment="1">
      <alignment horizontal="left" vertical="center" wrapText="1"/>
    </xf>
    <xf numFmtId="0" fontId="3" fillId="0" borderId="0" xfId="32" applyFont="1" applyAlignment="1">
      <alignment horizontal="left" vertical="center" wrapText="1"/>
    </xf>
    <xf numFmtId="0" fontId="27" fillId="35" borderId="0" xfId="32" applyFont="1" applyFill="1" applyAlignment="1">
      <alignment horizontal="center" vertical="center"/>
    </xf>
    <xf numFmtId="0" fontId="5" fillId="0" borderId="4" xfId="32" applyFont="1" applyBorder="1" applyAlignment="1">
      <alignment horizontal="center" vertical="center" wrapText="1"/>
    </xf>
    <xf numFmtId="0" fontId="5" fillId="0" borderId="11" xfId="32" applyFont="1" applyBorder="1" applyAlignment="1">
      <alignment horizontal="center" vertical="center" wrapText="1"/>
    </xf>
    <xf numFmtId="0" fontId="6" fillId="0" borderId="7" xfId="32" applyFont="1" applyBorder="1" applyAlignment="1">
      <alignment horizontal="center" vertical="center"/>
    </xf>
    <xf numFmtId="0" fontId="6" fillId="0" borderId="11" xfId="32" applyFont="1" applyBorder="1" applyAlignment="1">
      <alignment horizontal="center" vertical="center"/>
    </xf>
    <xf numFmtId="0" fontId="5" fillId="0" borderId="1" xfId="32" applyFont="1" applyBorder="1" applyAlignment="1">
      <alignment horizontal="center" vertical="center"/>
    </xf>
    <xf numFmtId="0" fontId="5" fillId="0" borderId="2" xfId="32" applyFont="1" applyBorder="1" applyAlignment="1">
      <alignment horizontal="center" vertical="center"/>
    </xf>
    <xf numFmtId="0" fontId="5" fillId="0" borderId="5" xfId="32" applyFont="1" applyBorder="1" applyAlignment="1">
      <alignment horizontal="center" vertical="center"/>
    </xf>
    <xf numFmtId="0" fontId="5" fillId="0" borderId="0" xfId="32" applyFont="1" applyAlignment="1">
      <alignment horizontal="center" vertical="center"/>
    </xf>
    <xf numFmtId="0" fontId="5" fillId="0" borderId="8" xfId="32" applyFont="1" applyBorder="1" applyAlignment="1">
      <alignment horizontal="center" vertical="center"/>
    </xf>
    <xf numFmtId="0" fontId="5" fillId="0" borderId="9" xfId="32" applyFont="1" applyBorder="1" applyAlignment="1">
      <alignment horizontal="center" vertical="center"/>
    </xf>
    <xf numFmtId="0" fontId="5" fillId="0" borderId="12" xfId="32" applyFont="1" applyBorder="1" applyAlignment="1">
      <alignment horizontal="center" vertical="center"/>
    </xf>
    <xf numFmtId="0" fontId="5" fillId="0" borderId="13" xfId="32" applyFont="1" applyBorder="1" applyAlignment="1">
      <alignment horizontal="center" vertical="center"/>
    </xf>
    <xf numFmtId="0" fontId="5" fillId="0" borderId="0" xfId="32" applyFont="1" applyAlignment="1">
      <alignment horizontal="left" vertical="center" wrapText="1"/>
    </xf>
    <xf numFmtId="0" fontId="6" fillId="0" borderId="4" xfId="32" applyFont="1" applyBorder="1" applyAlignment="1">
      <alignment horizontal="center" vertical="center" wrapText="1"/>
    </xf>
    <xf numFmtId="0" fontId="6" fillId="0" borderId="11" xfId="32" applyFont="1" applyBorder="1" applyAlignment="1">
      <alignment horizontal="center" vertical="center" wrapText="1"/>
    </xf>
    <xf numFmtId="0" fontId="5" fillId="0" borderId="12" xfId="32" applyFont="1" applyBorder="1" applyAlignment="1">
      <alignment horizontal="center" vertical="center" wrapText="1"/>
    </xf>
    <xf numFmtId="0" fontId="5" fillId="0" borderId="14" xfId="32" applyFont="1" applyBorder="1" applyAlignment="1">
      <alignment horizontal="center" vertical="center" wrapText="1"/>
    </xf>
    <xf numFmtId="0" fontId="5" fillId="0" borderId="13" xfId="32" applyFont="1" applyBorder="1" applyAlignment="1">
      <alignment horizontal="center" vertical="center" wrapText="1"/>
    </xf>
    <xf numFmtId="0" fontId="5" fillId="0" borderId="12" xfId="32" applyFont="1" applyBorder="1" applyAlignment="1">
      <alignment horizontal="left" vertical="center" wrapText="1"/>
    </xf>
    <xf numFmtId="0" fontId="5" fillId="0" borderId="13" xfId="32" applyFont="1" applyBorder="1" applyAlignment="1">
      <alignment horizontal="left" vertical="center" wrapText="1"/>
    </xf>
    <xf numFmtId="0" fontId="5" fillId="0" borderId="14" xfId="32" applyFont="1" applyBorder="1" applyAlignment="1">
      <alignment horizontal="left" vertical="center" wrapText="1"/>
    </xf>
    <xf numFmtId="0" fontId="3" fillId="0" borderId="0" xfId="32" applyFont="1" applyAlignment="1">
      <alignment horizontal="justify" vertical="center" wrapText="1"/>
    </xf>
    <xf numFmtId="0" fontId="5" fillId="0" borderId="3" xfId="32" applyFont="1" applyBorder="1" applyAlignment="1">
      <alignment horizontal="center" vertical="center"/>
    </xf>
    <xf numFmtId="0" fontId="5" fillId="0" borderId="6" xfId="32" applyFont="1" applyBorder="1" applyAlignment="1">
      <alignment horizontal="center" vertical="center"/>
    </xf>
    <xf numFmtId="0" fontId="5" fillId="0" borderId="10" xfId="32" applyFont="1" applyBorder="1" applyAlignment="1">
      <alignment horizontal="center" vertical="center"/>
    </xf>
    <xf numFmtId="0" fontId="5" fillId="0" borderId="14" xfId="32" applyFont="1" applyBorder="1" applyAlignment="1">
      <alignment horizontal="center" vertical="center"/>
    </xf>
    <xf numFmtId="0" fontId="6" fillId="0" borderId="12" xfId="32" applyFont="1" applyBorder="1" applyAlignment="1">
      <alignment horizontal="center" vertical="center"/>
    </xf>
    <xf numFmtId="0" fontId="6" fillId="0" borderId="13" xfId="32" applyFont="1" applyBorder="1" applyAlignment="1">
      <alignment horizontal="center" vertical="center"/>
    </xf>
    <xf numFmtId="0" fontId="6" fillId="0" borderId="14" xfId="32" applyFont="1" applyBorder="1" applyAlignment="1">
      <alignment horizontal="center" vertical="center"/>
    </xf>
    <xf numFmtId="0" fontId="5" fillId="0" borderId="15" xfId="32" applyFont="1" applyBorder="1" applyAlignment="1">
      <alignment horizontal="left" vertical="center" wrapText="1"/>
    </xf>
    <xf numFmtId="0" fontId="27" fillId="35" borderId="0" xfId="32" applyFont="1" applyFill="1" applyAlignment="1">
      <alignment horizontal="center" vertical="center" wrapText="1"/>
    </xf>
  </cellXfs>
  <cellStyles count="5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legamento ipertestuale" xfId="49" builtinId="8"/>
    <cellStyle name="Collegamento ipertestuale 2" xfId="45" xr:uid="{00000000-0005-0000-0000-000016000000}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 (0)_TABD1" xfId="46" xr:uid="{00000000-0005-0000-0000-00001E000000}"/>
    <cellStyle name="Migliaia 2" xfId="52" xr:uid="{00000000-0005-0000-0000-00001F000000}"/>
    <cellStyle name="Neutrale" xfId="29" builtinId="28" customBuiltin="1"/>
    <cellStyle name="Normale" xfId="0" builtinId="0"/>
    <cellStyle name="Normale 2" xfId="30" xr:uid="{00000000-0005-0000-0000-000022000000}"/>
    <cellStyle name="Normale 2 2" xfId="47" xr:uid="{00000000-0005-0000-0000-000023000000}"/>
    <cellStyle name="Normale 3" xfId="31" xr:uid="{00000000-0005-0000-0000-000024000000}"/>
    <cellStyle name="Normale 4" xfId="50" xr:uid="{00000000-0005-0000-0000-000025000000}"/>
    <cellStyle name="Normale_Tabelle circolare trimestrale 2 2" xfId="32" xr:uid="{00000000-0005-0000-0000-000026000000}"/>
    <cellStyle name="Nota" xfId="33" builtinId="10" customBuiltin="1"/>
    <cellStyle name="Output" xfId="34" builtinId="21" customBuiltin="1"/>
    <cellStyle name="Percentuale" xfId="54" builtinId="5"/>
    <cellStyle name="Percentuale 2" xfId="51" xr:uid="{00000000-0005-0000-0000-00002A000000}"/>
    <cellStyle name="Percentuale 3" xfId="53" xr:uid="{00000000-0005-0000-0000-00002B000000}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  <cellStyle name="Valuta (0)_TABD1" xfId="48" xr:uid="{00000000-0005-0000-0000-000036000000}"/>
  </cellStyles>
  <dxfs count="0"/>
  <tableStyles count="0" defaultTableStyle="TableStyleMedium2" defaultPivotStyle="PivotStyleLight16"/>
  <colors>
    <mruColors>
      <color rgb="FF0070C0"/>
      <color rgb="FF365F91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5109882</xdr:colOff>
      <xdr:row>0</xdr:row>
      <xdr:rowOff>56296</xdr:rowOff>
    </xdr:from>
    <xdr:to>
      <xdr:col>2</xdr:col>
      <xdr:colOff>1005188</xdr:colOff>
      <xdr:row>2</xdr:row>
      <xdr:rowOff>128673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9882" y="56296"/>
          <a:ext cx="2237835" cy="744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showGridLines="0" tabSelected="1" zoomScale="85" zoomScaleNormal="85" zoomScaleSheetLayoutView="100" workbookViewId="0"/>
  </sheetViews>
  <sheetFormatPr defaultColWidth="8.7265625" defaultRowHeight="14" x14ac:dyDescent="0.3"/>
  <cols>
    <col min="1" max="1" width="88.7265625" style="1" customWidth="1"/>
    <col min="2" max="2" width="6.453125" style="1" customWidth="1"/>
    <col min="3" max="3" width="88.7265625" style="2" customWidth="1"/>
    <col min="4" max="16384" width="8.7265625" style="1"/>
  </cols>
  <sheetData>
    <row r="1" spans="1:4" ht="26.25" customHeight="1" x14ac:dyDescent="0.3"/>
    <row r="2" spans="1:4" ht="26.25" customHeight="1" x14ac:dyDescent="0.3"/>
    <row r="3" spans="1:4" ht="36" customHeight="1" x14ac:dyDescent="0.3">
      <c r="A3" s="210" t="s">
        <v>254</v>
      </c>
      <c r="B3" s="210"/>
      <c r="C3" s="210"/>
      <c r="D3" s="5"/>
    </row>
    <row r="4" spans="1:4" ht="16" customHeight="1" x14ac:dyDescent="0.3">
      <c r="A4" s="210" t="s">
        <v>0</v>
      </c>
      <c r="B4" s="210"/>
      <c r="C4" s="210"/>
      <c r="D4" s="5"/>
    </row>
    <row r="6" spans="1:4" ht="5.5" customHeight="1" x14ac:dyDescent="0.3"/>
    <row r="7" spans="1:4" ht="16" customHeight="1" x14ac:dyDescent="0.3">
      <c r="A7" s="7" t="s">
        <v>79</v>
      </c>
      <c r="C7" s="7" t="s">
        <v>80</v>
      </c>
    </row>
    <row r="8" spans="1:4" ht="16" customHeight="1" x14ac:dyDescent="0.3">
      <c r="A8" s="3"/>
      <c r="C8" s="3"/>
    </row>
    <row r="9" spans="1:4" ht="15" customHeight="1" x14ac:dyDescent="0.3">
      <c r="A9" s="211" t="s">
        <v>228</v>
      </c>
      <c r="B9" s="211"/>
      <c r="C9" s="211"/>
      <c r="D9" s="6"/>
    </row>
    <row r="10" spans="1:4" ht="16.5" customHeight="1" x14ac:dyDescent="0.3">
      <c r="A10" s="203" t="s">
        <v>255</v>
      </c>
      <c r="B10" s="204"/>
      <c r="C10" s="203" t="s">
        <v>255</v>
      </c>
    </row>
    <row r="11" spans="1:4" ht="16.5" customHeight="1" x14ac:dyDescent="0.3">
      <c r="A11" s="202" t="s">
        <v>256</v>
      </c>
      <c r="B11" s="204"/>
      <c r="C11" s="202" t="s">
        <v>256</v>
      </c>
    </row>
    <row r="12" spans="1:4" ht="16.5" customHeight="1" x14ac:dyDescent="0.3">
      <c r="A12" s="202" t="s">
        <v>257</v>
      </c>
      <c r="B12" s="204"/>
      <c r="C12" s="205"/>
    </row>
    <row r="13" spans="1:4" x14ac:dyDescent="0.3">
      <c r="A13" s="204"/>
      <c r="B13" s="204"/>
      <c r="C13" s="205"/>
    </row>
    <row r="14" spans="1:4" x14ac:dyDescent="0.3">
      <c r="A14" s="208" t="s">
        <v>229</v>
      </c>
      <c r="B14" s="208"/>
      <c r="C14" s="208"/>
    </row>
    <row r="15" spans="1:4" x14ac:dyDescent="0.3">
      <c r="A15" s="202" t="s">
        <v>255</v>
      </c>
      <c r="B15" s="204"/>
      <c r="C15" s="203" t="s">
        <v>255</v>
      </c>
    </row>
    <row r="16" spans="1:4" x14ac:dyDescent="0.3">
      <c r="A16" s="202" t="s">
        <v>256</v>
      </c>
      <c r="B16" s="204"/>
      <c r="C16" s="203" t="s">
        <v>256</v>
      </c>
    </row>
    <row r="17" spans="1:3" x14ac:dyDescent="0.3">
      <c r="A17" s="202" t="s">
        <v>257</v>
      </c>
      <c r="B17" s="204"/>
      <c r="C17" s="205"/>
    </row>
    <row r="18" spans="1:3" x14ac:dyDescent="0.3">
      <c r="A18" s="204"/>
      <c r="B18" s="204"/>
      <c r="C18" s="205"/>
    </row>
    <row r="19" spans="1:3" s="4" customFormat="1" x14ac:dyDescent="0.3">
      <c r="A19" s="209" t="s">
        <v>90</v>
      </c>
      <c r="B19" s="209"/>
      <c r="C19" s="209"/>
    </row>
    <row r="20" spans="1:3" ht="16.5" customHeight="1" x14ac:dyDescent="0.3">
      <c r="A20" s="202" t="s">
        <v>255</v>
      </c>
      <c r="B20" s="204"/>
      <c r="C20" s="203" t="s">
        <v>255</v>
      </c>
    </row>
    <row r="21" spans="1:3" ht="16.5" customHeight="1" x14ac:dyDescent="0.3">
      <c r="A21" s="202" t="s">
        <v>256</v>
      </c>
      <c r="B21" s="204"/>
      <c r="C21" s="203" t="s">
        <v>256</v>
      </c>
    </row>
    <row r="22" spans="1:3" ht="16.5" customHeight="1" x14ac:dyDescent="0.3">
      <c r="A22" s="202" t="s">
        <v>257</v>
      </c>
      <c r="B22" s="204"/>
      <c r="C22" s="205"/>
    </row>
    <row r="24" spans="1:3" x14ac:dyDescent="0.3">
      <c r="A24" s="4" t="s">
        <v>230</v>
      </c>
      <c r="B24" s="4"/>
      <c r="C24" s="4"/>
    </row>
    <row r="25" spans="1:3" x14ac:dyDescent="0.3">
      <c r="A25" s="4" t="s">
        <v>258</v>
      </c>
      <c r="B25" s="4"/>
      <c r="C25" s="4"/>
    </row>
    <row r="26" spans="1:3" x14ac:dyDescent="0.3">
      <c r="A26" s="4"/>
      <c r="B26" s="4"/>
      <c r="C26" s="4"/>
    </row>
    <row r="27" spans="1:3" x14ac:dyDescent="0.3">
      <c r="C27" s="1"/>
    </row>
  </sheetData>
  <mergeCells count="5">
    <mergeCell ref="A14:C14"/>
    <mergeCell ref="A19:C19"/>
    <mergeCell ref="A3:C3"/>
    <mergeCell ref="A4:C4"/>
    <mergeCell ref="A9:C9"/>
  </mergeCells>
  <hyperlinks>
    <hyperlink ref="A10" location="'TOT - Tavola 1'!A1" display="Premi lordi contabilizzati a tutto il I trimestre 2018" xr:uid="{00000000-0004-0000-0000-000000000000}"/>
    <hyperlink ref="A11" location="'TOT - Tavola 2'!A1" display="Ripartizione per canale distributivo dei premi lordi contabilizzati a tutto il I trimestre 2016" xr:uid="{00000000-0004-0000-0000-000001000000}"/>
    <hyperlink ref="A12" location="'TOT - Tavola 3'!A1" display="Nuova produzione emessa a tutto il I trimestre 2016 (b)" xr:uid="{00000000-0004-0000-0000-000002000000}"/>
    <hyperlink ref="A15" location="'A - Tavola 1'!A1" display="Premi lordi contabilizzati a tutto il I trimestre 2016" xr:uid="{00000000-0004-0000-0000-000003000000}"/>
    <hyperlink ref="A16" location="'A - Tavola 2'!A1" display="Ripartizione per canale distributivo dei premi lordi contabilizzati a tutto il I trimestre 2016" xr:uid="{00000000-0004-0000-0000-000004000000}"/>
    <hyperlink ref="A17" location="'A - Tavola 3'!A1" display="Nuova produzione emessa a tutto il I trimestre 2016" xr:uid="{00000000-0004-0000-0000-000005000000}"/>
    <hyperlink ref="A20" location="'B - Tavola 1'!A1" display="Premi lordi contabilizzati a tutto il I trimestre 2016" xr:uid="{00000000-0004-0000-0000-000006000000}"/>
    <hyperlink ref="A21" location="'B - Tavola 2'!A1" display="Ripartizione per canale distributivo dei premi lordi contabilizzati a tutto il I trimestre 2016" xr:uid="{00000000-0004-0000-0000-000007000000}"/>
    <hyperlink ref="A22" location="'B - Tavola 3'!A1" display="Nuova produzione emessa a tutto il IV trimestre 2022" xr:uid="{00000000-0004-0000-0000-000008000000}"/>
    <hyperlink ref="C10" location="'TOT - Tavola 4'!A1" display="Premi lordi contabilizzati a tutto il I trimestre 2016" xr:uid="{00000000-0004-0000-0000-000009000000}"/>
    <hyperlink ref="C16" location="'A - Tavola 4'!A29" display="Ripartizione per canale distributivo dei premi lordi contabilizzati a tutto il I trimestre 2016" xr:uid="{00000000-0004-0000-0000-00000A000000}"/>
    <hyperlink ref="C20" location="'B - Tavola 4'!A1" display="Premi lordi contabilizzati a tutto il I trimestre 2016" xr:uid="{00000000-0004-0000-0000-00000B000000}"/>
    <hyperlink ref="C21" location="'B - Tavola 4'!A30" display="Ripartizione per canale distributivo dei premi lordi contabilizzati a tutto il I trimestre 2016" xr:uid="{00000000-0004-0000-0000-00000C000000}"/>
    <hyperlink ref="C15" location="'A - Tavola 4'!A1" display="Premi lordi contabilizzati a tutto il I trimestre 2016" xr:uid="{00000000-0004-0000-0000-00000D000000}"/>
    <hyperlink ref="C11" location="'TOT - Tavola 4'!A31" display="Ripartizione per canale distributivo dei premi lordi contabilizzati a tutto il I trimestre 2016" xr:uid="{00000000-0004-0000-0000-00000E000000}"/>
  </hyperlinks>
  <printOptions horizontalCentered="1"/>
  <pageMargins left="0.78740157480314965" right="0.78740157480314965" top="0.74803149606299213" bottom="0.74803149606299213" header="0.31496062992125984" footer="0.31496062992125984"/>
  <pageSetup paperSize="9" scale="75" orientation="landscape" verticalDpi="597" r:id="rId1"/>
  <colBreaks count="1" manualBreakCount="1">
    <brk id="3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A4" workbookViewId="0">
      <selection sqref="A1:J1"/>
    </sheetView>
  </sheetViews>
  <sheetFormatPr defaultColWidth="11.453125" defaultRowHeight="14.5" x14ac:dyDescent="0.35"/>
  <sheetData>
    <row r="1" spans="1:9" x14ac:dyDescent="0.35">
      <c r="A1" t="s">
        <v>95</v>
      </c>
      <c r="B1" t="s">
        <v>96</v>
      </c>
      <c r="C1" t="s">
        <v>231</v>
      </c>
      <c r="D1" t="s">
        <v>232</v>
      </c>
      <c r="E1" t="s">
        <v>233</v>
      </c>
      <c r="F1" t="s">
        <v>234</v>
      </c>
      <c r="G1" t="s">
        <v>235</v>
      </c>
      <c r="H1" t="s">
        <v>175</v>
      </c>
      <c r="I1" t="s">
        <v>178</v>
      </c>
    </row>
    <row r="2" spans="1:9" x14ac:dyDescent="0.35">
      <c r="A2">
        <v>1</v>
      </c>
      <c r="B2" t="s">
        <v>97</v>
      </c>
      <c r="C2">
        <v>0</v>
      </c>
      <c r="D2">
        <v>1</v>
      </c>
      <c r="E2">
        <v>249</v>
      </c>
      <c r="F2">
        <v>250</v>
      </c>
      <c r="G2">
        <v>0</v>
      </c>
      <c r="I2">
        <v>7.6837923953629592E-6</v>
      </c>
    </row>
    <row r="3" spans="1:9" x14ac:dyDescent="0.35">
      <c r="A3">
        <v>2</v>
      </c>
      <c r="B3" t="s">
        <v>98</v>
      </c>
      <c r="C3">
        <v>395624</v>
      </c>
      <c r="D3">
        <v>15692198</v>
      </c>
      <c r="E3">
        <v>1485468</v>
      </c>
      <c r="F3">
        <v>17573290</v>
      </c>
      <c r="G3">
        <v>226970</v>
      </c>
      <c r="H3">
        <v>-4.6615413076772402E-2</v>
      </c>
      <c r="I3">
        <v>0.54011804825403198</v>
      </c>
    </row>
    <row r="4" spans="1:9" x14ac:dyDescent="0.35">
      <c r="A4">
        <v>3</v>
      </c>
      <c r="B4" t="s">
        <v>99</v>
      </c>
      <c r="C4">
        <v>431</v>
      </c>
      <c r="D4">
        <v>3109</v>
      </c>
      <c r="E4">
        <v>2824</v>
      </c>
      <c r="F4">
        <v>6364</v>
      </c>
      <c r="G4">
        <v>58</v>
      </c>
      <c r="H4">
        <v>7.5363298411625507E-2</v>
      </c>
      <c r="I4">
        <v>1.9559861921636E-4</v>
      </c>
    </row>
    <row r="5" spans="1:9" x14ac:dyDescent="0.35">
      <c r="A5">
        <v>4</v>
      </c>
      <c r="B5" t="s">
        <v>100</v>
      </c>
      <c r="C5">
        <v>1769</v>
      </c>
      <c r="D5">
        <v>0</v>
      </c>
      <c r="E5">
        <v>704291</v>
      </c>
      <c r="F5">
        <v>706060</v>
      </c>
      <c r="G5">
        <v>64401</v>
      </c>
      <c r="H5">
        <v>-7.2864552557284495E-2</v>
      </c>
      <c r="I5">
        <v>2.1700873834679901E-2</v>
      </c>
    </row>
    <row r="6" spans="1:9" x14ac:dyDescent="0.35">
      <c r="A6">
        <v>5</v>
      </c>
      <c r="B6" t="s">
        <v>101</v>
      </c>
      <c r="C6">
        <v>240314</v>
      </c>
      <c r="D6">
        <v>219817</v>
      </c>
      <c r="E6">
        <v>9183</v>
      </c>
      <c r="F6">
        <v>469314</v>
      </c>
      <c r="G6">
        <v>46355</v>
      </c>
      <c r="H6">
        <v>6.2082325331933398E-2</v>
      </c>
      <c r="I6">
        <v>1.44244453769495E-2</v>
      </c>
    </row>
    <row r="7" spans="1:9" x14ac:dyDescent="0.35">
      <c r="A7">
        <v>6</v>
      </c>
      <c r="B7" t="s">
        <v>102</v>
      </c>
      <c r="C7">
        <v>5966</v>
      </c>
      <c r="D7">
        <v>81343</v>
      </c>
      <c r="E7">
        <v>714</v>
      </c>
      <c r="F7">
        <v>88023</v>
      </c>
      <c r="G7">
        <v>482</v>
      </c>
      <c r="H7">
        <v>1.0239359867558799</v>
      </c>
      <c r="I7">
        <v>2.7054018320681402E-3</v>
      </c>
    </row>
    <row r="8" spans="1:9" x14ac:dyDescent="0.35">
      <c r="A8">
        <v>7</v>
      </c>
      <c r="B8" t="s">
        <v>103</v>
      </c>
      <c r="C8">
        <v>641904</v>
      </c>
      <c r="D8">
        <v>15993359</v>
      </c>
      <c r="E8">
        <v>1495614</v>
      </c>
      <c r="F8">
        <v>18130877</v>
      </c>
      <c r="G8">
        <v>273807</v>
      </c>
      <c r="H8">
        <v>-4.1602129031009898E-2</v>
      </c>
      <c r="I8">
        <v>0.557255579255445</v>
      </c>
    </row>
    <row r="9" spans="1:9" x14ac:dyDescent="0.35">
      <c r="A9">
        <v>8</v>
      </c>
      <c r="B9" t="s">
        <v>104</v>
      </c>
      <c r="C9">
        <v>583</v>
      </c>
      <c r="D9">
        <v>4059</v>
      </c>
      <c r="E9">
        <v>1620</v>
      </c>
      <c r="F9">
        <v>6262</v>
      </c>
      <c r="G9">
        <v>608</v>
      </c>
      <c r="H9">
        <v>-0.20005109862033699</v>
      </c>
      <c r="I9">
        <v>1.92463631919051E-4</v>
      </c>
    </row>
    <row r="10" spans="1:9" x14ac:dyDescent="0.35">
      <c r="A10">
        <v>9</v>
      </c>
      <c r="B10" t="s">
        <v>105</v>
      </c>
      <c r="C10">
        <v>160198</v>
      </c>
      <c r="D10">
        <v>347675</v>
      </c>
      <c r="E10">
        <v>16595</v>
      </c>
      <c r="F10">
        <v>524468</v>
      </c>
      <c r="G10">
        <v>58046</v>
      </c>
      <c r="H10">
        <v>8.1571333414447403E-2</v>
      </c>
      <c r="I10">
        <v>1.61196129200449E-2</v>
      </c>
    </row>
    <row r="11" spans="1:9" x14ac:dyDescent="0.35">
      <c r="A11">
        <v>10</v>
      </c>
      <c r="B11" t="s">
        <v>106</v>
      </c>
      <c r="C11">
        <v>283433</v>
      </c>
      <c r="D11">
        <v>230844</v>
      </c>
      <c r="E11">
        <v>66681</v>
      </c>
      <c r="F11">
        <v>580958</v>
      </c>
      <c r="G11">
        <v>17142</v>
      </c>
      <c r="H11">
        <v>-4.9307056746234999E-2</v>
      </c>
      <c r="I11">
        <v>1.7855842649701099E-2</v>
      </c>
    </row>
    <row r="12" spans="1:9" x14ac:dyDescent="0.35">
      <c r="A12">
        <v>11</v>
      </c>
      <c r="B12" t="s">
        <v>107</v>
      </c>
      <c r="C12">
        <v>444214</v>
      </c>
      <c r="D12">
        <v>582578</v>
      </c>
      <c r="E12">
        <v>84896</v>
      </c>
      <c r="F12">
        <v>1111688</v>
      </c>
      <c r="G12">
        <v>75796</v>
      </c>
      <c r="H12">
        <v>7.1188498228893504E-3</v>
      </c>
      <c r="I12">
        <v>3.4167919201665002E-2</v>
      </c>
    </row>
    <row r="13" spans="1:9" x14ac:dyDescent="0.35">
      <c r="A13">
        <v>12</v>
      </c>
      <c r="B13" t="s">
        <v>108</v>
      </c>
      <c r="C13">
        <v>1086118</v>
      </c>
      <c r="D13">
        <v>16575937</v>
      </c>
      <c r="E13">
        <v>1580510</v>
      </c>
      <c r="F13">
        <v>19242565</v>
      </c>
      <c r="G13">
        <v>349603</v>
      </c>
      <c r="H13">
        <v>-3.8916063805069401E-2</v>
      </c>
      <c r="I13">
        <v>0.59142349845710995</v>
      </c>
    </row>
    <row r="14" spans="1:9" x14ac:dyDescent="0.35">
      <c r="A14">
        <v>13</v>
      </c>
      <c r="B14" t="s">
        <v>76</v>
      </c>
      <c r="C14">
        <v>0</v>
      </c>
      <c r="D14">
        <v>0</v>
      </c>
      <c r="E14">
        <v>0</v>
      </c>
      <c r="F14">
        <v>0</v>
      </c>
      <c r="G14">
        <v>0</v>
      </c>
      <c r="I14">
        <v>0</v>
      </c>
    </row>
    <row r="15" spans="1:9" x14ac:dyDescent="0.35">
      <c r="A15">
        <v>14</v>
      </c>
      <c r="B15" t="s">
        <v>109</v>
      </c>
      <c r="C15">
        <v>16217</v>
      </c>
      <c r="D15">
        <v>4851196</v>
      </c>
      <c r="E15">
        <v>966307</v>
      </c>
      <c r="F15">
        <v>5833720</v>
      </c>
      <c r="G15">
        <v>222381</v>
      </c>
      <c r="H15">
        <v>7.8218787265392095E-2</v>
      </c>
      <c r="I15">
        <v>0.17930037349070699</v>
      </c>
    </row>
    <row r="16" spans="1:9" x14ac:dyDescent="0.35">
      <c r="A16">
        <v>15</v>
      </c>
      <c r="B16" t="s">
        <v>110</v>
      </c>
      <c r="C16">
        <v>0</v>
      </c>
      <c r="D16">
        <v>0</v>
      </c>
      <c r="E16">
        <v>363863</v>
      </c>
      <c r="F16">
        <v>363863</v>
      </c>
      <c r="G16">
        <v>66559</v>
      </c>
      <c r="H16">
        <v>0.10397337330169901</v>
      </c>
      <c r="I16">
        <v>1.1183391009415801E-2</v>
      </c>
    </row>
    <row r="17" spans="1:9" x14ac:dyDescent="0.35">
      <c r="A17">
        <v>16</v>
      </c>
      <c r="B17" t="s">
        <v>111</v>
      </c>
      <c r="C17">
        <v>1428</v>
      </c>
      <c r="D17">
        <v>5011774</v>
      </c>
      <c r="E17">
        <v>604647</v>
      </c>
      <c r="F17">
        <v>5617849</v>
      </c>
      <c r="G17">
        <v>180193</v>
      </c>
      <c r="H17">
        <v>5.6150238307587599E-2</v>
      </c>
      <c r="I17">
        <v>0.17266554169799</v>
      </c>
    </row>
    <row r="18" spans="1:9" x14ac:dyDescent="0.35">
      <c r="A18">
        <v>17</v>
      </c>
      <c r="B18" t="s">
        <v>112</v>
      </c>
      <c r="C18">
        <v>0</v>
      </c>
      <c r="D18">
        <v>0</v>
      </c>
      <c r="E18">
        <v>310375</v>
      </c>
      <c r="F18">
        <v>310375</v>
      </c>
      <c r="G18">
        <v>117802</v>
      </c>
      <c r="H18">
        <v>0.465290957331294</v>
      </c>
      <c r="I18">
        <v>9.5394282588431092E-3</v>
      </c>
    </row>
    <row r="19" spans="1:9" x14ac:dyDescent="0.35">
      <c r="A19">
        <v>18</v>
      </c>
      <c r="B19" t="s">
        <v>113</v>
      </c>
      <c r="C19">
        <v>0</v>
      </c>
      <c r="D19">
        <v>5445</v>
      </c>
      <c r="E19">
        <v>0</v>
      </c>
      <c r="F19">
        <v>5445</v>
      </c>
      <c r="G19">
        <v>0</v>
      </c>
      <c r="I19">
        <v>1.6735299837100499E-4</v>
      </c>
    </row>
    <row r="20" spans="1:9" x14ac:dyDescent="0.35">
      <c r="A20">
        <v>19</v>
      </c>
      <c r="B20" t="s">
        <v>114</v>
      </c>
      <c r="C20">
        <v>0</v>
      </c>
      <c r="D20">
        <v>0</v>
      </c>
      <c r="E20">
        <v>0</v>
      </c>
      <c r="F20">
        <v>0</v>
      </c>
      <c r="G20">
        <v>0</v>
      </c>
      <c r="I20">
        <v>0</v>
      </c>
    </row>
    <row r="21" spans="1:9" x14ac:dyDescent="0.35">
      <c r="A21">
        <v>20</v>
      </c>
      <c r="B21" t="s">
        <v>115</v>
      </c>
      <c r="C21">
        <v>17645</v>
      </c>
      <c r="D21">
        <v>9868415</v>
      </c>
      <c r="E21">
        <v>1570954</v>
      </c>
      <c r="F21">
        <v>11457014</v>
      </c>
      <c r="G21">
        <v>402574</v>
      </c>
      <c r="H21">
        <v>6.7785915942414801E-2</v>
      </c>
      <c r="I21">
        <v>0.35213326818706803</v>
      </c>
    </row>
    <row r="22" spans="1:9" x14ac:dyDescent="0.35">
      <c r="A22">
        <v>21</v>
      </c>
      <c r="B22" t="s">
        <v>116</v>
      </c>
      <c r="C22">
        <v>8239</v>
      </c>
      <c r="D22">
        <v>2808</v>
      </c>
      <c r="E22">
        <v>0</v>
      </c>
      <c r="F22">
        <v>11047</v>
      </c>
      <c r="G22">
        <v>507</v>
      </c>
      <c r="H22">
        <v>0.70189493144353698</v>
      </c>
      <c r="I22">
        <v>3.39531418366298E-4</v>
      </c>
    </row>
    <row r="23" spans="1:9" x14ac:dyDescent="0.35">
      <c r="A23">
        <v>22</v>
      </c>
      <c r="B23" t="s">
        <v>41</v>
      </c>
      <c r="C23">
        <v>25884</v>
      </c>
      <c r="D23">
        <v>9871223</v>
      </c>
      <c r="E23">
        <v>1570954</v>
      </c>
      <c r="F23">
        <v>11468061</v>
      </c>
      <c r="G23">
        <v>403081</v>
      </c>
      <c r="H23">
        <v>6.8169292568876605E-2</v>
      </c>
      <c r="I23">
        <v>0.35247279960543398</v>
      </c>
    </row>
    <row r="24" spans="1:9" x14ac:dyDescent="0.35">
      <c r="A24">
        <v>23</v>
      </c>
      <c r="B24" t="s">
        <v>42</v>
      </c>
      <c r="C24">
        <v>80795</v>
      </c>
      <c r="D24">
        <v>16609</v>
      </c>
      <c r="E24">
        <v>1383</v>
      </c>
      <c r="F24">
        <v>98787</v>
      </c>
      <c r="G24">
        <v>19193</v>
      </c>
      <c r="H24">
        <v>0.16261033305872699</v>
      </c>
      <c r="I24">
        <v>3.0362351974428802E-3</v>
      </c>
    </row>
    <row r="25" spans="1:9" x14ac:dyDescent="0.35">
      <c r="A25">
        <v>24</v>
      </c>
      <c r="B25" t="s">
        <v>117</v>
      </c>
      <c r="C25">
        <v>15</v>
      </c>
      <c r="D25">
        <v>218746</v>
      </c>
      <c r="E25">
        <v>33508</v>
      </c>
      <c r="F25">
        <v>252269</v>
      </c>
      <c r="G25">
        <v>465</v>
      </c>
      <c r="H25">
        <v>-0.33107857279226099</v>
      </c>
      <c r="I25">
        <v>7.7535304951432699E-3</v>
      </c>
    </row>
    <row r="26" spans="1:9" x14ac:dyDescent="0.35">
      <c r="A26">
        <v>25</v>
      </c>
      <c r="B26" t="s">
        <v>118</v>
      </c>
      <c r="C26">
        <v>0</v>
      </c>
      <c r="D26">
        <v>103</v>
      </c>
      <c r="E26">
        <v>56</v>
      </c>
      <c r="F26">
        <v>159</v>
      </c>
      <c r="G26">
        <v>0</v>
      </c>
      <c r="H26">
        <v>-0.76090225563909797</v>
      </c>
      <c r="I26">
        <v>4.8868919634508404E-6</v>
      </c>
    </row>
    <row r="27" spans="1:9" x14ac:dyDescent="0.35">
      <c r="A27">
        <v>26</v>
      </c>
      <c r="B27" t="s">
        <v>119</v>
      </c>
      <c r="C27">
        <v>0</v>
      </c>
      <c r="D27">
        <v>103</v>
      </c>
      <c r="E27">
        <v>56</v>
      </c>
      <c r="F27">
        <v>159</v>
      </c>
      <c r="G27">
        <v>0</v>
      </c>
      <c r="H27">
        <v>-8.0924855491329398E-2</v>
      </c>
      <c r="I27">
        <v>4.8868919634508404E-6</v>
      </c>
    </row>
    <row r="28" spans="1:9" x14ac:dyDescent="0.35">
      <c r="A28">
        <v>27</v>
      </c>
      <c r="B28" t="s">
        <v>213</v>
      </c>
      <c r="C28">
        <v>0</v>
      </c>
      <c r="D28">
        <v>0</v>
      </c>
      <c r="E28">
        <v>0</v>
      </c>
      <c r="F28">
        <v>0</v>
      </c>
      <c r="G28">
        <v>0</v>
      </c>
      <c r="I28">
        <v>0</v>
      </c>
    </row>
    <row r="29" spans="1:9" x14ac:dyDescent="0.35">
      <c r="A29">
        <v>28</v>
      </c>
      <c r="B29" t="s">
        <v>214</v>
      </c>
      <c r="C29">
        <v>0</v>
      </c>
      <c r="D29">
        <v>0</v>
      </c>
      <c r="E29">
        <v>0</v>
      </c>
      <c r="F29">
        <v>0</v>
      </c>
      <c r="G29">
        <v>0</v>
      </c>
      <c r="I29">
        <v>0</v>
      </c>
    </row>
    <row r="30" spans="1:9" x14ac:dyDescent="0.35">
      <c r="A30">
        <v>29</v>
      </c>
      <c r="B30" t="s">
        <v>215</v>
      </c>
      <c r="C30">
        <v>0</v>
      </c>
      <c r="D30">
        <v>0</v>
      </c>
      <c r="E30">
        <v>0</v>
      </c>
      <c r="F30">
        <v>0</v>
      </c>
      <c r="G30">
        <v>0</v>
      </c>
      <c r="H30">
        <v>-1</v>
      </c>
      <c r="I30">
        <v>0</v>
      </c>
    </row>
    <row r="31" spans="1:9" x14ac:dyDescent="0.35">
      <c r="A31">
        <v>30</v>
      </c>
      <c r="B31" t="s">
        <v>120</v>
      </c>
      <c r="C31">
        <v>695</v>
      </c>
      <c r="D31">
        <v>233507</v>
      </c>
      <c r="E31">
        <v>10844</v>
      </c>
      <c r="F31">
        <v>245046</v>
      </c>
      <c r="G31">
        <v>104</v>
      </c>
      <c r="H31">
        <v>0.39550220106266099</v>
      </c>
      <c r="I31">
        <v>7.5315303652564499E-3</v>
      </c>
    </row>
    <row r="32" spans="1:9" x14ac:dyDescent="0.35">
      <c r="A32">
        <v>31</v>
      </c>
      <c r="B32" t="s">
        <v>121</v>
      </c>
      <c r="C32">
        <v>18</v>
      </c>
      <c r="D32">
        <v>30185</v>
      </c>
      <c r="E32">
        <v>821</v>
      </c>
      <c r="F32">
        <v>31024</v>
      </c>
      <c r="G32">
        <v>87</v>
      </c>
      <c r="H32">
        <v>0.538965226449725</v>
      </c>
      <c r="I32">
        <v>9.5352790109496201E-4</v>
      </c>
    </row>
    <row r="33" spans="1:9" x14ac:dyDescent="0.35">
      <c r="A33">
        <v>32</v>
      </c>
      <c r="B33" t="s">
        <v>50</v>
      </c>
      <c r="C33">
        <v>710</v>
      </c>
      <c r="D33">
        <v>452253</v>
      </c>
      <c r="E33">
        <v>44352</v>
      </c>
      <c r="F33">
        <v>497315</v>
      </c>
      <c r="G33">
        <v>569</v>
      </c>
      <c r="H33">
        <v>-0.100248767470261</v>
      </c>
      <c r="I33">
        <v>1.5285060860399701E-2</v>
      </c>
    </row>
    <row r="34" spans="1:9" x14ac:dyDescent="0.35">
      <c r="A34">
        <v>33</v>
      </c>
      <c r="B34" t="s">
        <v>51</v>
      </c>
      <c r="C34">
        <v>534</v>
      </c>
      <c r="D34">
        <v>938553</v>
      </c>
      <c r="E34">
        <v>206175</v>
      </c>
      <c r="F34">
        <v>1145262</v>
      </c>
      <c r="G34">
        <v>5193</v>
      </c>
      <c r="H34">
        <v>-0.19554751365149101</v>
      </c>
      <c r="I34">
        <v>3.5199821785192702E-2</v>
      </c>
    </row>
    <row r="35" spans="1:9" x14ac:dyDescent="0.35">
      <c r="A35">
        <v>34</v>
      </c>
      <c r="B35" t="s">
        <v>52</v>
      </c>
      <c r="C35">
        <v>17204</v>
      </c>
      <c r="D35">
        <v>11591</v>
      </c>
      <c r="E35">
        <v>55232</v>
      </c>
      <c r="F35">
        <v>84027</v>
      </c>
      <c r="G35">
        <v>11425</v>
      </c>
      <c r="H35">
        <v>-0.187760388976424</v>
      </c>
      <c r="I35">
        <v>2.5825840944206499E-3</v>
      </c>
    </row>
    <row r="36" spans="1:9" x14ac:dyDescent="0.35">
      <c r="A36">
        <v>35</v>
      </c>
      <c r="B36" t="s">
        <v>122</v>
      </c>
      <c r="C36">
        <v>17203</v>
      </c>
      <c r="D36">
        <v>7282</v>
      </c>
      <c r="E36">
        <v>49860</v>
      </c>
      <c r="F36">
        <v>74345</v>
      </c>
      <c r="G36">
        <v>9064</v>
      </c>
      <c r="H36">
        <v>-0.17826312822610099</v>
      </c>
      <c r="I36">
        <v>2.2850061825330399E-3</v>
      </c>
    </row>
    <row r="37" spans="1:9" x14ac:dyDescent="0.35">
      <c r="A37">
        <v>36</v>
      </c>
      <c r="B37" t="s">
        <v>123</v>
      </c>
      <c r="C37">
        <v>0</v>
      </c>
      <c r="D37">
        <v>4309</v>
      </c>
      <c r="E37">
        <v>5370</v>
      </c>
      <c r="F37">
        <v>9679</v>
      </c>
      <c r="G37">
        <v>2360</v>
      </c>
      <c r="H37">
        <v>-0.25402697495183002</v>
      </c>
      <c r="I37">
        <v>2.9748570637887201E-4</v>
      </c>
    </row>
    <row r="38" spans="1:9" x14ac:dyDescent="0.35">
      <c r="A38">
        <v>37</v>
      </c>
      <c r="B38" t="s">
        <v>124</v>
      </c>
      <c r="C38">
        <v>1</v>
      </c>
      <c r="D38">
        <v>0</v>
      </c>
      <c r="E38">
        <v>0</v>
      </c>
      <c r="F38">
        <v>1</v>
      </c>
      <c r="G38">
        <v>0</v>
      </c>
      <c r="H38">
        <v>0</v>
      </c>
      <c r="I38">
        <v>3.0735169581451803E-8</v>
      </c>
    </row>
    <row r="39" spans="1:9" x14ac:dyDescent="0.35">
      <c r="A39">
        <v>38</v>
      </c>
      <c r="B39" t="s">
        <v>125</v>
      </c>
      <c r="C39">
        <v>0</v>
      </c>
      <c r="D39">
        <v>0</v>
      </c>
      <c r="E39">
        <v>2</v>
      </c>
      <c r="F39">
        <v>2</v>
      </c>
      <c r="G39">
        <v>1</v>
      </c>
      <c r="H39">
        <v>0</v>
      </c>
      <c r="I39">
        <v>6.1470339162903699E-8</v>
      </c>
    </row>
    <row r="40" spans="1:9" x14ac:dyDescent="0.35">
      <c r="A40">
        <v>39</v>
      </c>
      <c r="B40" t="s">
        <v>11</v>
      </c>
      <c r="C40">
        <v>1211245</v>
      </c>
      <c r="D40">
        <v>27866166</v>
      </c>
      <c r="E40">
        <v>3458606</v>
      </c>
      <c r="F40">
        <v>32536017</v>
      </c>
      <c r="G40">
        <v>789064</v>
      </c>
      <c r="H40">
        <v>-1.17456291195911E-2</v>
      </c>
      <c r="I4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"/>
  <sheetViews>
    <sheetView zoomScale="70" zoomScaleNormal="70" workbookViewId="0">
      <selection sqref="A1:J1"/>
    </sheetView>
  </sheetViews>
  <sheetFormatPr defaultColWidth="11.453125" defaultRowHeight="14.5" x14ac:dyDescent="0.35"/>
  <sheetData>
    <row r="1" spans="1:17" x14ac:dyDescent="0.35">
      <c r="A1" t="s">
        <v>95</v>
      </c>
      <c r="B1" t="s">
        <v>96</v>
      </c>
      <c r="C1" t="s">
        <v>236</v>
      </c>
      <c r="D1" t="s">
        <v>170</v>
      </c>
      <c r="E1" t="s">
        <v>237</v>
      </c>
      <c r="F1" t="s">
        <v>172</v>
      </c>
      <c r="G1" t="s">
        <v>238</v>
      </c>
      <c r="H1" t="s">
        <v>174</v>
      </c>
      <c r="I1" t="s">
        <v>239</v>
      </c>
      <c r="J1" t="s">
        <v>175</v>
      </c>
      <c r="K1" t="s">
        <v>240</v>
      </c>
      <c r="L1" t="s">
        <v>179</v>
      </c>
      <c r="M1" t="s">
        <v>241</v>
      </c>
      <c r="N1" t="s">
        <v>180</v>
      </c>
      <c r="O1" t="s">
        <v>242</v>
      </c>
      <c r="P1" t="s">
        <v>181</v>
      </c>
      <c r="Q1" t="s">
        <v>182</v>
      </c>
    </row>
    <row r="2" spans="1:17" x14ac:dyDescent="0.35">
      <c r="A2">
        <v>1</v>
      </c>
      <c r="B2" t="s">
        <v>153</v>
      </c>
      <c r="C2">
        <v>2541999</v>
      </c>
      <c r="D2">
        <v>9.6583506894415597E-2</v>
      </c>
      <c r="E2">
        <v>1686761</v>
      </c>
      <c r="F2">
        <v>1.09415314907657E-2</v>
      </c>
      <c r="G2">
        <v>12276832</v>
      </c>
      <c r="H2">
        <v>-6.89011928117612E-2</v>
      </c>
      <c r="I2">
        <v>163308</v>
      </c>
      <c r="J2">
        <v>7.8894864104224194E-2</v>
      </c>
      <c r="K2">
        <v>1407504</v>
      </c>
      <c r="L2">
        <v>-6.1164539535032598E-2</v>
      </c>
      <c r="M2">
        <v>54472</v>
      </c>
      <c r="N2">
        <v>-0.429044599339657</v>
      </c>
      <c r="O2">
        <v>18130876</v>
      </c>
      <c r="P2">
        <v>-4.16021818909941E-2</v>
      </c>
      <c r="Q2">
        <v>0.55869843421004395</v>
      </c>
    </row>
    <row r="3" spans="1:17" x14ac:dyDescent="0.35">
      <c r="A3">
        <v>2</v>
      </c>
      <c r="B3" t="s">
        <v>154</v>
      </c>
      <c r="C3">
        <v>227057</v>
      </c>
      <c r="D3">
        <v>-2.1913122889241202E-2</v>
      </c>
      <c r="E3">
        <v>12257</v>
      </c>
      <c r="F3">
        <v>-0.15322970639032801</v>
      </c>
      <c r="G3">
        <v>254174</v>
      </c>
      <c r="H3">
        <v>-5.0164799437962898E-2</v>
      </c>
      <c r="I3">
        <v>2193</v>
      </c>
      <c r="J3">
        <v>-8.7010824313072402E-2</v>
      </c>
      <c r="K3">
        <v>200772</v>
      </c>
      <c r="L3">
        <v>1.8697326561366402E-2</v>
      </c>
      <c r="M3">
        <v>9607</v>
      </c>
      <c r="N3">
        <v>-0.799201571774935</v>
      </c>
      <c r="O3">
        <v>706060</v>
      </c>
      <c r="P3">
        <v>-7.2864552557284495E-2</v>
      </c>
      <c r="Q3">
        <v>2.17570632802488E-2</v>
      </c>
    </row>
    <row r="4" spans="1:17" x14ac:dyDescent="0.35">
      <c r="A4">
        <v>3</v>
      </c>
      <c r="B4" t="s">
        <v>216</v>
      </c>
      <c r="C4">
        <v>0</v>
      </c>
      <c r="E4">
        <v>0</v>
      </c>
      <c r="G4">
        <v>0</v>
      </c>
      <c r="I4">
        <v>0</v>
      </c>
      <c r="K4">
        <v>0</v>
      </c>
      <c r="M4">
        <v>0</v>
      </c>
      <c r="O4">
        <v>0</v>
      </c>
      <c r="Q4">
        <v>0</v>
      </c>
    </row>
    <row r="5" spans="1:17" x14ac:dyDescent="0.35">
      <c r="A5">
        <v>4</v>
      </c>
      <c r="B5" t="s">
        <v>155</v>
      </c>
      <c r="C5">
        <v>790377</v>
      </c>
      <c r="D5">
        <v>-0.179638798069438</v>
      </c>
      <c r="E5">
        <v>3425747</v>
      </c>
      <c r="F5">
        <v>-5.5869324428195102E-2</v>
      </c>
      <c r="G5">
        <v>6610378</v>
      </c>
      <c r="H5">
        <v>0.20496285062231601</v>
      </c>
      <c r="I5">
        <v>187974</v>
      </c>
      <c r="J5">
        <v>0.26734582425954501</v>
      </c>
      <c r="K5">
        <v>431652</v>
      </c>
      <c r="L5">
        <v>-0.116227836697924</v>
      </c>
      <c r="M5">
        <v>10886</v>
      </c>
      <c r="N5">
        <v>-0.27782937508292399</v>
      </c>
      <c r="O5">
        <v>11457014</v>
      </c>
      <c r="P5">
        <v>6.7785915942414801E-2</v>
      </c>
      <c r="Q5">
        <v>0.35304503668342102</v>
      </c>
    </row>
    <row r="6" spans="1:17" x14ac:dyDescent="0.35">
      <c r="A6">
        <v>5</v>
      </c>
      <c r="B6" t="s">
        <v>156</v>
      </c>
      <c r="C6">
        <v>147657</v>
      </c>
      <c r="D6">
        <v>0.151321637426901</v>
      </c>
      <c r="E6">
        <v>373257</v>
      </c>
      <c r="F6">
        <v>0.33083157140361302</v>
      </c>
      <c r="G6">
        <v>35079</v>
      </c>
      <c r="H6">
        <v>-7.6909929926505195E-4</v>
      </c>
      <c r="I6">
        <v>4837</v>
      </c>
      <c r="J6">
        <v>0.53312202852614898</v>
      </c>
      <c r="K6">
        <v>104528</v>
      </c>
      <c r="L6">
        <v>0.27305500073074501</v>
      </c>
      <c r="M6">
        <v>8880</v>
      </c>
      <c r="N6">
        <v>-0.27945472249269698</v>
      </c>
      <c r="O6">
        <v>674238</v>
      </c>
      <c r="P6">
        <v>0.24533257482287099</v>
      </c>
      <c r="Q6">
        <v>2.07764762654001E-2</v>
      </c>
    </row>
    <row r="7" spans="1:17" x14ac:dyDescent="0.35">
      <c r="A7">
        <v>6</v>
      </c>
      <c r="B7" t="s">
        <v>157</v>
      </c>
      <c r="C7">
        <v>60507</v>
      </c>
      <c r="D7">
        <v>0.13696493667556101</v>
      </c>
      <c r="E7">
        <v>296</v>
      </c>
      <c r="F7">
        <v>0.29257641921397398</v>
      </c>
      <c r="G7">
        <v>9394</v>
      </c>
      <c r="H7">
        <v>2.9705140852789701E-2</v>
      </c>
      <c r="I7">
        <v>19</v>
      </c>
      <c r="J7">
        <v>-0.05</v>
      </c>
      <c r="K7">
        <v>11658</v>
      </c>
      <c r="L7">
        <v>0.197534668721109</v>
      </c>
      <c r="M7">
        <v>1</v>
      </c>
      <c r="O7">
        <v>81875</v>
      </c>
      <c r="P7">
        <v>0.132042862080885</v>
      </c>
      <c r="Q7">
        <v>2.5229577600634E-3</v>
      </c>
    </row>
    <row r="8" spans="1:17" x14ac:dyDescent="0.35">
      <c r="A8">
        <v>7</v>
      </c>
      <c r="B8" t="s">
        <v>158</v>
      </c>
      <c r="C8">
        <v>18347</v>
      </c>
      <c r="D8">
        <v>-0.86962608188962998</v>
      </c>
      <c r="E8">
        <v>198</v>
      </c>
      <c r="F8">
        <v>2.19354838709677</v>
      </c>
      <c r="G8">
        <v>110545</v>
      </c>
      <c r="H8">
        <v>4.6855937869670301</v>
      </c>
      <c r="I8">
        <v>1759</v>
      </c>
      <c r="J8">
        <v>26.484375</v>
      </c>
      <c r="K8">
        <v>120118</v>
      </c>
      <c r="L8">
        <v>-0.414007083548799</v>
      </c>
      <c r="M8">
        <v>1301</v>
      </c>
      <c r="N8">
        <v>-0.89022023457935995</v>
      </c>
      <c r="O8">
        <v>252268</v>
      </c>
      <c r="P8">
        <v>-0.33108122441187099</v>
      </c>
      <c r="Q8">
        <v>7.7735756728631996E-3</v>
      </c>
    </row>
    <row r="9" spans="1:17" x14ac:dyDescent="0.35">
      <c r="A9">
        <v>8</v>
      </c>
      <c r="B9" t="s">
        <v>159</v>
      </c>
      <c r="C9">
        <v>159</v>
      </c>
      <c r="D9">
        <v>-8.0924855491329398E-2</v>
      </c>
      <c r="E9">
        <v>0</v>
      </c>
      <c r="G9">
        <v>0</v>
      </c>
      <c r="H9">
        <v>-1</v>
      </c>
      <c r="I9">
        <v>0</v>
      </c>
      <c r="K9">
        <v>0</v>
      </c>
      <c r="L9">
        <v>-1</v>
      </c>
      <c r="M9">
        <v>0</v>
      </c>
      <c r="O9">
        <v>159</v>
      </c>
      <c r="P9">
        <v>-0.76090225563909797</v>
      </c>
      <c r="Q9">
        <v>4.8995454516040498E-6</v>
      </c>
    </row>
    <row r="10" spans="1:17" x14ac:dyDescent="0.35">
      <c r="A10">
        <v>9</v>
      </c>
      <c r="B10" t="s">
        <v>160</v>
      </c>
      <c r="C10">
        <v>105740</v>
      </c>
      <c r="D10">
        <v>0.13691589789906</v>
      </c>
      <c r="E10">
        <v>106124</v>
      </c>
      <c r="F10">
        <v>0.286725835394539</v>
      </c>
      <c r="G10">
        <v>201210</v>
      </c>
      <c r="H10">
        <v>1.24996225959362E-2</v>
      </c>
      <c r="I10">
        <v>1542</v>
      </c>
      <c r="J10">
        <v>0.27332782824112301</v>
      </c>
      <c r="K10">
        <v>12624</v>
      </c>
      <c r="L10">
        <v>7.5023418206591197E-2</v>
      </c>
      <c r="M10">
        <v>778</v>
      </c>
      <c r="N10">
        <v>-0.97446501247210204</v>
      </c>
      <c r="O10">
        <v>428018</v>
      </c>
      <c r="P10">
        <v>2.4873692024040401E-2</v>
      </c>
      <c r="Q10">
        <v>1.31892682082054E-2</v>
      </c>
    </row>
    <row r="11" spans="1:17" x14ac:dyDescent="0.35">
      <c r="A11">
        <v>10</v>
      </c>
      <c r="B11" t="s">
        <v>27</v>
      </c>
      <c r="C11">
        <v>3516970</v>
      </c>
      <c r="D11">
        <v>-1.4442450458286699E-2</v>
      </c>
      <c r="E11">
        <v>5219126</v>
      </c>
      <c r="F11">
        <v>-2.9855165836112099E-2</v>
      </c>
      <c r="G11">
        <v>19208359</v>
      </c>
      <c r="H11">
        <v>1.6392300199676399E-2</v>
      </c>
      <c r="I11">
        <v>354602</v>
      </c>
      <c r="J11">
        <v>0.178150188383358</v>
      </c>
      <c r="K11">
        <v>1983556</v>
      </c>
      <c r="L11">
        <v>-0.104118094993772</v>
      </c>
      <c r="M11">
        <v>67438</v>
      </c>
      <c r="N11">
        <v>-0.55864605557664404</v>
      </c>
      <c r="O11">
        <v>30350051</v>
      </c>
      <c r="P11">
        <v>-5.3949776364993198E-3</v>
      </c>
      <c r="Q11">
        <v>0.93522927253459698</v>
      </c>
    </row>
    <row r="12" spans="1:17" x14ac:dyDescent="0.35">
      <c r="A12">
        <v>11</v>
      </c>
      <c r="B12" t="s">
        <v>161</v>
      </c>
      <c r="C12">
        <v>337274</v>
      </c>
      <c r="D12">
        <v>4.8443607588901597E-3</v>
      </c>
      <c r="E12">
        <v>18466</v>
      </c>
      <c r="F12">
        <v>2.8784011296367801E-3</v>
      </c>
      <c r="G12">
        <v>128410</v>
      </c>
      <c r="H12">
        <v>4.44252854865472E-2</v>
      </c>
      <c r="I12">
        <v>8201</v>
      </c>
      <c r="J12">
        <v>0.10989308431452199</v>
      </c>
      <c r="K12">
        <v>236805</v>
      </c>
      <c r="L12">
        <v>-0.133734265427289</v>
      </c>
      <c r="M12">
        <v>5896</v>
      </c>
      <c r="N12">
        <v>0.14596695821185601</v>
      </c>
      <c r="O12">
        <v>735052</v>
      </c>
      <c r="P12">
        <v>-3.65103957761507E-2</v>
      </c>
      <c r="Q12">
        <v>2.2650444549009201E-2</v>
      </c>
    </row>
    <row r="13" spans="1:17" x14ac:dyDescent="0.35">
      <c r="A13">
        <v>12</v>
      </c>
      <c r="B13" t="s">
        <v>162</v>
      </c>
      <c r="C13">
        <v>2396530</v>
      </c>
      <c r="D13">
        <v>-3.6411256859427601E-2</v>
      </c>
      <c r="E13">
        <v>4639624</v>
      </c>
      <c r="F13">
        <v>-4.7891061701864399E-2</v>
      </c>
      <c r="G13">
        <v>17972812</v>
      </c>
      <c r="H13">
        <v>1.7154913300686098E-2</v>
      </c>
      <c r="I13">
        <v>328997</v>
      </c>
      <c r="J13">
        <v>0.178516416990851</v>
      </c>
      <c r="K13">
        <v>1136261</v>
      </c>
      <c r="L13">
        <v>-0.15197188417522101</v>
      </c>
      <c r="M13">
        <v>31021</v>
      </c>
      <c r="N13">
        <v>-0.58994051553205595</v>
      </c>
      <c r="O13">
        <v>26505245</v>
      </c>
      <c r="P13">
        <v>-8.2032674694838496E-3</v>
      </c>
      <c r="Q13">
        <v>0.816752531971075</v>
      </c>
    </row>
    <row r="14" spans="1:17" x14ac:dyDescent="0.35">
      <c r="A14">
        <v>13</v>
      </c>
      <c r="B14" t="s">
        <v>163</v>
      </c>
      <c r="C14">
        <v>783166</v>
      </c>
      <c r="D14">
        <v>5.0141330057980299E-2</v>
      </c>
      <c r="E14">
        <v>561036</v>
      </c>
      <c r="F14">
        <v>0.14888937581016101</v>
      </c>
      <c r="G14">
        <v>1107137</v>
      </c>
      <c r="H14">
        <v>1.09138914759521E-3</v>
      </c>
      <c r="I14">
        <v>17404</v>
      </c>
      <c r="J14">
        <v>0.20601482918716699</v>
      </c>
      <c r="K14">
        <v>610490</v>
      </c>
      <c r="L14">
        <v>1.60726857546107E-2</v>
      </c>
      <c r="M14">
        <v>30521</v>
      </c>
      <c r="N14">
        <v>-0.57611488410205103</v>
      </c>
      <c r="O14">
        <v>3109754</v>
      </c>
      <c r="P14">
        <v>2.7237490329660399E-2</v>
      </c>
      <c r="Q14">
        <v>9.5826296014512494E-2</v>
      </c>
    </row>
    <row r="15" spans="1:17" x14ac:dyDescent="0.35">
      <c r="A15">
        <v>14</v>
      </c>
      <c r="B15" t="s">
        <v>164</v>
      </c>
      <c r="C15">
        <v>193210</v>
      </c>
      <c r="D15">
        <v>-2.9846249635960199E-2</v>
      </c>
      <c r="E15">
        <v>4254</v>
      </c>
      <c r="F15">
        <v>0.37982484592929</v>
      </c>
      <c r="G15">
        <v>240676</v>
      </c>
      <c r="H15">
        <v>3.4965275538067803E-2</v>
      </c>
      <c r="I15">
        <v>146935</v>
      </c>
      <c r="J15">
        <v>0.13910164971471101</v>
      </c>
      <c r="K15">
        <v>496834</v>
      </c>
      <c r="L15">
        <v>-2.8509192161340999E-2</v>
      </c>
      <c r="M15">
        <v>29780</v>
      </c>
      <c r="N15">
        <v>3.9731862300118603E-2</v>
      </c>
      <c r="O15">
        <v>1111689</v>
      </c>
      <c r="P15">
        <v>7.1197557594919704E-3</v>
      </c>
      <c r="Q15">
        <v>3.4256420022315999E-2</v>
      </c>
    </row>
    <row r="16" spans="1:17" x14ac:dyDescent="0.35">
      <c r="A16">
        <v>15</v>
      </c>
      <c r="B16" t="s">
        <v>217</v>
      </c>
      <c r="C16">
        <v>0</v>
      </c>
      <c r="E16">
        <v>0</v>
      </c>
      <c r="G16">
        <v>0</v>
      </c>
      <c r="I16">
        <v>0</v>
      </c>
      <c r="K16">
        <v>0</v>
      </c>
      <c r="M16">
        <v>0</v>
      </c>
      <c r="O16">
        <v>0</v>
      </c>
      <c r="Q16">
        <v>0</v>
      </c>
    </row>
    <row r="17" spans="1:17" x14ac:dyDescent="0.35">
      <c r="A17">
        <v>16</v>
      </c>
      <c r="B17" t="s">
        <v>165</v>
      </c>
      <c r="C17">
        <v>0</v>
      </c>
      <c r="E17">
        <v>0</v>
      </c>
      <c r="G17">
        <v>0</v>
      </c>
      <c r="I17">
        <v>0</v>
      </c>
      <c r="K17">
        <v>10943</v>
      </c>
      <c r="L17">
        <v>0.911107230178135</v>
      </c>
      <c r="M17">
        <v>104</v>
      </c>
      <c r="N17">
        <v>-0.86405228758169905</v>
      </c>
      <c r="O17">
        <v>11047</v>
      </c>
      <c r="P17">
        <v>0.70189493144353698</v>
      </c>
      <c r="Q17">
        <v>3.40410557257043E-4</v>
      </c>
    </row>
    <row r="18" spans="1:17" x14ac:dyDescent="0.35">
      <c r="A18">
        <v>17</v>
      </c>
      <c r="B18" t="s">
        <v>166</v>
      </c>
      <c r="C18">
        <v>6234</v>
      </c>
      <c r="D18">
        <v>0.13324850027267801</v>
      </c>
      <c r="E18">
        <v>6</v>
      </c>
      <c r="G18">
        <v>1202</v>
      </c>
      <c r="H18">
        <v>25.130434782608699</v>
      </c>
      <c r="I18">
        <v>4080</v>
      </c>
      <c r="J18">
        <v>4.42794983363195E-2</v>
      </c>
      <c r="K18">
        <v>5388</v>
      </c>
      <c r="L18">
        <v>0.68955785512699896</v>
      </c>
      <c r="M18">
        <v>2</v>
      </c>
      <c r="N18">
        <v>0</v>
      </c>
      <c r="O18">
        <v>16912</v>
      </c>
      <c r="P18">
        <v>0.33744563068406502</v>
      </c>
      <c r="Q18">
        <v>5.2113907344357002E-4</v>
      </c>
    </row>
    <row r="19" spans="1:17" x14ac:dyDescent="0.35">
      <c r="A19">
        <v>18</v>
      </c>
      <c r="B19" t="s">
        <v>167</v>
      </c>
      <c r="C19">
        <v>41761</v>
      </c>
      <c r="D19">
        <v>6.8712253045347393E-2</v>
      </c>
      <c r="E19">
        <v>9308</v>
      </c>
      <c r="F19">
        <v>50.425414364640901</v>
      </c>
      <c r="G19">
        <v>1044</v>
      </c>
      <c r="H19">
        <v>-8.1794195250659701E-2</v>
      </c>
      <c r="I19">
        <v>11701</v>
      </c>
      <c r="J19">
        <v>-0.60728310119147499</v>
      </c>
      <c r="K19">
        <v>171738</v>
      </c>
      <c r="L19">
        <v>0.76648837687718596</v>
      </c>
      <c r="M19">
        <v>9495</v>
      </c>
      <c r="N19">
        <v>0.15962383976551101</v>
      </c>
      <c r="O19">
        <v>245047</v>
      </c>
      <c r="P19">
        <v>0.39550789592077301</v>
      </c>
      <c r="Q19">
        <v>7.5510623539573399E-3</v>
      </c>
    </row>
    <row r="20" spans="1:17" x14ac:dyDescent="0.35">
      <c r="A20">
        <v>19</v>
      </c>
      <c r="B20" t="s">
        <v>168</v>
      </c>
      <c r="C20">
        <v>69654</v>
      </c>
      <c r="D20">
        <v>0.17071448980620901</v>
      </c>
      <c r="E20">
        <v>29422</v>
      </c>
      <c r="F20">
        <v>0.36074368698547798</v>
      </c>
      <c r="G20">
        <v>30816</v>
      </c>
      <c r="H20">
        <v>2.41616537605105E-2</v>
      </c>
      <c r="I20">
        <v>8352</v>
      </c>
      <c r="J20">
        <v>-0.14827656536814199</v>
      </c>
      <c r="K20">
        <v>501402</v>
      </c>
      <c r="L20">
        <v>-0.43345046948622001</v>
      </c>
      <c r="M20">
        <v>77598</v>
      </c>
      <c r="O20">
        <v>717244</v>
      </c>
      <c r="P20">
        <v>-0.287050805944987</v>
      </c>
      <c r="Q20">
        <v>2.21016954584295E-2</v>
      </c>
    </row>
    <row r="21" spans="1:17" x14ac:dyDescent="0.35">
      <c r="A21">
        <v>20</v>
      </c>
      <c r="B21" t="s">
        <v>33</v>
      </c>
      <c r="C21">
        <v>310859</v>
      </c>
      <c r="D21">
        <v>2.51658817787275E-2</v>
      </c>
      <c r="E21">
        <v>42990</v>
      </c>
      <c r="F21">
        <v>0.72747729647191195</v>
      </c>
      <c r="G21">
        <v>273738</v>
      </c>
      <c r="H21">
        <v>3.7605612981725899E-2</v>
      </c>
      <c r="I21">
        <v>171068</v>
      </c>
      <c r="J21">
        <v>-8.3014492753623603E-3</v>
      </c>
      <c r="K21">
        <v>1186305</v>
      </c>
      <c r="L21">
        <v>-0.210476926363624</v>
      </c>
      <c r="M21">
        <v>116979</v>
      </c>
      <c r="N21">
        <v>2.1113918663723199</v>
      </c>
      <c r="O21">
        <v>2101939</v>
      </c>
      <c r="P21">
        <v>-8.7932458180142503E-2</v>
      </c>
      <c r="Q21">
        <v>6.4770727465403494E-2</v>
      </c>
    </row>
    <row r="22" spans="1:17" x14ac:dyDescent="0.35">
      <c r="A22">
        <v>21</v>
      </c>
      <c r="B22" t="s">
        <v>169</v>
      </c>
      <c r="C22">
        <v>3827829</v>
      </c>
      <c r="D22">
        <v>-1.1340390977070699E-2</v>
      </c>
      <c r="E22">
        <v>5262116</v>
      </c>
      <c r="F22">
        <v>-2.6367971875939599E-2</v>
      </c>
      <c r="G22">
        <v>19482097</v>
      </c>
      <c r="H22">
        <v>1.66843532263861E-2</v>
      </c>
      <c r="I22">
        <v>525670</v>
      </c>
      <c r="J22">
        <v>0.110221719093862</v>
      </c>
      <c r="K22">
        <v>3169861</v>
      </c>
      <c r="L22">
        <v>-0.14711671103020199</v>
      </c>
      <c r="M22">
        <v>184417</v>
      </c>
      <c r="N22">
        <v>-3.1397883347777003E-2</v>
      </c>
      <c r="O22">
        <v>32451990</v>
      </c>
      <c r="P22">
        <v>-1.1190805497649199E-2</v>
      </c>
      <c r="Q22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4"/>
  <sheetViews>
    <sheetView zoomScale="50" zoomScaleNormal="50" workbookViewId="0">
      <selection sqref="A1:J1"/>
    </sheetView>
  </sheetViews>
  <sheetFormatPr defaultColWidth="11.453125" defaultRowHeight="14.5" x14ac:dyDescent="0.35"/>
  <sheetData>
    <row r="1" spans="1:16" x14ac:dyDescent="0.35">
      <c r="A1" t="s">
        <v>95</v>
      </c>
      <c r="B1" t="s">
        <v>96</v>
      </c>
      <c r="C1" t="s">
        <v>243</v>
      </c>
      <c r="D1" t="s">
        <v>170</v>
      </c>
      <c r="E1" t="s">
        <v>244</v>
      </c>
      <c r="F1" t="s">
        <v>172</v>
      </c>
      <c r="G1" t="s">
        <v>245</v>
      </c>
      <c r="H1" t="s">
        <v>174</v>
      </c>
      <c r="I1" t="s">
        <v>246</v>
      </c>
      <c r="J1" t="s">
        <v>175</v>
      </c>
      <c r="K1" t="s">
        <v>247</v>
      </c>
      <c r="L1" t="s">
        <v>248</v>
      </c>
      <c r="M1" t="s">
        <v>249</v>
      </c>
      <c r="N1" t="s">
        <v>250</v>
      </c>
      <c r="O1" t="s">
        <v>176</v>
      </c>
      <c r="P1" t="s">
        <v>177</v>
      </c>
    </row>
    <row r="2" spans="1:16" x14ac:dyDescent="0.35">
      <c r="A2">
        <v>1</v>
      </c>
      <c r="B2" t="s">
        <v>98</v>
      </c>
      <c r="C2">
        <v>302281</v>
      </c>
      <c r="D2">
        <v>-8.0346222884785101E-2</v>
      </c>
      <c r="E2">
        <v>13544367</v>
      </c>
      <c r="F2">
        <v>-1.57285856459706E-2</v>
      </c>
      <c r="G2">
        <v>31624</v>
      </c>
      <c r="H2">
        <v>-0.19095374539500601</v>
      </c>
      <c r="I2">
        <v>26589</v>
      </c>
      <c r="J2">
        <v>-0.60298926433040201</v>
      </c>
      <c r="K2">
        <v>19681</v>
      </c>
      <c r="L2">
        <v>13419671</v>
      </c>
      <c r="M2">
        <v>242625</v>
      </c>
      <c r="N2">
        <v>13681977</v>
      </c>
      <c r="O2">
        <v>-1.93920880103172E-2</v>
      </c>
      <c r="P2">
        <v>0.57745754242823899</v>
      </c>
    </row>
    <row r="3" spans="1:16" x14ac:dyDescent="0.35">
      <c r="A3">
        <v>2</v>
      </c>
      <c r="B3" t="s">
        <v>141</v>
      </c>
      <c r="C3">
        <v>102</v>
      </c>
      <c r="D3">
        <v>-0.40697674418604601</v>
      </c>
      <c r="E3">
        <v>3353</v>
      </c>
      <c r="F3">
        <v>0.42257106491302499</v>
      </c>
      <c r="G3">
        <v>0</v>
      </c>
      <c r="I3">
        <v>0</v>
      </c>
      <c r="J3">
        <v>-1</v>
      </c>
      <c r="K3">
        <v>0</v>
      </c>
      <c r="L3">
        <v>3364</v>
      </c>
      <c r="M3">
        <v>0</v>
      </c>
      <c r="N3">
        <v>3364</v>
      </c>
      <c r="O3">
        <v>0.417614833544037</v>
      </c>
      <c r="P3">
        <v>1.4198000572056201E-4</v>
      </c>
    </row>
    <row r="4" spans="1:16" x14ac:dyDescent="0.35">
      <c r="A4">
        <v>3</v>
      </c>
      <c r="B4" t="s">
        <v>100</v>
      </c>
      <c r="C4">
        <v>0</v>
      </c>
      <c r="E4">
        <v>0</v>
      </c>
      <c r="G4">
        <v>31467</v>
      </c>
      <c r="H4">
        <v>-0.19249127489221901</v>
      </c>
      <c r="I4">
        <v>19456</v>
      </c>
      <c r="J4">
        <v>-0.69674865176595302</v>
      </c>
      <c r="K4">
        <v>0</v>
      </c>
      <c r="L4">
        <v>0</v>
      </c>
      <c r="M4">
        <v>112116</v>
      </c>
      <c r="N4">
        <v>112116</v>
      </c>
      <c r="O4">
        <v>-0.101569824746977</v>
      </c>
      <c r="P4">
        <v>4.73193529172607E-3</v>
      </c>
    </row>
    <row r="5" spans="1:16" x14ac:dyDescent="0.35">
      <c r="A5">
        <v>4</v>
      </c>
      <c r="B5" t="s">
        <v>101</v>
      </c>
      <c r="C5">
        <v>244688</v>
      </c>
      <c r="D5">
        <v>2.1666209314421501E-3</v>
      </c>
      <c r="E5">
        <v>19015358</v>
      </c>
      <c r="F5">
        <v>2.79868266630596E-2</v>
      </c>
      <c r="G5">
        <v>5</v>
      </c>
      <c r="H5">
        <v>4</v>
      </c>
      <c r="I5">
        <v>5</v>
      </c>
      <c r="J5">
        <v>4</v>
      </c>
      <c r="K5">
        <v>44438</v>
      </c>
      <c r="L5">
        <v>250374</v>
      </c>
      <c r="M5">
        <v>616</v>
      </c>
      <c r="N5">
        <v>295428</v>
      </c>
      <c r="O5">
        <v>3.4140194276712998E-2</v>
      </c>
      <c r="P5">
        <v>1.2468748255057701E-2</v>
      </c>
    </row>
    <row r="6" spans="1:16" x14ac:dyDescent="0.35">
      <c r="A6">
        <v>5</v>
      </c>
      <c r="B6" t="s">
        <v>142</v>
      </c>
      <c r="C6">
        <v>3194</v>
      </c>
      <c r="D6">
        <v>2.62954545454545</v>
      </c>
      <c r="E6">
        <v>259417</v>
      </c>
      <c r="F6">
        <v>2.1545046633510498</v>
      </c>
      <c r="G6">
        <v>0</v>
      </c>
      <c r="I6">
        <v>0</v>
      </c>
      <c r="K6">
        <v>467</v>
      </c>
      <c r="L6">
        <v>103423</v>
      </c>
      <c r="M6">
        <v>1102</v>
      </c>
      <c r="N6">
        <v>104992</v>
      </c>
      <c r="O6">
        <v>1.32607395263309</v>
      </c>
      <c r="P6">
        <v>4.4312618194450697E-3</v>
      </c>
    </row>
    <row r="7" spans="1:16" x14ac:dyDescent="0.35">
      <c r="A7">
        <v>6</v>
      </c>
      <c r="B7" t="s">
        <v>103</v>
      </c>
      <c r="C7">
        <v>550163</v>
      </c>
      <c r="D7">
        <v>-4.1075141748107599E-2</v>
      </c>
      <c r="E7">
        <v>32819142</v>
      </c>
      <c r="F7">
        <v>1.47935223065148E-2</v>
      </c>
      <c r="G7">
        <v>31629</v>
      </c>
      <c r="H7">
        <v>-0.19084652971424201</v>
      </c>
      <c r="I7">
        <v>26594</v>
      </c>
      <c r="J7">
        <v>-0.60292053632752995</v>
      </c>
      <c r="K7">
        <v>64586</v>
      </c>
      <c r="L7">
        <v>13773468</v>
      </c>
      <c r="M7">
        <v>244343</v>
      </c>
      <c r="N7">
        <v>14082397</v>
      </c>
      <c r="O7">
        <v>-1.40695906382798E-2</v>
      </c>
      <c r="P7">
        <v>0.59435755250274203</v>
      </c>
    </row>
    <row r="8" spans="1:16" x14ac:dyDescent="0.35">
      <c r="A8">
        <v>7</v>
      </c>
      <c r="B8" t="s">
        <v>143</v>
      </c>
      <c r="C8">
        <v>6831</v>
      </c>
      <c r="D8">
        <v>3.7110344827586199</v>
      </c>
      <c r="E8">
        <v>408954</v>
      </c>
      <c r="F8">
        <v>1.4981155126599699</v>
      </c>
      <c r="G8">
        <v>0</v>
      </c>
      <c r="I8">
        <v>0</v>
      </c>
      <c r="K8">
        <v>1033</v>
      </c>
      <c r="L8">
        <v>246563</v>
      </c>
      <c r="M8">
        <v>5</v>
      </c>
      <c r="N8">
        <v>247601</v>
      </c>
      <c r="O8">
        <v>5.0455366735032703</v>
      </c>
      <c r="P8">
        <v>1.04501758015508E-2</v>
      </c>
    </row>
    <row r="9" spans="1:16" x14ac:dyDescent="0.35">
      <c r="A9">
        <v>8</v>
      </c>
      <c r="B9" t="s">
        <v>144</v>
      </c>
      <c r="C9">
        <v>0</v>
      </c>
      <c r="E9">
        <v>0</v>
      </c>
      <c r="G9">
        <v>293</v>
      </c>
      <c r="H9">
        <v>0.114068441064639</v>
      </c>
      <c r="I9">
        <v>5588</v>
      </c>
      <c r="J9">
        <v>5.2575587905935004</v>
      </c>
      <c r="K9">
        <v>0</v>
      </c>
      <c r="L9">
        <v>19205</v>
      </c>
      <c r="M9">
        <v>0</v>
      </c>
      <c r="N9">
        <v>19205</v>
      </c>
      <c r="O9">
        <v>6.1694952733705601E-2</v>
      </c>
      <c r="P9">
        <v>8.10560645024789E-4</v>
      </c>
    </row>
    <row r="10" spans="1:16" x14ac:dyDescent="0.35">
      <c r="A10">
        <v>9</v>
      </c>
      <c r="B10" t="s">
        <v>104</v>
      </c>
      <c r="C10">
        <v>387504</v>
      </c>
      <c r="D10">
        <v>997.72164948453599</v>
      </c>
      <c r="E10">
        <v>1605761</v>
      </c>
      <c r="F10">
        <v>1435.2799642218199</v>
      </c>
      <c r="G10">
        <v>0</v>
      </c>
      <c r="I10">
        <v>0</v>
      </c>
      <c r="K10">
        <v>1984</v>
      </c>
      <c r="L10">
        <v>47247</v>
      </c>
      <c r="M10">
        <v>0</v>
      </c>
      <c r="N10">
        <v>49231</v>
      </c>
      <c r="O10">
        <v>38.196656050955397</v>
      </c>
      <c r="P10">
        <v>2.0778292692119399E-3</v>
      </c>
    </row>
    <row r="11" spans="1:16" x14ac:dyDescent="0.35">
      <c r="A11">
        <v>10</v>
      </c>
      <c r="B11" t="s">
        <v>105</v>
      </c>
      <c r="C11">
        <v>682016</v>
      </c>
      <c r="D11">
        <v>-0.34464766509783001</v>
      </c>
      <c r="E11">
        <v>87925856</v>
      </c>
      <c r="F11">
        <v>-4.0302922745503102E-2</v>
      </c>
      <c r="G11">
        <v>18801</v>
      </c>
      <c r="H11">
        <v>1.6196182248850499</v>
      </c>
      <c r="I11">
        <v>90685</v>
      </c>
      <c r="J11">
        <v>0.86200028745662505</v>
      </c>
      <c r="K11">
        <v>35904</v>
      </c>
      <c r="L11">
        <v>270685</v>
      </c>
      <c r="M11">
        <v>0</v>
      </c>
      <c r="N11">
        <v>306589</v>
      </c>
      <c r="O11">
        <v>-7.0068852558463998E-2</v>
      </c>
      <c r="P11">
        <v>1.29398061753452E-2</v>
      </c>
    </row>
    <row r="12" spans="1:16" x14ac:dyDescent="0.35">
      <c r="A12">
        <v>11</v>
      </c>
      <c r="B12" t="s">
        <v>106</v>
      </c>
      <c r="C12">
        <v>18684</v>
      </c>
      <c r="D12">
        <v>-0.43097304705344902</v>
      </c>
      <c r="E12">
        <v>184557</v>
      </c>
      <c r="F12">
        <v>-5.4838296673751098E-2</v>
      </c>
      <c r="G12">
        <v>10118</v>
      </c>
      <c r="H12">
        <v>-8.0516175936023199E-2</v>
      </c>
      <c r="I12">
        <v>385</v>
      </c>
      <c r="J12">
        <v>-0.170258620689655</v>
      </c>
      <c r="K12">
        <v>48689</v>
      </c>
      <c r="L12">
        <v>33221</v>
      </c>
      <c r="M12">
        <v>0</v>
      </c>
      <c r="N12">
        <v>81910</v>
      </c>
      <c r="O12">
        <v>-0.178047825956068</v>
      </c>
      <c r="P12">
        <v>3.4570696398844298E-3</v>
      </c>
    </row>
    <row r="13" spans="1:16" x14ac:dyDescent="0.35">
      <c r="A13">
        <v>12</v>
      </c>
      <c r="B13" t="s">
        <v>145</v>
      </c>
      <c r="C13">
        <v>1088204</v>
      </c>
      <c r="D13">
        <v>1.3311183722270799E-2</v>
      </c>
      <c r="E13">
        <v>89716174</v>
      </c>
      <c r="F13">
        <v>-2.2856377091404801E-2</v>
      </c>
      <c r="G13">
        <v>28919</v>
      </c>
      <c r="H13">
        <v>0.59061657774599896</v>
      </c>
      <c r="I13">
        <v>91070</v>
      </c>
      <c r="J13">
        <v>0.85225862875505898</v>
      </c>
      <c r="K13">
        <v>86577</v>
      </c>
      <c r="L13">
        <v>351153</v>
      </c>
      <c r="M13">
        <v>0</v>
      </c>
      <c r="N13">
        <v>437730</v>
      </c>
      <c r="O13">
        <v>1.6560651557481699E-2</v>
      </c>
      <c r="P13">
        <v>1.8474705084441601E-2</v>
      </c>
    </row>
    <row r="14" spans="1:16" x14ac:dyDescent="0.35">
      <c r="A14">
        <v>13</v>
      </c>
      <c r="B14" t="s">
        <v>108</v>
      </c>
      <c r="C14">
        <v>1638367</v>
      </c>
      <c r="D14">
        <v>-5.6268427894962097E-3</v>
      </c>
      <c r="E14">
        <v>122535316</v>
      </c>
      <c r="F14">
        <v>-1.3049118631012799E-2</v>
      </c>
      <c r="G14">
        <v>60548</v>
      </c>
      <c r="H14">
        <v>5.7237646237122498E-2</v>
      </c>
      <c r="I14">
        <v>117664</v>
      </c>
      <c r="J14">
        <v>1.3113370816507401E-2</v>
      </c>
      <c r="K14">
        <v>151163</v>
      </c>
      <c r="L14">
        <v>14124621</v>
      </c>
      <c r="M14">
        <v>244343</v>
      </c>
      <c r="N14">
        <v>14520127</v>
      </c>
      <c r="O14">
        <v>-1.31732069082436E-2</v>
      </c>
      <c r="P14">
        <v>0.61283225758718296</v>
      </c>
    </row>
    <row r="15" spans="1:16" x14ac:dyDescent="0.35">
      <c r="A15">
        <v>14</v>
      </c>
      <c r="B15" t="s">
        <v>76</v>
      </c>
      <c r="C15">
        <v>0</v>
      </c>
      <c r="E15">
        <v>0</v>
      </c>
      <c r="G15">
        <v>0</v>
      </c>
      <c r="I15">
        <v>0</v>
      </c>
      <c r="K15">
        <v>0</v>
      </c>
      <c r="L15">
        <v>0</v>
      </c>
      <c r="M15">
        <v>0</v>
      </c>
      <c r="N15">
        <v>0</v>
      </c>
      <c r="P15">
        <v>0</v>
      </c>
    </row>
    <row r="16" spans="1:16" x14ac:dyDescent="0.35">
      <c r="A16">
        <v>15</v>
      </c>
      <c r="B16" t="s">
        <v>109</v>
      </c>
      <c r="C16">
        <v>105469</v>
      </c>
      <c r="D16">
        <v>0.15714348408048601</v>
      </c>
      <c r="E16">
        <v>4008421</v>
      </c>
      <c r="F16">
        <v>0.26273024765562603</v>
      </c>
      <c r="G16">
        <v>34482</v>
      </c>
      <c r="H16">
        <v>-6.3218234670868498E-2</v>
      </c>
      <c r="I16">
        <v>28642</v>
      </c>
      <c r="J16">
        <v>1.1941775014132201E-2</v>
      </c>
      <c r="K16">
        <v>5248</v>
      </c>
      <c r="L16">
        <v>3873053</v>
      </c>
      <c r="M16">
        <v>286057</v>
      </c>
      <c r="N16">
        <v>4164358</v>
      </c>
      <c r="O16">
        <v>0.26274170904250299</v>
      </c>
      <c r="P16">
        <v>0.17575968271773701</v>
      </c>
    </row>
    <row r="17" spans="1:16" x14ac:dyDescent="0.35">
      <c r="A17">
        <v>16</v>
      </c>
      <c r="B17" t="s">
        <v>146</v>
      </c>
      <c r="C17">
        <v>0</v>
      </c>
      <c r="E17">
        <v>0</v>
      </c>
      <c r="G17">
        <v>33812</v>
      </c>
      <c r="H17">
        <v>-6.7718098599316198E-2</v>
      </c>
      <c r="I17">
        <v>24038</v>
      </c>
      <c r="J17">
        <v>-0.14495073453562399</v>
      </c>
      <c r="K17">
        <v>0</v>
      </c>
      <c r="L17">
        <v>0</v>
      </c>
      <c r="M17">
        <v>77331</v>
      </c>
      <c r="N17">
        <v>77331</v>
      </c>
      <c r="O17">
        <v>4.1565088558151997E-2</v>
      </c>
      <c r="P17">
        <v>3.2638096974960699E-3</v>
      </c>
    </row>
    <row r="18" spans="1:16" x14ac:dyDescent="0.35">
      <c r="A18">
        <v>17</v>
      </c>
      <c r="B18" t="s">
        <v>111</v>
      </c>
      <c r="C18">
        <v>59324</v>
      </c>
      <c r="D18">
        <v>6.4467969598263099E-3</v>
      </c>
      <c r="E18">
        <v>4255949</v>
      </c>
      <c r="F18">
        <v>-7.4215080077222204E-2</v>
      </c>
      <c r="G18">
        <v>17536</v>
      </c>
      <c r="H18">
        <v>1.10037130195233</v>
      </c>
      <c r="I18">
        <v>43249</v>
      </c>
      <c r="J18">
        <v>0.51718936364274204</v>
      </c>
      <c r="K18">
        <v>289</v>
      </c>
      <c r="L18">
        <v>4307771</v>
      </c>
      <c r="M18">
        <v>115837</v>
      </c>
      <c r="N18">
        <v>4423897</v>
      </c>
      <c r="O18">
        <v>-5.94887232751133E-2</v>
      </c>
      <c r="P18">
        <v>0.18671371027561701</v>
      </c>
    </row>
    <row r="19" spans="1:16" x14ac:dyDescent="0.35">
      <c r="A19">
        <v>18</v>
      </c>
      <c r="B19" t="s">
        <v>147</v>
      </c>
      <c r="C19">
        <v>0</v>
      </c>
      <c r="E19">
        <v>0</v>
      </c>
      <c r="G19">
        <v>17536</v>
      </c>
      <c r="H19">
        <v>1.10037130195233</v>
      </c>
      <c r="I19">
        <v>43249</v>
      </c>
      <c r="J19">
        <v>0.51718936364274204</v>
      </c>
      <c r="K19">
        <v>0</v>
      </c>
      <c r="L19">
        <v>0</v>
      </c>
      <c r="M19">
        <v>43489</v>
      </c>
      <c r="N19">
        <v>43489</v>
      </c>
      <c r="O19">
        <v>0.51900104785190404</v>
      </c>
      <c r="P19">
        <v>1.8354840870337401E-3</v>
      </c>
    </row>
    <row r="20" spans="1:16" x14ac:dyDescent="0.35">
      <c r="A20">
        <v>19</v>
      </c>
      <c r="B20" t="s">
        <v>113</v>
      </c>
      <c r="C20">
        <v>0</v>
      </c>
      <c r="E20">
        <v>5418</v>
      </c>
      <c r="G20">
        <v>0</v>
      </c>
      <c r="I20">
        <v>0</v>
      </c>
      <c r="K20">
        <v>0</v>
      </c>
      <c r="L20">
        <v>5445</v>
      </c>
      <c r="M20">
        <v>0</v>
      </c>
      <c r="N20">
        <v>5445</v>
      </c>
      <c r="P20">
        <v>2.29810086548293E-4</v>
      </c>
    </row>
    <row r="21" spans="1:16" x14ac:dyDescent="0.35">
      <c r="A21">
        <v>20</v>
      </c>
      <c r="B21" t="s">
        <v>114</v>
      </c>
      <c r="C21">
        <v>0</v>
      </c>
      <c r="E21">
        <v>0</v>
      </c>
      <c r="G21">
        <v>0</v>
      </c>
      <c r="I21">
        <v>0</v>
      </c>
      <c r="K21">
        <v>0</v>
      </c>
      <c r="L21">
        <v>0</v>
      </c>
      <c r="M21">
        <v>0</v>
      </c>
      <c r="N21">
        <v>0</v>
      </c>
      <c r="P21">
        <v>0</v>
      </c>
    </row>
    <row r="22" spans="1:16" x14ac:dyDescent="0.35">
      <c r="A22">
        <v>21</v>
      </c>
      <c r="B22" t="s">
        <v>148</v>
      </c>
      <c r="C22">
        <v>164793</v>
      </c>
      <c r="D22">
        <v>9.7961223266040301E-2</v>
      </c>
      <c r="E22">
        <v>8269788</v>
      </c>
      <c r="F22">
        <v>6.41128333367431E-2</v>
      </c>
      <c r="G22">
        <v>52018</v>
      </c>
      <c r="H22">
        <v>0.15191106780636901</v>
      </c>
      <c r="I22">
        <v>71891</v>
      </c>
      <c r="J22">
        <v>0.26546382679105801</v>
      </c>
      <c r="K22">
        <v>5537</v>
      </c>
      <c r="L22">
        <v>8186269</v>
      </c>
      <c r="M22">
        <v>401894</v>
      </c>
      <c r="N22">
        <v>8593700</v>
      </c>
      <c r="O22">
        <v>7.3999713806702103E-2</v>
      </c>
      <c r="P22">
        <v>0.362703203079903</v>
      </c>
    </row>
    <row r="23" spans="1:16" x14ac:dyDescent="0.35">
      <c r="A23">
        <v>22</v>
      </c>
      <c r="B23" t="s">
        <v>149</v>
      </c>
      <c r="C23">
        <v>0</v>
      </c>
      <c r="E23">
        <v>0</v>
      </c>
      <c r="G23">
        <v>2385</v>
      </c>
      <c r="H23">
        <v>0.63692518874399495</v>
      </c>
      <c r="I23">
        <v>35881</v>
      </c>
      <c r="J23">
        <v>0.55456869286426103</v>
      </c>
      <c r="K23">
        <v>0</v>
      </c>
      <c r="L23">
        <v>50302</v>
      </c>
      <c r="M23">
        <v>0</v>
      </c>
      <c r="N23">
        <v>50302</v>
      </c>
      <c r="O23">
        <v>0.21867429014439399</v>
      </c>
      <c r="P23">
        <v>2.1230315837561498E-3</v>
      </c>
    </row>
    <row r="24" spans="1:16" x14ac:dyDescent="0.35">
      <c r="A24">
        <v>23</v>
      </c>
      <c r="B24" t="s">
        <v>116</v>
      </c>
      <c r="C24">
        <v>226</v>
      </c>
      <c r="D24">
        <v>0.93162393162393198</v>
      </c>
      <c r="E24">
        <v>142</v>
      </c>
      <c r="F24">
        <v>-0.775316455696203</v>
      </c>
      <c r="G24">
        <v>0</v>
      </c>
      <c r="H24">
        <v>-1</v>
      </c>
      <c r="I24">
        <v>0</v>
      </c>
      <c r="J24">
        <v>-1</v>
      </c>
      <c r="K24">
        <v>142</v>
      </c>
      <c r="L24">
        <v>104</v>
      </c>
      <c r="M24">
        <v>0</v>
      </c>
      <c r="N24">
        <v>246</v>
      </c>
      <c r="O24">
        <v>-0.70853080568720395</v>
      </c>
      <c r="P24">
        <v>1.0382604461135E-5</v>
      </c>
    </row>
    <row r="25" spans="1:16" x14ac:dyDescent="0.35">
      <c r="A25">
        <v>24</v>
      </c>
      <c r="B25" t="s">
        <v>41</v>
      </c>
      <c r="C25">
        <v>165019</v>
      </c>
      <c r="D25">
        <v>9.8610584060663004E-2</v>
      </c>
      <c r="E25">
        <v>8269930</v>
      </c>
      <c r="F25">
        <v>6.4044574452549505E-2</v>
      </c>
      <c r="G25">
        <v>52018</v>
      </c>
      <c r="H25">
        <v>0.148401624867538</v>
      </c>
      <c r="I25">
        <v>71891</v>
      </c>
      <c r="J25">
        <v>0.26521884514528099</v>
      </c>
      <c r="K25">
        <v>5679</v>
      </c>
      <c r="L25">
        <v>8186373</v>
      </c>
      <c r="M25">
        <v>401894</v>
      </c>
      <c r="N25">
        <v>8593946</v>
      </c>
      <c r="O25">
        <v>7.3917181895646999E-2</v>
      </c>
      <c r="P25">
        <v>0.36271358568436401</v>
      </c>
    </row>
    <row r="26" spans="1:16" x14ac:dyDescent="0.35">
      <c r="A26">
        <v>25</v>
      </c>
      <c r="B26" t="s">
        <v>42</v>
      </c>
      <c r="C26">
        <v>46408</v>
      </c>
      <c r="D26">
        <v>32.315147164393402</v>
      </c>
      <c r="E26">
        <v>224786</v>
      </c>
      <c r="F26">
        <v>4.5626330116307798</v>
      </c>
      <c r="G26">
        <v>1068708</v>
      </c>
      <c r="H26">
        <v>1.7279034328903</v>
      </c>
      <c r="I26">
        <v>15636773</v>
      </c>
      <c r="J26">
        <v>3.0322369608606601</v>
      </c>
      <c r="K26">
        <v>23962</v>
      </c>
      <c r="L26">
        <v>9040</v>
      </c>
      <c r="M26">
        <v>293</v>
      </c>
      <c r="N26">
        <v>33295</v>
      </c>
      <c r="O26">
        <v>0.19710207456944601</v>
      </c>
      <c r="P26">
        <v>1.40523908753451E-3</v>
      </c>
    </row>
    <row r="27" spans="1:16" x14ac:dyDescent="0.35">
      <c r="A27">
        <v>26</v>
      </c>
      <c r="B27" t="s">
        <v>117</v>
      </c>
      <c r="C27">
        <v>419</v>
      </c>
      <c r="D27">
        <v>2.4344262295082002</v>
      </c>
      <c r="E27">
        <v>96813</v>
      </c>
      <c r="F27">
        <v>-0.333096825746721</v>
      </c>
      <c r="G27">
        <v>0</v>
      </c>
      <c r="I27">
        <v>0</v>
      </c>
      <c r="K27">
        <v>0</v>
      </c>
      <c r="L27">
        <v>133239</v>
      </c>
      <c r="M27">
        <v>0</v>
      </c>
      <c r="N27">
        <v>133239</v>
      </c>
      <c r="O27">
        <v>-8.0780693766040204E-2</v>
      </c>
      <c r="P27">
        <v>5.6234464869803604E-3</v>
      </c>
    </row>
    <row r="28" spans="1:16" x14ac:dyDescent="0.35">
      <c r="A28">
        <v>27</v>
      </c>
      <c r="B28" t="s">
        <v>118</v>
      </c>
      <c r="C28">
        <v>0</v>
      </c>
      <c r="D28">
        <v>-1</v>
      </c>
      <c r="E28">
        <v>0</v>
      </c>
      <c r="F28">
        <v>-1</v>
      </c>
      <c r="G28">
        <v>0</v>
      </c>
      <c r="I28">
        <v>0</v>
      </c>
      <c r="K28">
        <v>0</v>
      </c>
      <c r="L28">
        <v>0</v>
      </c>
      <c r="M28">
        <v>0</v>
      </c>
      <c r="N28">
        <v>0</v>
      </c>
      <c r="O28">
        <v>-1</v>
      </c>
      <c r="P28">
        <v>0</v>
      </c>
    </row>
    <row r="29" spans="1:16" x14ac:dyDescent="0.35">
      <c r="A29">
        <v>28</v>
      </c>
      <c r="B29" t="s">
        <v>119</v>
      </c>
      <c r="C29">
        <v>0</v>
      </c>
      <c r="E29">
        <v>0</v>
      </c>
      <c r="G29">
        <v>0</v>
      </c>
      <c r="I29">
        <v>0</v>
      </c>
      <c r="K29">
        <v>0</v>
      </c>
      <c r="L29">
        <v>0</v>
      </c>
      <c r="M29">
        <v>0</v>
      </c>
      <c r="N29">
        <v>0</v>
      </c>
      <c r="P29">
        <v>0</v>
      </c>
    </row>
    <row r="30" spans="1:16" x14ac:dyDescent="0.35">
      <c r="A30">
        <v>29</v>
      </c>
      <c r="B30" t="s">
        <v>218</v>
      </c>
      <c r="C30">
        <v>0</v>
      </c>
      <c r="E30">
        <v>0</v>
      </c>
      <c r="G30">
        <v>0</v>
      </c>
      <c r="I30">
        <v>0</v>
      </c>
      <c r="K30">
        <v>0</v>
      </c>
      <c r="L30">
        <v>0</v>
      </c>
      <c r="M30">
        <v>0</v>
      </c>
      <c r="N30">
        <v>0</v>
      </c>
      <c r="P30">
        <v>0</v>
      </c>
    </row>
    <row r="31" spans="1:16" x14ac:dyDescent="0.35">
      <c r="A31">
        <v>30</v>
      </c>
      <c r="B31" t="s">
        <v>219</v>
      </c>
      <c r="C31">
        <v>0</v>
      </c>
      <c r="E31">
        <v>0</v>
      </c>
      <c r="G31">
        <v>0</v>
      </c>
      <c r="I31">
        <v>0</v>
      </c>
      <c r="K31">
        <v>0</v>
      </c>
      <c r="L31">
        <v>0</v>
      </c>
      <c r="M31">
        <v>0</v>
      </c>
      <c r="N31">
        <v>0</v>
      </c>
      <c r="P31">
        <v>0</v>
      </c>
    </row>
    <row r="32" spans="1:16" x14ac:dyDescent="0.35">
      <c r="A32">
        <v>31</v>
      </c>
      <c r="B32" t="s">
        <v>220</v>
      </c>
      <c r="C32">
        <v>0</v>
      </c>
      <c r="D32">
        <v>-1</v>
      </c>
      <c r="E32">
        <v>0</v>
      </c>
      <c r="F32">
        <v>-1</v>
      </c>
      <c r="G32">
        <v>0</v>
      </c>
      <c r="I32">
        <v>0</v>
      </c>
      <c r="K32">
        <v>0</v>
      </c>
      <c r="L32">
        <v>0</v>
      </c>
      <c r="M32">
        <v>0</v>
      </c>
      <c r="N32">
        <v>0</v>
      </c>
      <c r="O32">
        <v>-1</v>
      </c>
      <c r="P32">
        <v>0</v>
      </c>
    </row>
    <row r="33" spans="1:16" x14ac:dyDescent="0.35">
      <c r="A33">
        <v>32</v>
      </c>
      <c r="B33" t="s">
        <v>120</v>
      </c>
      <c r="C33">
        <v>1145</v>
      </c>
      <c r="D33">
        <v>4.37556973564266E-2</v>
      </c>
      <c r="E33">
        <v>285750</v>
      </c>
      <c r="F33">
        <v>0.334899864991755</v>
      </c>
      <c r="G33">
        <v>0</v>
      </c>
      <c r="I33">
        <v>0</v>
      </c>
      <c r="K33">
        <v>0</v>
      </c>
      <c r="L33">
        <v>176600</v>
      </c>
      <c r="M33">
        <v>0</v>
      </c>
      <c r="N33">
        <v>176600</v>
      </c>
      <c r="O33">
        <v>0.84621817991741199</v>
      </c>
      <c r="P33">
        <v>7.4535282432375803E-3</v>
      </c>
    </row>
    <row r="34" spans="1:16" x14ac:dyDescent="0.35">
      <c r="A34">
        <v>33</v>
      </c>
      <c r="B34" t="s">
        <v>150</v>
      </c>
      <c r="C34">
        <v>800</v>
      </c>
      <c r="D34">
        <v>7.0950468540829995E-2</v>
      </c>
      <c r="E34">
        <v>2572</v>
      </c>
      <c r="F34">
        <v>1.1505016722407999</v>
      </c>
      <c r="G34">
        <v>0</v>
      </c>
      <c r="I34">
        <v>0</v>
      </c>
      <c r="K34">
        <v>0</v>
      </c>
      <c r="L34">
        <v>2631</v>
      </c>
      <c r="M34">
        <v>0</v>
      </c>
      <c r="N34">
        <v>2631</v>
      </c>
      <c r="O34">
        <v>1.14250814332248</v>
      </c>
      <c r="P34">
        <v>1.1104322088311499E-4</v>
      </c>
    </row>
    <row r="35" spans="1:16" x14ac:dyDescent="0.35">
      <c r="A35">
        <v>34</v>
      </c>
      <c r="B35" t="s">
        <v>50</v>
      </c>
      <c r="C35">
        <v>1564</v>
      </c>
      <c r="D35">
        <v>0.28301886792452802</v>
      </c>
      <c r="E35">
        <v>382563</v>
      </c>
      <c r="F35">
        <v>6.4955780296134205E-2</v>
      </c>
      <c r="G35">
        <v>0</v>
      </c>
      <c r="I35">
        <v>0</v>
      </c>
      <c r="K35">
        <v>0</v>
      </c>
      <c r="L35">
        <v>309839</v>
      </c>
      <c r="M35">
        <v>0</v>
      </c>
      <c r="N35">
        <v>309839</v>
      </c>
      <c r="O35">
        <v>0.28776033549041402</v>
      </c>
      <c r="P35">
        <v>1.30769747302179E-2</v>
      </c>
    </row>
    <row r="36" spans="1:16" x14ac:dyDescent="0.35">
      <c r="A36">
        <v>35</v>
      </c>
      <c r="B36" t="s">
        <v>51</v>
      </c>
      <c r="C36">
        <v>41796</v>
      </c>
      <c r="D36">
        <v>-0.62459918984704099</v>
      </c>
      <c r="E36">
        <v>181199</v>
      </c>
      <c r="F36">
        <v>-0.67729819449836703</v>
      </c>
      <c r="G36">
        <v>19287</v>
      </c>
      <c r="H36">
        <v>0.18441414885777399</v>
      </c>
      <c r="I36">
        <v>14935</v>
      </c>
      <c r="J36">
        <v>-5.1625603251206499E-2</v>
      </c>
      <c r="K36">
        <v>144</v>
      </c>
      <c r="L36">
        <v>204731</v>
      </c>
      <c r="M36">
        <v>7822</v>
      </c>
      <c r="N36">
        <v>212697</v>
      </c>
      <c r="O36">
        <v>-0.64329341919903404</v>
      </c>
      <c r="P36">
        <v>8.9770277279269707E-3</v>
      </c>
    </row>
    <row r="37" spans="1:16" x14ac:dyDescent="0.35">
      <c r="A37">
        <v>36</v>
      </c>
      <c r="B37" t="s">
        <v>52</v>
      </c>
      <c r="C37">
        <v>70891</v>
      </c>
      <c r="D37">
        <v>-0.24178315881793</v>
      </c>
      <c r="E37">
        <v>1539651</v>
      </c>
      <c r="F37">
        <v>-0.354281309462049</v>
      </c>
      <c r="G37">
        <v>0</v>
      </c>
      <c r="I37">
        <v>0</v>
      </c>
      <c r="K37">
        <v>1719</v>
      </c>
      <c r="L37">
        <v>13346</v>
      </c>
      <c r="M37">
        <v>8508</v>
      </c>
      <c r="N37">
        <v>23573</v>
      </c>
      <c r="O37">
        <v>-0.46860981492752601</v>
      </c>
      <c r="P37">
        <v>9.949151827737231E-4</v>
      </c>
    </row>
    <row r="38" spans="1:16" x14ac:dyDescent="0.35">
      <c r="A38">
        <v>37</v>
      </c>
      <c r="B38" t="s">
        <v>122</v>
      </c>
      <c r="C38">
        <v>70884</v>
      </c>
      <c r="D38">
        <v>-0.24124126267113399</v>
      </c>
      <c r="E38">
        <v>1538289</v>
      </c>
      <c r="F38">
        <v>-0.35310995569341302</v>
      </c>
      <c r="G38">
        <v>0</v>
      </c>
      <c r="I38">
        <v>0</v>
      </c>
      <c r="K38">
        <v>1705</v>
      </c>
      <c r="L38">
        <v>9093</v>
      </c>
      <c r="M38">
        <v>6019</v>
      </c>
      <c r="N38">
        <v>16817</v>
      </c>
      <c r="O38">
        <v>-0.46941157911342501</v>
      </c>
      <c r="P38">
        <v>7.0977341147523401E-4</v>
      </c>
    </row>
    <row r="39" spans="1:16" x14ac:dyDescent="0.35">
      <c r="A39">
        <v>38</v>
      </c>
      <c r="B39" t="s">
        <v>123</v>
      </c>
      <c r="C39">
        <v>4</v>
      </c>
      <c r="D39">
        <v>-0.94366197183098599</v>
      </c>
      <c r="E39">
        <v>905</v>
      </c>
      <c r="F39">
        <v>-0.85422036082474195</v>
      </c>
      <c r="G39">
        <v>0</v>
      </c>
      <c r="I39">
        <v>0</v>
      </c>
      <c r="K39">
        <v>14</v>
      </c>
      <c r="L39">
        <v>4253</v>
      </c>
      <c r="M39">
        <v>2488</v>
      </c>
      <c r="N39">
        <v>6755</v>
      </c>
      <c r="O39">
        <v>-0.46668245697142002</v>
      </c>
      <c r="P39">
        <v>2.85099565589297E-4</v>
      </c>
    </row>
    <row r="40" spans="1:16" x14ac:dyDescent="0.35">
      <c r="A40">
        <v>39</v>
      </c>
      <c r="B40" t="s">
        <v>124</v>
      </c>
      <c r="C40">
        <v>0</v>
      </c>
      <c r="D40">
        <v>-1</v>
      </c>
      <c r="E40">
        <v>0</v>
      </c>
      <c r="F40">
        <v>-1</v>
      </c>
      <c r="G40">
        <v>0</v>
      </c>
      <c r="I40">
        <v>0</v>
      </c>
      <c r="K40">
        <v>0</v>
      </c>
      <c r="L40">
        <v>0</v>
      </c>
      <c r="M40">
        <v>0</v>
      </c>
      <c r="N40">
        <v>0</v>
      </c>
      <c r="P40">
        <v>0</v>
      </c>
    </row>
    <row r="41" spans="1:16" x14ac:dyDescent="0.35">
      <c r="A41">
        <v>40</v>
      </c>
      <c r="B41" t="s">
        <v>125</v>
      </c>
      <c r="C41">
        <v>3</v>
      </c>
      <c r="D41">
        <v>0</v>
      </c>
      <c r="E41">
        <v>457</v>
      </c>
      <c r="F41">
        <v>2.1958041958041998</v>
      </c>
      <c r="G41">
        <v>0</v>
      </c>
      <c r="I41">
        <v>0</v>
      </c>
      <c r="K41">
        <v>0</v>
      </c>
      <c r="L41">
        <v>0</v>
      </c>
      <c r="M41">
        <v>1</v>
      </c>
      <c r="N41">
        <v>1</v>
      </c>
      <c r="P41">
        <v>4.2205709191605798E-8</v>
      </c>
    </row>
    <row r="42" spans="1:16" x14ac:dyDescent="0.35">
      <c r="A42">
        <v>41</v>
      </c>
      <c r="B42" t="s">
        <v>11</v>
      </c>
      <c r="C42">
        <v>1893154</v>
      </c>
      <c r="D42">
        <v>-9.75000444608576E-3</v>
      </c>
      <c r="E42">
        <v>133133445</v>
      </c>
      <c r="F42">
        <v>-1.5817618610239399E-2</v>
      </c>
      <c r="G42">
        <v>1200561</v>
      </c>
      <c r="H42">
        <v>1.35118748029353</v>
      </c>
      <c r="I42">
        <v>15841263</v>
      </c>
      <c r="J42">
        <v>2.89540850577256</v>
      </c>
      <c r="K42">
        <v>182667</v>
      </c>
      <c r="L42">
        <v>22847950</v>
      </c>
      <c r="M42">
        <v>662860</v>
      </c>
      <c r="N42">
        <v>23693477</v>
      </c>
      <c r="O42">
        <v>2.8796920337112999E-3</v>
      </c>
      <c r="P42">
        <v>1</v>
      </c>
    </row>
    <row r="43" spans="1:16" x14ac:dyDescent="0.35">
      <c r="A43">
        <v>42</v>
      </c>
      <c r="B43" t="s">
        <v>151</v>
      </c>
      <c r="C43">
        <v>1261</v>
      </c>
      <c r="D43">
        <v>-9.4759511844938998E-2</v>
      </c>
      <c r="E43">
        <v>0</v>
      </c>
      <c r="G43">
        <v>0</v>
      </c>
      <c r="I43">
        <v>0</v>
      </c>
      <c r="K43">
        <v>0</v>
      </c>
      <c r="L43">
        <v>0</v>
      </c>
      <c r="M43">
        <v>0</v>
      </c>
      <c r="N43">
        <v>0</v>
      </c>
      <c r="P43">
        <v>0</v>
      </c>
    </row>
    <row r="44" spans="1:16" x14ac:dyDescent="0.35">
      <c r="A44">
        <v>43</v>
      </c>
      <c r="B44" t="s">
        <v>152</v>
      </c>
      <c r="C44">
        <v>112448</v>
      </c>
      <c r="D44">
        <v>9.1187858439025299E-2</v>
      </c>
      <c r="E44">
        <v>14189556</v>
      </c>
      <c r="F44">
        <v>0.41505358972633</v>
      </c>
      <c r="G44">
        <v>42201</v>
      </c>
      <c r="H44">
        <v>2.84274266982335</v>
      </c>
      <c r="I44">
        <v>1172960</v>
      </c>
      <c r="J44">
        <v>11.2793463354375</v>
      </c>
      <c r="K44">
        <v>17282</v>
      </c>
      <c r="L44">
        <v>85062</v>
      </c>
      <c r="M44">
        <v>0</v>
      </c>
      <c r="N44">
        <v>102344</v>
      </c>
      <c r="O44">
        <v>0.30469257932511501</v>
      </c>
      <c r="P44">
        <v>4.3195011015056996E-3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sqref="A1:J1"/>
    </sheetView>
  </sheetViews>
  <sheetFormatPr defaultColWidth="9.26953125" defaultRowHeight="14.5" x14ac:dyDescent="0.35"/>
  <cols>
    <col min="1" max="16384" width="9.26953125" style="86"/>
  </cols>
  <sheetData>
    <row r="1" spans="1:5" x14ac:dyDescent="0.35">
      <c r="A1" s="86" t="s">
        <v>95</v>
      </c>
      <c r="B1" s="86" t="s">
        <v>96</v>
      </c>
      <c r="C1" s="86" t="s">
        <v>251</v>
      </c>
      <c r="D1" s="86" t="s">
        <v>170</v>
      </c>
      <c r="E1" s="86" t="s">
        <v>171</v>
      </c>
    </row>
    <row r="2" spans="1:5" x14ac:dyDescent="0.35">
      <c r="A2" s="86">
        <v>1</v>
      </c>
      <c r="B2" s="86" t="s">
        <v>2</v>
      </c>
      <c r="C2" s="86">
        <v>1177744</v>
      </c>
      <c r="D2" s="86">
        <v>3.4347266683353299E-2</v>
      </c>
      <c r="E2" s="86">
        <v>8.5622973464194799E-2</v>
      </c>
    </row>
    <row r="3" spans="1:5" x14ac:dyDescent="0.35">
      <c r="A3" s="86">
        <v>2</v>
      </c>
      <c r="B3" s="86" t="s">
        <v>3</v>
      </c>
      <c r="C3" s="86">
        <v>1756090</v>
      </c>
      <c r="D3" s="86">
        <v>0.11612153660958</v>
      </c>
      <c r="E3" s="86">
        <v>0.127669211195929</v>
      </c>
    </row>
    <row r="4" spans="1:5" x14ac:dyDescent="0.35">
      <c r="A4" s="86">
        <v>3</v>
      </c>
      <c r="B4" s="86" t="s">
        <v>126</v>
      </c>
      <c r="C4" s="86">
        <v>1512076</v>
      </c>
      <c r="D4" s="86">
        <v>7.0540999588655506E-2</v>
      </c>
      <c r="E4" s="86">
        <v>0.109929189385678</v>
      </c>
    </row>
    <row r="5" spans="1:5" x14ac:dyDescent="0.35">
      <c r="A5" s="86">
        <v>4</v>
      </c>
      <c r="B5" s="86" t="s">
        <v>127</v>
      </c>
      <c r="C5" s="86">
        <v>756</v>
      </c>
      <c r="D5" s="86">
        <v>-0.41213063763608099</v>
      </c>
      <c r="E5" s="86">
        <v>5.4961832061068697E-5</v>
      </c>
    </row>
    <row r="6" spans="1:5" x14ac:dyDescent="0.35">
      <c r="A6" s="86">
        <v>5</v>
      </c>
      <c r="B6" s="86" t="s">
        <v>128</v>
      </c>
      <c r="C6" s="86">
        <v>7922</v>
      </c>
      <c r="D6" s="86">
        <v>-0.13647264006976201</v>
      </c>
      <c r="E6" s="86">
        <v>5.7593602326426799E-4</v>
      </c>
    </row>
    <row r="7" spans="1:5" x14ac:dyDescent="0.35">
      <c r="A7" s="86">
        <v>6</v>
      </c>
      <c r="B7" s="86" t="s">
        <v>129</v>
      </c>
      <c r="C7" s="86">
        <v>80546</v>
      </c>
      <c r="D7" s="86">
        <v>-0.35032545834375201</v>
      </c>
      <c r="E7" s="86">
        <v>5.8557615412577202E-3</v>
      </c>
    </row>
    <row r="8" spans="1:5" x14ac:dyDescent="0.35">
      <c r="A8" s="86">
        <v>7</v>
      </c>
      <c r="B8" s="86" t="s">
        <v>130</v>
      </c>
      <c r="C8" s="86">
        <v>127335</v>
      </c>
      <c r="D8" s="86">
        <v>-4.1195427917413402E-2</v>
      </c>
      <c r="E8" s="86">
        <v>9.2573609596510401E-3</v>
      </c>
    </row>
    <row r="9" spans="1:5" x14ac:dyDescent="0.35">
      <c r="A9" s="86">
        <v>8</v>
      </c>
      <c r="B9" s="86" t="s">
        <v>131</v>
      </c>
      <c r="C9" s="86">
        <v>1161838</v>
      </c>
      <c r="D9" s="86">
        <v>6.7161560661254796E-2</v>
      </c>
      <c r="E9" s="86">
        <v>8.4466593965830603E-2</v>
      </c>
    </row>
    <row r="10" spans="1:5" x14ac:dyDescent="0.35">
      <c r="A10" s="86">
        <v>9</v>
      </c>
      <c r="B10" s="86" t="s">
        <v>132</v>
      </c>
      <c r="C10" s="86">
        <v>1128005</v>
      </c>
      <c r="D10" s="86">
        <v>1.06593627140026E-2</v>
      </c>
      <c r="E10" s="86">
        <v>8.2006906579425706E-2</v>
      </c>
    </row>
    <row r="11" spans="1:5" x14ac:dyDescent="0.35">
      <c r="A11" s="86">
        <v>10</v>
      </c>
      <c r="B11" s="86" t="s">
        <v>133</v>
      </c>
      <c r="C11" s="86">
        <v>3877231</v>
      </c>
      <c r="D11" s="86">
        <v>3.6870767655838202E-2</v>
      </c>
      <c r="E11" s="86">
        <v>0.28187793529625599</v>
      </c>
    </row>
    <row r="12" spans="1:5" x14ac:dyDescent="0.35">
      <c r="A12" s="86">
        <v>11</v>
      </c>
      <c r="B12" s="86" t="s">
        <v>134</v>
      </c>
      <c r="C12" s="86">
        <v>4837</v>
      </c>
      <c r="D12" s="86">
        <v>0.21869488536155199</v>
      </c>
      <c r="E12" s="86">
        <v>3.5165394402035598E-4</v>
      </c>
    </row>
    <row r="13" spans="1:5" x14ac:dyDescent="0.35">
      <c r="A13" s="86">
        <v>12</v>
      </c>
      <c r="B13" s="86" t="s">
        <v>135</v>
      </c>
      <c r="C13" s="86">
        <v>6240</v>
      </c>
      <c r="D13" s="86">
        <v>-0.21341232824908599</v>
      </c>
      <c r="E13" s="86">
        <v>4.5365321701199598E-4</v>
      </c>
    </row>
    <row r="14" spans="1:5" x14ac:dyDescent="0.35">
      <c r="A14" s="86">
        <v>13</v>
      </c>
      <c r="B14" s="86" t="s">
        <v>136</v>
      </c>
      <c r="C14" s="86">
        <v>1571274</v>
      </c>
      <c r="D14" s="86">
        <v>-8.2563566877372797E-3</v>
      </c>
      <c r="E14" s="86">
        <v>0.114232933478735</v>
      </c>
    </row>
    <row r="15" spans="1:5" x14ac:dyDescent="0.35">
      <c r="A15" s="86">
        <v>14</v>
      </c>
      <c r="B15" s="86" t="s">
        <v>4</v>
      </c>
      <c r="C15" s="86">
        <v>226517</v>
      </c>
      <c r="D15" s="86">
        <v>-6.1563446392986901E-2</v>
      </c>
      <c r="E15" s="86">
        <v>1.6467975281715699E-2</v>
      </c>
    </row>
    <row r="16" spans="1:5" x14ac:dyDescent="0.35">
      <c r="A16" s="86">
        <v>15</v>
      </c>
      <c r="B16" s="86" t="s">
        <v>5</v>
      </c>
      <c r="C16" s="86">
        <v>237800</v>
      </c>
      <c r="D16" s="86">
        <v>-1.88635650982787E-2</v>
      </c>
      <c r="E16" s="86">
        <v>1.72882588149764E-2</v>
      </c>
    </row>
    <row r="17" spans="1:5" x14ac:dyDescent="0.35">
      <c r="A17" s="86">
        <v>16</v>
      </c>
      <c r="B17" s="86" t="s">
        <v>137</v>
      </c>
      <c r="C17" s="86">
        <v>298685</v>
      </c>
      <c r="D17" s="86">
        <v>6.3409062576860204E-3</v>
      </c>
      <c r="E17" s="86">
        <v>2.1714649218466001E-2</v>
      </c>
    </row>
    <row r="18" spans="1:5" x14ac:dyDescent="0.35">
      <c r="A18" s="86">
        <v>17</v>
      </c>
      <c r="B18" s="86" t="s">
        <v>138</v>
      </c>
      <c r="C18" s="86">
        <v>215121</v>
      </c>
      <c r="D18" s="86">
        <v>5.0303196008163201E-2</v>
      </c>
      <c r="E18" s="86">
        <v>1.5639476553980399E-2</v>
      </c>
    </row>
    <row r="19" spans="1:5" x14ac:dyDescent="0.35">
      <c r="A19" s="86">
        <v>18</v>
      </c>
      <c r="B19" s="86" t="s">
        <v>139</v>
      </c>
      <c r="C19" s="86">
        <v>364983</v>
      </c>
      <c r="D19" s="86">
        <v>7.32363552960065E-2</v>
      </c>
      <c r="E19" s="86">
        <v>2.65345692475463E-2</v>
      </c>
    </row>
    <row r="20" spans="1:5" x14ac:dyDescent="0.35">
      <c r="A20" s="86">
        <v>19</v>
      </c>
      <c r="B20" s="86" t="s">
        <v>11</v>
      </c>
      <c r="C20" s="86">
        <v>13755000</v>
      </c>
      <c r="D20" s="86">
        <v>3.7518494116014302E-2</v>
      </c>
      <c r="E20" s="86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"/>
  <sheetViews>
    <sheetView workbookViewId="0">
      <selection sqref="A1:J1"/>
    </sheetView>
  </sheetViews>
  <sheetFormatPr defaultColWidth="11.453125" defaultRowHeight="14.5" x14ac:dyDescent="0.35"/>
  <sheetData>
    <row r="1" spans="1:8" x14ac:dyDescent="0.35">
      <c r="A1" t="s">
        <v>95</v>
      </c>
      <c r="B1" t="s">
        <v>96</v>
      </c>
      <c r="C1" t="s">
        <v>252</v>
      </c>
      <c r="D1" t="s">
        <v>170</v>
      </c>
      <c r="E1" t="s">
        <v>171</v>
      </c>
      <c r="F1" t="s">
        <v>253</v>
      </c>
      <c r="G1" t="s">
        <v>172</v>
      </c>
      <c r="H1" t="s">
        <v>173</v>
      </c>
    </row>
    <row r="2" spans="1:8" x14ac:dyDescent="0.35">
      <c r="A2">
        <v>1</v>
      </c>
      <c r="B2" t="s">
        <v>7</v>
      </c>
      <c r="C2">
        <v>8986182</v>
      </c>
      <c r="D2">
        <v>3.9460167191687899E-2</v>
      </c>
      <c r="E2">
        <v>0.65330294438386005</v>
      </c>
      <c r="F2">
        <v>3336322</v>
      </c>
      <c r="G2">
        <v>2.6879738010889598E-2</v>
      </c>
      <c r="H2">
        <v>0.860490901883329</v>
      </c>
    </row>
    <row r="3" spans="1:8" x14ac:dyDescent="0.35">
      <c r="A3">
        <v>2</v>
      </c>
      <c r="B3" t="s">
        <v>221</v>
      </c>
      <c r="C3">
        <v>81238</v>
      </c>
      <c r="D3">
        <v>0.34089296030370603</v>
      </c>
      <c r="E3">
        <v>5.9060705198109801E-3</v>
      </c>
      <c r="F3">
        <v>212</v>
      </c>
      <c r="H3">
        <v>5.4678196888449501E-5</v>
      </c>
    </row>
    <row r="4" spans="1:8" x14ac:dyDescent="0.35">
      <c r="A4">
        <v>3</v>
      </c>
      <c r="B4" t="s">
        <v>9</v>
      </c>
      <c r="C4">
        <v>1300903</v>
      </c>
      <c r="D4">
        <v>9.39523721027231E-2</v>
      </c>
      <c r="E4">
        <v>9.4576735732460906E-2</v>
      </c>
      <c r="F4">
        <v>82533</v>
      </c>
      <c r="G4">
        <v>1.8473271138753199E-2</v>
      </c>
      <c r="H4">
        <v>2.12865831311057E-2</v>
      </c>
    </row>
    <row r="5" spans="1:8" x14ac:dyDescent="0.35">
      <c r="A5">
        <v>4</v>
      </c>
      <c r="B5" t="s">
        <v>10</v>
      </c>
      <c r="C5">
        <v>2167918</v>
      </c>
      <c r="D5">
        <v>-4.2197056853586698E-2</v>
      </c>
      <c r="E5">
        <v>0.15760945110868799</v>
      </c>
      <c r="F5">
        <v>210201</v>
      </c>
      <c r="G5">
        <v>2.24574452867965E-3</v>
      </c>
      <c r="H5">
        <v>5.4214205962966902E-2</v>
      </c>
    </row>
    <row r="6" spans="1:8" x14ac:dyDescent="0.35">
      <c r="A6">
        <v>5</v>
      </c>
      <c r="B6" t="s">
        <v>8</v>
      </c>
      <c r="C6">
        <v>734105</v>
      </c>
      <c r="D6">
        <v>0.24772246734969999</v>
      </c>
      <c r="E6">
        <v>5.3370047255543403E-2</v>
      </c>
      <c r="F6">
        <v>58892</v>
      </c>
      <c r="G6">
        <v>1.78054768649669</v>
      </c>
      <c r="H6">
        <v>1.51891904299744E-2</v>
      </c>
    </row>
    <row r="7" spans="1:8" x14ac:dyDescent="0.35">
      <c r="A7">
        <v>6</v>
      </c>
      <c r="B7" t="s">
        <v>140</v>
      </c>
      <c r="C7">
        <v>484654</v>
      </c>
      <c r="D7">
        <v>-5.15614420295811E-2</v>
      </c>
      <c r="E7">
        <v>3.5234750999636501E-2</v>
      </c>
      <c r="F7">
        <v>189071</v>
      </c>
      <c r="G7">
        <v>5.9684343858941197E-2</v>
      </c>
      <c r="H7">
        <v>4.8764440395735999E-2</v>
      </c>
    </row>
    <row r="8" spans="1:8" x14ac:dyDescent="0.35">
      <c r="A8">
        <v>7</v>
      </c>
      <c r="B8" t="s">
        <v>11</v>
      </c>
      <c r="C8">
        <v>13755000</v>
      </c>
      <c r="D8">
        <v>3.7518494116014302E-2</v>
      </c>
      <c r="E8">
        <v>1</v>
      </c>
      <c r="F8">
        <v>3877231</v>
      </c>
      <c r="G8">
        <v>3.6870767655838202E-2</v>
      </c>
      <c r="H8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Q56"/>
  <sheetViews>
    <sheetView showGridLines="0" zoomScale="85" zoomScaleNormal="85" zoomScalePageLayoutView="150" workbookViewId="0"/>
  </sheetViews>
  <sheetFormatPr defaultColWidth="9" defaultRowHeight="11" x14ac:dyDescent="0.35"/>
  <cols>
    <col min="1" max="1" width="7.453125" style="8" customWidth="1"/>
    <col min="2" max="2" width="13" style="8" customWidth="1"/>
    <col min="3" max="3" width="40" style="8" customWidth="1"/>
    <col min="4" max="4" width="13.26953125" style="8" bestFit="1" customWidth="1"/>
    <col min="5" max="5" width="15" style="8" bestFit="1" customWidth="1"/>
    <col min="6" max="6" width="13.7265625" style="8" bestFit="1" customWidth="1"/>
    <col min="7" max="7" width="12.453125" style="23" customWidth="1"/>
    <col min="8" max="8" width="14.54296875" style="8" bestFit="1" customWidth="1"/>
    <col min="9" max="9" width="12.26953125" style="8" customWidth="1"/>
    <col min="10" max="10" width="12.7265625" style="8" customWidth="1"/>
    <col min="11" max="11" width="11.26953125" style="8" bestFit="1" customWidth="1"/>
    <col min="12" max="16384" width="9" style="8"/>
  </cols>
  <sheetData>
    <row r="1" spans="1:10" ht="13.15" customHeight="1" x14ac:dyDescent="0.35">
      <c r="A1" s="218" t="s">
        <v>183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ht="13.15" customHeight="1" x14ac:dyDescent="0.35">
      <c r="A2" s="218" t="s">
        <v>77</v>
      </c>
      <c r="B2" s="218"/>
      <c r="C2" s="218"/>
      <c r="D2" s="218"/>
      <c r="E2" s="218"/>
      <c r="F2" s="218"/>
      <c r="G2" s="218"/>
      <c r="H2" s="218"/>
      <c r="I2" s="218"/>
      <c r="J2" s="218"/>
    </row>
    <row r="3" spans="1:10" ht="13.15" customHeight="1" x14ac:dyDescent="0.35">
      <c r="A3" s="218" t="str">
        <f>"Premi lordi contabilizzati a tutto il "&amp;IF(MID(TOT_Tav1!C1,5,4)="0331","1°",
IF(MID(TOT_Tav1!C1,5,4)="0630","2°",
IF(MID(TOT_Tav1!C1,5,4)="0930","3°","4°")))&amp;" trimestre "&amp;MID(TOT_Tav1!C1,1,4)</f>
        <v>Premi lordi contabilizzati a tutto il 1° trimestre 2026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0" ht="13.15" customHeight="1" x14ac:dyDescent="0.35">
      <c r="H4" s="9"/>
      <c r="I4" s="9"/>
      <c r="J4" s="9" t="s">
        <v>1</v>
      </c>
    </row>
    <row r="5" spans="1:10" ht="13.15" customHeight="1" x14ac:dyDescent="0.35">
      <c r="A5" s="223" t="s">
        <v>12</v>
      </c>
      <c r="B5" s="224"/>
      <c r="C5" s="88"/>
      <c r="D5" s="229" t="s">
        <v>73</v>
      </c>
      <c r="E5" s="230"/>
      <c r="F5" s="230"/>
      <c r="G5" s="230"/>
      <c r="H5" s="230"/>
      <c r="I5" s="25"/>
      <c r="J5" s="177"/>
    </row>
    <row r="6" spans="1:10" ht="21" customHeight="1" x14ac:dyDescent="0.35">
      <c r="A6" s="225"/>
      <c r="B6" s="226"/>
      <c r="C6" s="90"/>
      <c r="D6" s="212" t="s">
        <v>74</v>
      </c>
      <c r="E6" s="212" t="s">
        <v>17</v>
      </c>
      <c r="F6" s="212" t="s">
        <v>18</v>
      </c>
      <c r="G6" s="219" t="s">
        <v>184</v>
      </c>
      <c r="H6" s="221" t="s">
        <v>19</v>
      </c>
      <c r="I6" s="219" t="s">
        <v>185</v>
      </c>
      <c r="J6" s="219" t="s">
        <v>186</v>
      </c>
    </row>
    <row r="7" spans="1:10" ht="20.65" customHeight="1" x14ac:dyDescent="0.35">
      <c r="A7" s="227"/>
      <c r="B7" s="228"/>
      <c r="C7" s="91"/>
      <c r="D7" s="213"/>
      <c r="E7" s="213"/>
      <c r="F7" s="213"/>
      <c r="G7" s="220"/>
      <c r="H7" s="222"/>
      <c r="I7" s="220"/>
      <c r="J7" s="220"/>
    </row>
    <row r="8" spans="1:10" ht="13.15" customHeight="1" x14ac:dyDescent="0.35">
      <c r="A8" s="101" t="s">
        <v>21</v>
      </c>
      <c r="B8" s="26" t="s">
        <v>22</v>
      </c>
      <c r="C8" s="26"/>
      <c r="D8" s="27"/>
      <c r="E8" s="27"/>
      <c r="F8" s="27"/>
      <c r="G8" s="27"/>
      <c r="H8" s="28"/>
      <c r="I8" s="27"/>
      <c r="J8" s="185"/>
    </row>
    <row r="9" spans="1:10" ht="12" customHeight="1" x14ac:dyDescent="0.35">
      <c r="A9" s="29"/>
      <c r="B9" s="8" t="s">
        <v>75</v>
      </c>
      <c r="D9" s="102">
        <f>+TOT_Tav1!C2</f>
        <v>0</v>
      </c>
      <c r="E9" s="102">
        <f>+TOT_Tav1!D2</f>
        <v>1</v>
      </c>
      <c r="F9" s="102">
        <f>+TOT_Tav1!E2</f>
        <v>249</v>
      </c>
      <c r="G9" s="102">
        <f>+TOT_Tav1!G2</f>
        <v>0</v>
      </c>
      <c r="H9" s="103">
        <f>+TOT_Tav1!F2</f>
        <v>250</v>
      </c>
      <c r="I9" s="104">
        <f>+TOT_Tav1!H2</f>
        <v>0</v>
      </c>
      <c r="J9" s="186">
        <f>+TOT_Tav1!I2</f>
        <v>7.6837923953629592E-6</v>
      </c>
    </row>
    <row r="10" spans="1:10" ht="12" customHeight="1" x14ac:dyDescent="0.35">
      <c r="A10" s="29"/>
      <c r="B10" s="8" t="s">
        <v>23</v>
      </c>
      <c r="D10" s="102">
        <f>+TOT_Tav1!C3</f>
        <v>395624</v>
      </c>
      <c r="E10" s="102">
        <f>+TOT_Tav1!D3</f>
        <v>15692198</v>
      </c>
      <c r="F10" s="102">
        <f>+TOT_Tav1!E3</f>
        <v>1485468</v>
      </c>
      <c r="G10" s="102">
        <f>+TOT_Tav1!G3</f>
        <v>226970</v>
      </c>
      <c r="H10" s="103">
        <f>+TOT_Tav1!F3</f>
        <v>17573290</v>
      </c>
      <c r="I10" s="104">
        <f>+TOT_Tav1!H3</f>
        <v>-4.6615413076772402E-2</v>
      </c>
      <c r="J10" s="186">
        <f>+TOT_Tav1!I3</f>
        <v>0.54011804825403198</v>
      </c>
    </row>
    <row r="11" spans="1:10" s="44" customFormat="1" ht="12" customHeight="1" x14ac:dyDescent="0.35">
      <c r="A11" s="47"/>
      <c r="B11" s="44" t="s">
        <v>66</v>
      </c>
      <c r="C11" s="48" t="s">
        <v>86</v>
      </c>
      <c r="D11" s="105">
        <f>+TOT_Tav1!C4</f>
        <v>431</v>
      </c>
      <c r="E11" s="105">
        <f>+TOT_Tav1!D4</f>
        <v>3109</v>
      </c>
      <c r="F11" s="105">
        <f>+TOT_Tav1!E4</f>
        <v>2824</v>
      </c>
      <c r="G11" s="105">
        <f>+TOT_Tav1!G4</f>
        <v>58</v>
      </c>
      <c r="H11" s="105">
        <f>+TOT_Tav1!F4</f>
        <v>6364</v>
      </c>
      <c r="I11" s="106">
        <f>+TOT_Tav1!H4</f>
        <v>7.5363298411625507E-2</v>
      </c>
      <c r="J11" s="186">
        <f>+TOT_Tav1!I4</f>
        <v>1.9559861921636E-4</v>
      </c>
    </row>
    <row r="12" spans="1:10" s="44" customFormat="1" ht="12" customHeight="1" x14ac:dyDescent="0.35">
      <c r="A12" s="47"/>
      <c r="C12" s="48" t="s">
        <v>81</v>
      </c>
      <c r="D12" s="105">
        <f>+TOT_Tav1!C5</f>
        <v>1769</v>
      </c>
      <c r="E12" s="105">
        <f>+TOT_Tav1!D5</f>
        <v>0</v>
      </c>
      <c r="F12" s="105">
        <f>+TOT_Tav1!E5</f>
        <v>704291</v>
      </c>
      <c r="G12" s="105">
        <f>+TOT_Tav1!G5</f>
        <v>64401</v>
      </c>
      <c r="H12" s="105">
        <f>+TOT_Tav1!F5</f>
        <v>706060</v>
      </c>
      <c r="I12" s="106">
        <f>+TOT_Tav1!H5</f>
        <v>-7.2864552557284495E-2</v>
      </c>
      <c r="J12" s="186">
        <f>+TOT_Tav1!I5</f>
        <v>2.1700873834679901E-2</v>
      </c>
    </row>
    <row r="13" spans="1:10" ht="12" customHeight="1" x14ac:dyDescent="0.35">
      <c r="A13" s="29"/>
      <c r="B13" s="8" t="s">
        <v>25</v>
      </c>
      <c r="D13" s="102">
        <f>+TOT_Tav1!C6</f>
        <v>240314</v>
      </c>
      <c r="E13" s="102">
        <f>+TOT_Tav1!D6</f>
        <v>219817</v>
      </c>
      <c r="F13" s="102">
        <f>+TOT_Tav1!E6</f>
        <v>9183</v>
      </c>
      <c r="G13" s="102">
        <f>+TOT_Tav1!G6</f>
        <v>46355</v>
      </c>
      <c r="H13" s="103">
        <f>+TOT_Tav1!F6</f>
        <v>469314</v>
      </c>
      <c r="I13" s="104">
        <f>+TOT_Tav1!H6</f>
        <v>6.2082325331933398E-2</v>
      </c>
      <c r="J13" s="186">
        <f>+TOT_Tav1!I6</f>
        <v>1.44244453769495E-2</v>
      </c>
    </row>
    <row r="14" spans="1:10" ht="12" customHeight="1" x14ac:dyDescent="0.35">
      <c r="A14" s="29"/>
      <c r="B14" s="8" t="s">
        <v>26</v>
      </c>
      <c r="D14" s="102">
        <f>+TOT_Tav1!C7</f>
        <v>5966</v>
      </c>
      <c r="E14" s="102">
        <f>+TOT_Tav1!D7</f>
        <v>81343</v>
      </c>
      <c r="F14" s="102">
        <f>+TOT_Tav1!E7</f>
        <v>714</v>
      </c>
      <c r="G14" s="102">
        <f>+TOT_Tav1!G7</f>
        <v>482</v>
      </c>
      <c r="H14" s="103">
        <f>+TOT_Tav1!F7</f>
        <v>88023</v>
      </c>
      <c r="I14" s="104">
        <f>+TOT_Tav1!H7</f>
        <v>1.0239359867558799</v>
      </c>
      <c r="J14" s="186">
        <f>+TOT_Tav1!I7</f>
        <v>2.7054018320681402E-3</v>
      </c>
    </row>
    <row r="15" spans="1:10" ht="12" customHeight="1" x14ac:dyDescent="0.35">
      <c r="A15" s="29"/>
      <c r="B15" s="8" t="s">
        <v>27</v>
      </c>
      <c r="D15" s="102">
        <f>+TOT_Tav1!C8</f>
        <v>641904</v>
      </c>
      <c r="E15" s="102">
        <f>+TOT_Tav1!D8</f>
        <v>15993359</v>
      </c>
      <c r="F15" s="102">
        <f>+TOT_Tav1!E8</f>
        <v>1495614</v>
      </c>
      <c r="G15" s="102">
        <f>+TOT_Tav1!G8</f>
        <v>273807</v>
      </c>
      <c r="H15" s="103">
        <f>+TOT_Tav1!F8</f>
        <v>18130877</v>
      </c>
      <c r="I15" s="104">
        <f>+TOT_Tav1!H8</f>
        <v>-4.1602129031009898E-2</v>
      </c>
      <c r="J15" s="186">
        <f>+TOT_Tav1!I8</f>
        <v>0.557255579255445</v>
      </c>
    </row>
    <row r="16" spans="1:10" ht="14.15" customHeight="1" x14ac:dyDescent="0.35">
      <c r="A16" s="89"/>
      <c r="B16" s="8" t="s">
        <v>29</v>
      </c>
      <c r="D16" s="102"/>
      <c r="E16" s="102"/>
      <c r="F16" s="107"/>
      <c r="G16" s="102"/>
      <c r="H16" s="108"/>
      <c r="I16" s="104"/>
      <c r="J16" s="186"/>
    </row>
    <row r="17" spans="1:17" ht="13.15" customHeight="1" x14ac:dyDescent="0.35">
      <c r="A17" s="29"/>
      <c r="B17" s="8" t="s">
        <v>30</v>
      </c>
      <c r="D17" s="102">
        <f>+TOT_Tav1!C9</f>
        <v>583</v>
      </c>
      <c r="E17" s="102">
        <f>+TOT_Tav1!D9</f>
        <v>4059</v>
      </c>
      <c r="F17" s="102">
        <f>+TOT_Tav1!E9</f>
        <v>1620</v>
      </c>
      <c r="G17" s="102">
        <f>+TOT_Tav1!G9</f>
        <v>608</v>
      </c>
      <c r="H17" s="103">
        <f>+TOT_Tav1!F9</f>
        <v>6262</v>
      </c>
      <c r="I17" s="104">
        <f>+TOT_Tav1!H9</f>
        <v>-0.20005109862033699</v>
      </c>
      <c r="J17" s="186">
        <f>+TOT_Tav1!I9</f>
        <v>1.92463631919051E-4</v>
      </c>
    </row>
    <row r="18" spans="1:17" ht="13.15" customHeight="1" x14ac:dyDescent="0.35">
      <c r="A18" s="29"/>
      <c r="B18" s="8" t="s">
        <v>31</v>
      </c>
      <c r="D18" s="102">
        <f>+TOT_Tav1!C10</f>
        <v>160198</v>
      </c>
      <c r="E18" s="102">
        <f>+TOT_Tav1!D10</f>
        <v>347675</v>
      </c>
      <c r="F18" s="107">
        <f>+TOT_Tav1!E10</f>
        <v>16595</v>
      </c>
      <c r="G18" s="102">
        <f>+TOT_Tav1!G10</f>
        <v>58046</v>
      </c>
      <c r="H18" s="103">
        <f>+TOT_Tav1!F10</f>
        <v>524468</v>
      </c>
      <c r="I18" s="104">
        <f>+TOT_Tav1!H10</f>
        <v>8.1571333414447403E-2</v>
      </c>
      <c r="J18" s="186">
        <f>+TOT_Tav1!I10</f>
        <v>1.61196129200449E-2</v>
      </c>
    </row>
    <row r="19" spans="1:17" ht="13.15" customHeight="1" x14ac:dyDescent="0.35">
      <c r="A19" s="29"/>
      <c r="B19" s="8" t="s">
        <v>32</v>
      </c>
      <c r="D19" s="102">
        <f>+TOT_Tav1!C11</f>
        <v>283433</v>
      </c>
      <c r="E19" s="102">
        <f>+TOT_Tav1!D11</f>
        <v>230844</v>
      </c>
      <c r="F19" s="107">
        <f>+TOT_Tav1!E11</f>
        <v>66681</v>
      </c>
      <c r="G19" s="102">
        <f>+TOT_Tav1!G11</f>
        <v>17142</v>
      </c>
      <c r="H19" s="103">
        <f>+TOT_Tav1!F11</f>
        <v>580958</v>
      </c>
      <c r="I19" s="104">
        <f>+TOT_Tav1!H11</f>
        <v>-4.9307056746234999E-2</v>
      </c>
      <c r="J19" s="186">
        <f>+TOT_Tav1!I11</f>
        <v>1.7855842649701099E-2</v>
      </c>
    </row>
    <row r="20" spans="1:17" ht="12" customHeight="1" x14ac:dyDescent="0.35">
      <c r="A20" s="89"/>
      <c r="B20" s="8" t="s">
        <v>33</v>
      </c>
      <c r="D20" s="102">
        <f>+TOT_Tav1!C12</f>
        <v>444214</v>
      </c>
      <c r="E20" s="102">
        <f>+TOT_Tav1!D12</f>
        <v>582578</v>
      </c>
      <c r="F20" s="102">
        <f>+TOT_Tav1!E12</f>
        <v>84896</v>
      </c>
      <c r="G20" s="102">
        <f>+TOT_Tav1!G12</f>
        <v>75796</v>
      </c>
      <c r="H20" s="103">
        <f>+TOT_Tav1!F12</f>
        <v>1111688</v>
      </c>
      <c r="I20" s="104">
        <f>+TOT_Tav1!H12</f>
        <v>7.1188498228893504E-3</v>
      </c>
      <c r="J20" s="186">
        <f>+TOT_Tav1!I12</f>
        <v>3.4167919201665002E-2</v>
      </c>
    </row>
    <row r="21" spans="1:17" s="23" customFormat="1" ht="13.15" customHeight="1" x14ac:dyDescent="0.35">
      <c r="A21" s="76" t="s">
        <v>34</v>
      </c>
      <c r="B21" s="31"/>
      <c r="C21" s="31"/>
      <c r="D21" s="109">
        <f>+TOT_Tav1!C13</f>
        <v>1086118</v>
      </c>
      <c r="E21" s="109">
        <f>+TOT_Tav1!D13</f>
        <v>16575937</v>
      </c>
      <c r="F21" s="109">
        <f>+TOT_Tav1!E13</f>
        <v>1580510</v>
      </c>
      <c r="G21" s="109">
        <f>+TOT_Tav1!G13</f>
        <v>349603</v>
      </c>
      <c r="H21" s="109">
        <f>+TOT_Tav1!F13</f>
        <v>19242565</v>
      </c>
      <c r="I21" s="110">
        <f>+TOT_Tav1!H13</f>
        <v>-3.8916063805069401E-2</v>
      </c>
      <c r="J21" s="187">
        <f>+TOT_Tav1!I13</f>
        <v>0.59142349845710995</v>
      </c>
      <c r="M21" s="206"/>
      <c r="N21" s="206"/>
      <c r="O21" s="206"/>
      <c r="P21" s="206"/>
      <c r="Q21" s="206"/>
    </row>
    <row r="22" spans="1:17" s="23" customFormat="1" ht="14.15" customHeight="1" x14ac:dyDescent="0.35">
      <c r="A22" s="77" t="s">
        <v>76</v>
      </c>
      <c r="B22" s="33"/>
      <c r="C22" s="33"/>
      <c r="D22" s="111">
        <f>+TOT_Tav1!C14</f>
        <v>0</v>
      </c>
      <c r="E22" s="111">
        <f>+TOT_Tav1!D14</f>
        <v>0</v>
      </c>
      <c r="F22" s="112">
        <f>+TOT_Tav1!E14</f>
        <v>0</v>
      </c>
      <c r="G22" s="111">
        <f>+TOT_Tav1!G14</f>
        <v>0</v>
      </c>
      <c r="H22" s="111">
        <f>+TOT_Tav1!F14</f>
        <v>0</v>
      </c>
      <c r="I22" s="113" t="s">
        <v>187</v>
      </c>
      <c r="J22" s="188" t="s">
        <v>187</v>
      </c>
    </row>
    <row r="23" spans="1:17" ht="13.15" customHeight="1" x14ac:dyDescent="0.35">
      <c r="A23" s="101" t="s">
        <v>36</v>
      </c>
      <c r="B23" s="26" t="s">
        <v>22</v>
      </c>
      <c r="C23" s="26"/>
      <c r="D23" s="114"/>
      <c r="E23" s="114"/>
      <c r="F23" s="114"/>
      <c r="G23" s="114"/>
      <c r="H23" s="115"/>
      <c r="I23" s="116"/>
      <c r="J23" s="189"/>
    </row>
    <row r="24" spans="1:17" ht="12" customHeight="1" x14ac:dyDescent="0.35">
      <c r="A24" s="89"/>
      <c r="B24" s="8" t="s">
        <v>37</v>
      </c>
      <c r="D24" s="102">
        <f>+TOT_Tav1!C15</f>
        <v>16217</v>
      </c>
      <c r="E24" s="102">
        <f>+TOT_Tav1!D15</f>
        <v>4851196</v>
      </c>
      <c r="F24" s="102">
        <f>+TOT_Tav1!E15</f>
        <v>966307</v>
      </c>
      <c r="G24" s="102">
        <f>+TOT_Tav1!G15</f>
        <v>222381</v>
      </c>
      <c r="H24" s="103">
        <f>+TOT_Tav1!F15</f>
        <v>5833720</v>
      </c>
      <c r="I24" s="104">
        <f>+TOT_Tav1!H15</f>
        <v>7.8218787265392095E-2</v>
      </c>
      <c r="J24" s="186">
        <f>+TOT_Tav1!I15</f>
        <v>0.17930037349070699</v>
      </c>
    </row>
    <row r="25" spans="1:17" s="44" customFormat="1" ht="12" customHeight="1" x14ac:dyDescent="0.35">
      <c r="A25" s="49"/>
      <c r="B25" s="48" t="s">
        <v>66</v>
      </c>
      <c r="C25" s="48" t="s">
        <v>81</v>
      </c>
      <c r="D25" s="105">
        <f>+TOT_Tav1!C16</f>
        <v>0</v>
      </c>
      <c r="E25" s="105">
        <f>+TOT_Tav1!D16</f>
        <v>0</v>
      </c>
      <c r="F25" s="105">
        <f>+TOT_Tav1!E16</f>
        <v>363863</v>
      </c>
      <c r="G25" s="105">
        <f>+TOT_Tav1!G16</f>
        <v>66559</v>
      </c>
      <c r="H25" s="117">
        <f>+TOT_Tav1!F16</f>
        <v>363863</v>
      </c>
      <c r="I25" s="106">
        <f>+TOT_Tav1!H16</f>
        <v>0.10397337330169901</v>
      </c>
      <c r="J25" s="186">
        <f>+TOT_Tav1!I16</f>
        <v>1.1183391009415801E-2</v>
      </c>
    </row>
    <row r="26" spans="1:17" ht="12" customHeight="1" x14ac:dyDescent="0.35">
      <c r="A26" s="89"/>
      <c r="B26" s="8" t="s">
        <v>38</v>
      </c>
      <c r="D26" s="102">
        <f>+TOT_Tav1!C17</f>
        <v>1428</v>
      </c>
      <c r="E26" s="102">
        <f>+TOT_Tav1!D17</f>
        <v>5011774</v>
      </c>
      <c r="F26" s="102">
        <f>+TOT_Tav1!E17</f>
        <v>604647</v>
      </c>
      <c r="G26" s="102">
        <f>+TOT_Tav1!G17</f>
        <v>180193</v>
      </c>
      <c r="H26" s="103">
        <f>+TOT_Tav1!F17</f>
        <v>5617849</v>
      </c>
      <c r="I26" s="104">
        <f>+TOT_Tav1!H17</f>
        <v>5.6150238307587599E-2</v>
      </c>
      <c r="J26" s="186">
        <f>+TOT_Tav1!I17</f>
        <v>0.17266554169799</v>
      </c>
    </row>
    <row r="27" spans="1:17" s="44" customFormat="1" ht="12" customHeight="1" x14ac:dyDescent="0.35">
      <c r="A27" s="49"/>
      <c r="B27" s="48" t="s">
        <v>66</v>
      </c>
      <c r="C27" s="48" t="s">
        <v>81</v>
      </c>
      <c r="D27" s="105">
        <f>+TOT_Tav1!C18</f>
        <v>0</v>
      </c>
      <c r="E27" s="105">
        <f>+TOT_Tav1!D18</f>
        <v>0</v>
      </c>
      <c r="F27" s="105">
        <f>+TOT_Tav1!E18</f>
        <v>310375</v>
      </c>
      <c r="G27" s="105">
        <f>+TOT_Tav1!G18</f>
        <v>117802</v>
      </c>
      <c r="H27" s="117">
        <f>+TOT_Tav1!F18</f>
        <v>310375</v>
      </c>
      <c r="I27" s="106">
        <f>+TOT_Tav1!H18</f>
        <v>0.465290957331294</v>
      </c>
      <c r="J27" s="186">
        <f>+TOT_Tav1!I18</f>
        <v>9.5394282588431092E-3</v>
      </c>
    </row>
    <row r="28" spans="1:17" ht="12" customHeight="1" x14ac:dyDescent="0.35">
      <c r="A28" s="89"/>
      <c r="B28" s="8" t="s">
        <v>39</v>
      </c>
      <c r="D28" s="102">
        <f>+TOT_Tav1!C19</f>
        <v>0</v>
      </c>
      <c r="E28" s="102">
        <f>+TOT_Tav1!D19</f>
        <v>5445</v>
      </c>
      <c r="F28" s="102">
        <f>+TOT_Tav1!E19</f>
        <v>0</v>
      </c>
      <c r="G28" s="102">
        <f>+TOT_Tav1!G19</f>
        <v>0</v>
      </c>
      <c r="H28" s="103">
        <f>+TOT_Tav1!F19</f>
        <v>5445</v>
      </c>
      <c r="I28" s="118" t="s">
        <v>187</v>
      </c>
      <c r="J28" s="186" t="s">
        <v>187</v>
      </c>
    </row>
    <row r="29" spans="1:17" ht="12" customHeight="1" x14ac:dyDescent="0.35">
      <c r="A29" s="89"/>
      <c r="B29" s="8" t="s">
        <v>40</v>
      </c>
      <c r="D29" s="102">
        <f>+TOT_Tav1!C20</f>
        <v>0</v>
      </c>
      <c r="E29" s="102">
        <f>+TOT_Tav1!D20</f>
        <v>0</v>
      </c>
      <c r="F29" s="107">
        <f>+TOT_Tav1!E20</f>
        <v>0</v>
      </c>
      <c r="G29" s="102">
        <f>+TOT_Tav1!G20</f>
        <v>0</v>
      </c>
      <c r="H29" s="103">
        <f>+TOT_Tav1!F20</f>
        <v>0</v>
      </c>
      <c r="I29" s="104">
        <f>+TOT_Tav1!H20</f>
        <v>0</v>
      </c>
      <c r="J29" s="186">
        <f>+TOT_Tav1!I20</f>
        <v>0</v>
      </c>
    </row>
    <row r="30" spans="1:17" ht="12" customHeight="1" x14ac:dyDescent="0.35">
      <c r="A30" s="89"/>
      <c r="B30" s="8" t="s">
        <v>27</v>
      </c>
      <c r="D30" s="102">
        <f>+TOT_Tav1!C21</f>
        <v>17645</v>
      </c>
      <c r="E30" s="102">
        <f>+TOT_Tav1!D21</f>
        <v>9868415</v>
      </c>
      <c r="F30" s="102">
        <f>+TOT_Tav1!E21</f>
        <v>1570954</v>
      </c>
      <c r="G30" s="102">
        <f>+TOT_Tav1!G21</f>
        <v>402574</v>
      </c>
      <c r="H30" s="103">
        <f>+TOT_Tav1!F21</f>
        <v>11457014</v>
      </c>
      <c r="I30" s="104">
        <f>+TOT_Tav1!H21</f>
        <v>6.7785915942414801E-2</v>
      </c>
      <c r="J30" s="186">
        <f>+TOT_Tav1!I21</f>
        <v>0.35213326818706803</v>
      </c>
    </row>
    <row r="31" spans="1:17" ht="14.15" customHeight="1" x14ac:dyDescent="0.35">
      <c r="A31" s="89"/>
      <c r="B31" s="8" t="s">
        <v>29</v>
      </c>
      <c r="D31" s="102">
        <f>+TOT_Tav1!C22</f>
        <v>8239</v>
      </c>
      <c r="E31" s="102">
        <f>+TOT_Tav1!D22</f>
        <v>2808</v>
      </c>
      <c r="F31" s="107">
        <f>+TOT_Tav1!E22</f>
        <v>0</v>
      </c>
      <c r="G31" s="102">
        <f>+TOT_Tav1!G22</f>
        <v>507</v>
      </c>
      <c r="H31" s="103">
        <f>+TOT_Tav1!F22</f>
        <v>11047</v>
      </c>
      <c r="I31" s="104">
        <f>+TOT_Tav1!H22</f>
        <v>0.70189493144353698</v>
      </c>
      <c r="J31" s="186">
        <f>+TOT_Tav1!I22</f>
        <v>3.39531418366298E-4</v>
      </c>
    </row>
    <row r="32" spans="1:17" s="23" customFormat="1" ht="13.15" customHeight="1" x14ac:dyDescent="0.35">
      <c r="A32" s="76" t="s">
        <v>41</v>
      </c>
      <c r="B32" s="31"/>
      <c r="C32" s="31"/>
      <c r="D32" s="109">
        <f>+TOT_Tav1!C23</f>
        <v>25884</v>
      </c>
      <c r="E32" s="109">
        <f>+TOT_Tav1!D23</f>
        <v>9871223</v>
      </c>
      <c r="F32" s="109">
        <f>+TOT_Tav1!E23</f>
        <v>1570954</v>
      </c>
      <c r="G32" s="109">
        <f>+TOT_Tav1!G23</f>
        <v>403081</v>
      </c>
      <c r="H32" s="109">
        <f>+TOT_Tav1!F23</f>
        <v>11468061</v>
      </c>
      <c r="I32" s="110">
        <f>+TOT_Tav1!H23</f>
        <v>6.8169292568876605E-2</v>
      </c>
      <c r="J32" s="187">
        <f>+TOT_Tav1!I23</f>
        <v>0.35247279960543398</v>
      </c>
    </row>
    <row r="33" spans="1:10" s="23" customFormat="1" ht="14.15" customHeight="1" x14ac:dyDescent="0.35">
      <c r="A33" s="78" t="s">
        <v>42</v>
      </c>
      <c r="B33" s="35"/>
      <c r="C33" s="9"/>
      <c r="D33" s="111">
        <f>+TOT_Tav1!C24</f>
        <v>80795</v>
      </c>
      <c r="E33" s="111">
        <f>+TOT_Tav1!D24</f>
        <v>16609</v>
      </c>
      <c r="F33" s="112">
        <f>+TOT_Tav1!E24</f>
        <v>1383</v>
      </c>
      <c r="G33" s="111">
        <f>+TOT_Tav1!G24</f>
        <v>19193</v>
      </c>
      <c r="H33" s="111">
        <f>+TOT_Tav1!F24</f>
        <v>98787</v>
      </c>
      <c r="I33" s="119">
        <f>+TOT_Tav1!H24</f>
        <v>0.16261033305872699</v>
      </c>
      <c r="J33" s="190">
        <f>+TOT_Tav1!I24</f>
        <v>3.0362351974428802E-3</v>
      </c>
    </row>
    <row r="34" spans="1:10" ht="14.15" customHeight="1" x14ac:dyDescent="0.35">
      <c r="A34" s="101" t="s">
        <v>43</v>
      </c>
      <c r="B34" s="26" t="s">
        <v>44</v>
      </c>
      <c r="C34" s="26"/>
      <c r="D34" s="114">
        <f>+TOT_Tav1!C25</f>
        <v>15</v>
      </c>
      <c r="E34" s="114">
        <f>+TOT_Tav1!D25</f>
        <v>218746</v>
      </c>
      <c r="F34" s="114">
        <f>+TOT_Tav1!E25</f>
        <v>33508</v>
      </c>
      <c r="G34" s="114">
        <f>+TOT_Tav1!G25</f>
        <v>465</v>
      </c>
      <c r="H34" s="115">
        <f>+TOT_Tav1!F25</f>
        <v>252269</v>
      </c>
      <c r="I34" s="120">
        <f>+TOT_Tav1!H25</f>
        <v>-0.33107857279226099</v>
      </c>
      <c r="J34" s="189">
        <f>+TOT_Tav1!I25</f>
        <v>7.7535304951432699E-3</v>
      </c>
    </row>
    <row r="35" spans="1:10" s="50" customFormat="1" ht="12" customHeight="1" x14ac:dyDescent="0.35">
      <c r="A35" s="49"/>
      <c r="B35" s="48" t="s">
        <v>66</v>
      </c>
      <c r="C35" s="48" t="s">
        <v>89</v>
      </c>
      <c r="D35" s="121">
        <f>+TOT_Tav1!C26</f>
        <v>0</v>
      </c>
      <c r="E35" s="121">
        <f>+TOT_Tav1!D26</f>
        <v>103</v>
      </c>
      <c r="F35" s="121">
        <f>+TOT_Tav1!E26</f>
        <v>56</v>
      </c>
      <c r="G35" s="121">
        <f>+TOT_Tav1!G26</f>
        <v>0</v>
      </c>
      <c r="H35" s="117">
        <f>+TOT_Tav1!F26</f>
        <v>159</v>
      </c>
      <c r="I35" s="122">
        <f>+TOT_Tav1!H26</f>
        <v>-0.76090225563909797</v>
      </c>
      <c r="J35" s="186">
        <f>+TOT_Tav1!I26</f>
        <v>4.8868919634508404E-6</v>
      </c>
    </row>
    <row r="36" spans="1:10" s="44" customFormat="1" ht="12" customHeight="1" x14ac:dyDescent="0.35">
      <c r="A36" s="49"/>
      <c r="B36" s="123"/>
      <c r="C36" s="48" t="s">
        <v>45</v>
      </c>
      <c r="D36" s="105">
        <f>+TOT_Tav1!C27</f>
        <v>0</v>
      </c>
      <c r="E36" s="105">
        <f>+TOT_Tav1!D27</f>
        <v>103</v>
      </c>
      <c r="F36" s="105">
        <f>+TOT_Tav1!E27</f>
        <v>56</v>
      </c>
      <c r="G36" s="105">
        <f>+TOT_Tav1!G27</f>
        <v>0</v>
      </c>
      <c r="H36" s="117">
        <f>+TOT_Tav1!F27</f>
        <v>159</v>
      </c>
      <c r="I36" s="106">
        <f>+TOT_Tav1!H27</f>
        <v>-8.0924855491329398E-2</v>
      </c>
      <c r="J36" s="186">
        <f>+TOT_Tav1!I27</f>
        <v>4.8868919634508404E-6</v>
      </c>
    </row>
    <row r="37" spans="1:10" s="44" customFormat="1" ht="12" customHeight="1" x14ac:dyDescent="0.35">
      <c r="A37" s="49"/>
      <c r="B37" s="123"/>
      <c r="C37" s="48" t="s">
        <v>46</v>
      </c>
      <c r="D37" s="105">
        <f>+TOT_Tav1!C28</f>
        <v>0</v>
      </c>
      <c r="E37" s="105">
        <f>+TOT_Tav1!D28</f>
        <v>0</v>
      </c>
      <c r="F37" s="105">
        <f>+TOT_Tav1!E28</f>
        <v>0</v>
      </c>
      <c r="G37" s="105">
        <f>+TOT_Tav1!G28</f>
        <v>0</v>
      </c>
      <c r="H37" s="117">
        <f>+TOT_Tav1!F28</f>
        <v>0</v>
      </c>
      <c r="I37" s="122" t="s">
        <v>187</v>
      </c>
      <c r="J37" s="186" t="s">
        <v>187</v>
      </c>
    </row>
    <row r="38" spans="1:10" s="44" customFormat="1" ht="12" customHeight="1" x14ac:dyDescent="0.35">
      <c r="A38" s="49"/>
      <c r="B38" s="123"/>
      <c r="C38" s="48" t="s">
        <v>47</v>
      </c>
      <c r="D38" s="105">
        <f>+TOT_Tav1!C29</f>
        <v>0</v>
      </c>
      <c r="E38" s="105">
        <f>+TOT_Tav1!D29</f>
        <v>0</v>
      </c>
      <c r="F38" s="105">
        <f>+TOT_Tav1!E29</f>
        <v>0</v>
      </c>
      <c r="G38" s="105">
        <f>+TOT_Tav1!G29</f>
        <v>0</v>
      </c>
      <c r="H38" s="117">
        <f>+TOT_Tav1!F29</f>
        <v>0</v>
      </c>
      <c r="I38" s="122" t="s">
        <v>187</v>
      </c>
      <c r="J38" s="186" t="s">
        <v>187</v>
      </c>
    </row>
    <row r="39" spans="1:10" s="44" customFormat="1" ht="12" customHeight="1" x14ac:dyDescent="0.35">
      <c r="A39" s="49"/>
      <c r="B39" s="123"/>
      <c r="C39" s="48" t="s">
        <v>48</v>
      </c>
      <c r="D39" s="105">
        <f>+TOT_Tav1!C30</f>
        <v>0</v>
      </c>
      <c r="E39" s="105">
        <f>+TOT_Tav1!D30</f>
        <v>0</v>
      </c>
      <c r="F39" s="105">
        <f>+TOT_Tav1!E30</f>
        <v>0</v>
      </c>
      <c r="G39" s="105">
        <f>+TOT_Tav1!G30</f>
        <v>0</v>
      </c>
      <c r="H39" s="117">
        <f>+TOT_Tav1!F30</f>
        <v>0</v>
      </c>
      <c r="I39" s="122" t="s">
        <v>187</v>
      </c>
      <c r="J39" s="186" t="s">
        <v>187</v>
      </c>
    </row>
    <row r="40" spans="1:10" ht="14.15" customHeight="1" x14ac:dyDescent="0.35">
      <c r="A40" s="89"/>
      <c r="B40" s="8" t="s">
        <v>49</v>
      </c>
      <c r="D40" s="102">
        <f>+TOT_Tav1!C31</f>
        <v>695</v>
      </c>
      <c r="E40" s="102">
        <f>+TOT_Tav1!D31</f>
        <v>233507</v>
      </c>
      <c r="F40" s="107">
        <f>+TOT_Tav1!E31</f>
        <v>10844</v>
      </c>
      <c r="G40" s="102">
        <f>+TOT_Tav1!G31</f>
        <v>104</v>
      </c>
      <c r="H40" s="103">
        <f>+TOT_Tav1!F31</f>
        <v>245046</v>
      </c>
      <c r="I40" s="104">
        <f>+TOT_Tav1!H31</f>
        <v>0.39550220106266099</v>
      </c>
      <c r="J40" s="186">
        <f>+TOT_Tav1!I31</f>
        <v>7.5315303652564499E-3</v>
      </c>
    </row>
    <row r="41" spans="1:10" s="44" customFormat="1" ht="12" customHeight="1" x14ac:dyDescent="0.35">
      <c r="A41" s="49"/>
      <c r="B41" s="48" t="s">
        <v>66</v>
      </c>
      <c r="C41" s="48" t="s">
        <v>30</v>
      </c>
      <c r="D41" s="105">
        <f>+TOT_Tav1!C32</f>
        <v>18</v>
      </c>
      <c r="E41" s="105">
        <f>+TOT_Tav1!D32</f>
        <v>30185</v>
      </c>
      <c r="F41" s="124">
        <f>+TOT_Tav1!E32</f>
        <v>821</v>
      </c>
      <c r="G41" s="105">
        <f>+TOT_Tav1!G32</f>
        <v>87</v>
      </c>
      <c r="H41" s="117">
        <f>+TOT_Tav1!F32</f>
        <v>31024</v>
      </c>
      <c r="I41" s="106">
        <f>+TOT_Tav1!H32</f>
        <v>0.538965226449725</v>
      </c>
      <c r="J41" s="186">
        <f>+TOT_Tav1!I32</f>
        <v>9.5352790109496201E-4</v>
      </c>
    </row>
    <row r="42" spans="1:10" s="23" customFormat="1" ht="13.15" customHeight="1" x14ac:dyDescent="0.35">
      <c r="A42" s="76" t="s">
        <v>50</v>
      </c>
      <c r="B42" s="31"/>
      <c r="C42" s="31"/>
      <c r="D42" s="109">
        <f>+TOT_Tav1!C33</f>
        <v>710</v>
      </c>
      <c r="E42" s="109">
        <f>+TOT_Tav1!D33</f>
        <v>452253</v>
      </c>
      <c r="F42" s="109">
        <f>+TOT_Tav1!E33</f>
        <v>44352</v>
      </c>
      <c r="G42" s="109">
        <f>+TOT_Tav1!G33</f>
        <v>569</v>
      </c>
      <c r="H42" s="109">
        <f>+TOT_Tav1!F33</f>
        <v>497315</v>
      </c>
      <c r="I42" s="110">
        <f>+TOT_Tav1!H33</f>
        <v>-0.100248767470261</v>
      </c>
      <c r="J42" s="187">
        <f>+TOT_Tav1!I33</f>
        <v>1.5285060860399701E-2</v>
      </c>
    </row>
    <row r="43" spans="1:10" s="23" customFormat="1" ht="14.15" customHeight="1" x14ac:dyDescent="0.35">
      <c r="A43" s="32" t="s">
        <v>51</v>
      </c>
      <c r="B43" s="36"/>
      <c r="C43" s="36"/>
      <c r="D43" s="111">
        <f>+TOT_Tav1!C34</f>
        <v>534</v>
      </c>
      <c r="E43" s="111">
        <f>+TOT_Tav1!D34</f>
        <v>938553</v>
      </c>
      <c r="F43" s="111">
        <f>+TOT_Tav1!E34</f>
        <v>206175</v>
      </c>
      <c r="G43" s="111">
        <f>+TOT_Tav1!G34</f>
        <v>5193</v>
      </c>
      <c r="H43" s="111">
        <f>+TOT_Tav1!F34</f>
        <v>1145262</v>
      </c>
      <c r="I43" s="119">
        <f>+TOT_Tav1!H34</f>
        <v>-0.19554751365149101</v>
      </c>
      <c r="J43" s="190">
        <f>+TOT_Tav1!I34</f>
        <v>3.5199821785192702E-2</v>
      </c>
    </row>
    <row r="44" spans="1:10" ht="14.15" customHeight="1" x14ac:dyDescent="0.35">
      <c r="A44" s="97" t="s">
        <v>52</v>
      </c>
      <c r="B44" s="98"/>
      <c r="C44" s="98"/>
      <c r="D44" s="114">
        <f>+TOT_Tav1!C35</f>
        <v>17204</v>
      </c>
      <c r="E44" s="114">
        <f>+TOT_Tav1!D35</f>
        <v>11591</v>
      </c>
      <c r="F44" s="114">
        <f>+TOT_Tav1!E35</f>
        <v>55232</v>
      </c>
      <c r="G44" s="114">
        <f>+TOT_Tav1!G35</f>
        <v>11425</v>
      </c>
      <c r="H44" s="115">
        <f>+TOT_Tav1!F35</f>
        <v>84027</v>
      </c>
      <c r="I44" s="120">
        <f>+TOT_Tav1!H35</f>
        <v>-0.187760388976424</v>
      </c>
      <c r="J44" s="116">
        <f>+TOT_Tav1!I35</f>
        <v>2.5825840944206499E-3</v>
      </c>
    </row>
    <row r="45" spans="1:10" s="44" customFormat="1" ht="12" customHeight="1" x14ac:dyDescent="0.35">
      <c r="A45" s="49"/>
      <c r="B45" s="48" t="s">
        <v>66</v>
      </c>
      <c r="C45" s="48" t="s">
        <v>82</v>
      </c>
      <c r="D45" s="105">
        <f>+TOT_Tav1!C36</f>
        <v>17203</v>
      </c>
      <c r="E45" s="105">
        <f>+TOT_Tav1!D36</f>
        <v>7282</v>
      </c>
      <c r="F45" s="105">
        <f>+TOT_Tav1!E36</f>
        <v>49860</v>
      </c>
      <c r="G45" s="105">
        <f>+TOT_Tav1!G36</f>
        <v>9064</v>
      </c>
      <c r="H45" s="117">
        <f>+TOT_Tav1!F36</f>
        <v>74345</v>
      </c>
      <c r="I45" s="106">
        <f>+TOT_Tav1!H36</f>
        <v>-0.17826312822610099</v>
      </c>
      <c r="J45" s="118">
        <f>+TOT_Tav1!I36</f>
        <v>2.2850061825330399E-3</v>
      </c>
    </row>
    <row r="46" spans="1:10" s="44" customFormat="1" ht="12" customHeight="1" x14ac:dyDescent="0.35">
      <c r="A46" s="49"/>
      <c r="B46" s="125"/>
      <c r="C46" s="48" t="s">
        <v>53</v>
      </c>
      <c r="D46" s="105">
        <f>+TOT_Tav1!C37</f>
        <v>0</v>
      </c>
      <c r="E46" s="105">
        <f>+TOT_Tav1!D37</f>
        <v>4309</v>
      </c>
      <c r="F46" s="105">
        <f>+TOT_Tav1!E37</f>
        <v>5370</v>
      </c>
      <c r="G46" s="105">
        <f>+TOT_Tav1!G37</f>
        <v>2360</v>
      </c>
      <c r="H46" s="117">
        <f>+TOT_Tav1!F37</f>
        <v>9679</v>
      </c>
      <c r="I46" s="106">
        <f>+TOT_Tav1!H37</f>
        <v>-0.25402697495183002</v>
      </c>
      <c r="J46" s="118">
        <f>+TOT_Tav1!I37</f>
        <v>2.9748570637887201E-4</v>
      </c>
    </row>
    <row r="47" spans="1:10" s="44" customFormat="1" ht="12" customHeight="1" x14ac:dyDescent="0.35">
      <c r="A47" s="49"/>
      <c r="B47" s="125"/>
      <c r="C47" s="48" t="s">
        <v>54</v>
      </c>
      <c r="D47" s="105">
        <f>+TOT_Tav1!C38</f>
        <v>1</v>
      </c>
      <c r="E47" s="105">
        <f>+TOT_Tav1!D38</f>
        <v>0</v>
      </c>
      <c r="F47" s="105">
        <f>+TOT_Tav1!E38</f>
        <v>0</v>
      </c>
      <c r="G47" s="105">
        <f>+TOT_Tav1!G38</f>
        <v>0</v>
      </c>
      <c r="H47" s="117">
        <f>+TOT_Tav1!F38</f>
        <v>1</v>
      </c>
      <c r="I47" s="106">
        <f>+TOT_Tav1!H38</f>
        <v>0</v>
      </c>
      <c r="J47" s="118">
        <f>+TOT_Tav1!I38</f>
        <v>3.0735169581451803E-8</v>
      </c>
    </row>
    <row r="48" spans="1:10" s="44" customFormat="1" ht="12" customHeight="1" x14ac:dyDescent="0.35">
      <c r="A48" s="51"/>
      <c r="B48" s="126"/>
      <c r="C48" s="75" t="s">
        <v>55</v>
      </c>
      <c r="D48" s="127">
        <f>+TOT_Tav1!C39</f>
        <v>0</v>
      </c>
      <c r="E48" s="127">
        <f>+TOT_Tav1!D39</f>
        <v>0</v>
      </c>
      <c r="F48" s="127">
        <f>+TOT_Tav1!E39</f>
        <v>2</v>
      </c>
      <c r="G48" s="127">
        <f>+TOT_Tav1!G39</f>
        <v>1</v>
      </c>
      <c r="H48" s="128">
        <f>+TOT_Tav1!F39</f>
        <v>2</v>
      </c>
      <c r="I48" s="129">
        <f>+TOT_Tav1!H39</f>
        <v>0</v>
      </c>
      <c r="J48" s="191">
        <f>+TOT_Tav1!I39</f>
        <v>6.1470339162903699E-8</v>
      </c>
    </row>
    <row r="49" spans="1:17" s="23" customFormat="1" ht="17.149999999999999" customHeight="1" x14ac:dyDescent="0.35">
      <c r="A49" s="214" t="s">
        <v>11</v>
      </c>
      <c r="B49" s="215"/>
      <c r="C49" s="216"/>
      <c r="D49" s="109">
        <f>+TOT_Tav1!C40</f>
        <v>1211245</v>
      </c>
      <c r="E49" s="109">
        <f>+TOT_Tav1!D40</f>
        <v>27866166</v>
      </c>
      <c r="F49" s="109">
        <f>+TOT_Tav1!E40</f>
        <v>3458606</v>
      </c>
      <c r="G49" s="109">
        <f>+TOT_Tav1!G40</f>
        <v>789064</v>
      </c>
      <c r="H49" s="109">
        <f>+TOT_Tav1!F40</f>
        <v>32536017</v>
      </c>
      <c r="I49" s="110">
        <f>+TOT_Tav1!H40</f>
        <v>-1.17456291195911E-2</v>
      </c>
      <c r="J49" s="187">
        <f>+TOT_Tav1!I40</f>
        <v>1</v>
      </c>
      <c r="K49" s="18"/>
      <c r="M49" s="206"/>
      <c r="N49" s="206"/>
      <c r="O49" s="206"/>
      <c r="P49" s="206"/>
      <c r="Q49" s="206"/>
    </row>
    <row r="50" spans="1:17" ht="7.15" customHeight="1" x14ac:dyDescent="0.35">
      <c r="A50" s="37"/>
      <c r="B50" s="38"/>
      <c r="D50" s="39"/>
      <c r="E50" s="39"/>
      <c r="F50" s="39"/>
      <c r="G50" s="40"/>
      <c r="H50" s="39"/>
    </row>
    <row r="51" spans="1:17" s="21" customFormat="1" ht="30" customHeight="1" x14ac:dyDescent="0.35">
      <c r="A51" s="217" t="s">
        <v>223</v>
      </c>
      <c r="B51" s="217"/>
      <c r="C51" s="217"/>
      <c r="D51" s="217"/>
      <c r="E51" s="217"/>
      <c r="F51" s="217"/>
      <c r="G51" s="217"/>
      <c r="H51" s="217"/>
    </row>
    <row r="52" spans="1:17" s="21" customFormat="1" ht="15" customHeight="1" x14ac:dyDescent="0.35">
      <c r="A52" s="21" t="s">
        <v>93</v>
      </c>
      <c r="G52" s="41"/>
      <c r="N52" s="207"/>
    </row>
    <row r="54" spans="1:17" x14ac:dyDescent="0.35">
      <c r="H54" s="17"/>
    </row>
    <row r="56" spans="1:17" x14ac:dyDescent="0.35">
      <c r="H56" s="17"/>
    </row>
  </sheetData>
  <mergeCells count="14">
    <mergeCell ref="D6:D7"/>
    <mergeCell ref="E6:E7"/>
    <mergeCell ref="A49:C49"/>
    <mergeCell ref="A51:H51"/>
    <mergeCell ref="A1:J1"/>
    <mergeCell ref="A2:J2"/>
    <mergeCell ref="A3:J3"/>
    <mergeCell ref="I6:I7"/>
    <mergeCell ref="J6:J7"/>
    <mergeCell ref="F6:F7"/>
    <mergeCell ref="G6:G7"/>
    <mergeCell ref="H6:H7"/>
    <mergeCell ref="A5:B7"/>
    <mergeCell ref="D5:H5"/>
  </mergeCells>
  <printOptions horizontalCentered="1"/>
  <pageMargins left="0.31496062992125984" right="0.11811023622047245" top="0.19685039370078741" bottom="0" header="0.19685039370078741" footer="0"/>
  <pageSetup paperSize="9" scale="69" orientation="portrait" r:id="rId1"/>
  <headerFooter alignWithMargins="0">
    <oddHeader>&amp;L&amp;"Arial,Normale"&amp;8IVASS - SERVIZIO STUDI E GESTIONE DATI
DIVISIONE STUDI E ANALISI STATISTICHE&amp;R&amp;A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P36"/>
  <sheetViews>
    <sheetView showGridLines="0" zoomScaleNormal="100" workbookViewId="0"/>
  </sheetViews>
  <sheetFormatPr defaultColWidth="9" defaultRowHeight="11" x14ac:dyDescent="0.35"/>
  <cols>
    <col min="1" max="1" width="19.453125" style="8" customWidth="1"/>
    <col min="2" max="9" width="10.54296875" style="8" customWidth="1"/>
    <col min="10" max="11" width="12.54296875" style="8" customWidth="1"/>
    <col min="12" max="13" width="10.54296875" style="8" customWidth="1"/>
    <col min="14" max="15" width="12" style="8" customWidth="1"/>
    <col min="16" max="18" width="10.453125" style="8" customWidth="1"/>
    <col min="19" max="16384" width="9" style="8"/>
  </cols>
  <sheetData>
    <row r="1" spans="1:16" ht="13.15" customHeight="1" x14ac:dyDescent="0.35">
      <c r="A1" s="218" t="s">
        <v>188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ht="13.15" customHeight="1" x14ac:dyDescent="0.35">
      <c r="A2" s="218" t="s">
        <v>77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</row>
    <row r="3" spans="1:16" ht="13.15" customHeight="1" x14ac:dyDescent="0.35">
      <c r="A3" s="218" t="str">
        <f>"Ripartizione per canale distributivo dei premi lordi contabilizzati a tutto il "&amp;IF(MID(TOT_Tav2!C1,5,4)="0331","1°",
IF(MID(TOT_Tav2!C1,5,4)="0630","2°",
IF(MID(TOT_Tav2!C1,5,4)="0930","3°","4°")))&amp;" trimestre "&amp;MID(TOT_Tav2!C1,1,4)</f>
        <v>Ripartizione per canale distributivo dei premi lordi contabilizzati a tutto il 1° trimestre 2026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</row>
    <row r="4" spans="1:16" ht="13.15" customHeight="1" x14ac:dyDescent="0.35">
      <c r="P4" s="9" t="s">
        <v>1</v>
      </c>
    </row>
    <row r="5" spans="1:16" ht="31.5" customHeight="1" x14ac:dyDescent="0.35">
      <c r="A5" s="27"/>
      <c r="B5" s="234" t="s">
        <v>7</v>
      </c>
      <c r="C5" s="235"/>
      <c r="D5" s="234" t="s">
        <v>91</v>
      </c>
      <c r="E5" s="235"/>
      <c r="F5" s="234" t="s">
        <v>9</v>
      </c>
      <c r="G5" s="235"/>
      <c r="H5" s="234" t="s">
        <v>10</v>
      </c>
      <c r="I5" s="235"/>
      <c r="J5" s="234" t="s">
        <v>8</v>
      </c>
      <c r="K5" s="235"/>
      <c r="L5" s="234" t="s">
        <v>140</v>
      </c>
      <c r="M5" s="235"/>
      <c r="N5" s="234" t="s">
        <v>19</v>
      </c>
      <c r="O5" s="236"/>
      <c r="P5" s="235"/>
    </row>
    <row r="6" spans="1:16" ht="31.5" customHeight="1" x14ac:dyDescent="0.35">
      <c r="A6" s="27"/>
      <c r="B6" s="95" t="s">
        <v>189</v>
      </c>
      <c r="C6" s="95" t="s">
        <v>190</v>
      </c>
      <c r="D6" s="95" t="s">
        <v>189</v>
      </c>
      <c r="E6" s="95" t="s">
        <v>190</v>
      </c>
      <c r="F6" s="95" t="s">
        <v>189</v>
      </c>
      <c r="G6" s="95" t="s">
        <v>190</v>
      </c>
      <c r="H6" s="95" t="s">
        <v>189</v>
      </c>
      <c r="I6" s="130" t="s">
        <v>190</v>
      </c>
      <c r="J6" s="95" t="s">
        <v>189</v>
      </c>
      <c r="K6" s="130" t="s">
        <v>190</v>
      </c>
      <c r="L6" s="95" t="s">
        <v>189</v>
      </c>
      <c r="M6" s="95" t="s">
        <v>190</v>
      </c>
      <c r="N6" s="95" t="s">
        <v>189</v>
      </c>
      <c r="O6" s="131" t="s">
        <v>191</v>
      </c>
      <c r="P6" s="132" t="s">
        <v>186</v>
      </c>
    </row>
    <row r="7" spans="1:16" ht="20.149999999999999" customHeight="1" x14ac:dyDescent="0.35">
      <c r="A7" s="27" t="s">
        <v>56</v>
      </c>
      <c r="B7" s="12"/>
      <c r="C7" s="133"/>
      <c r="D7" s="12"/>
      <c r="E7" s="133"/>
      <c r="F7" s="12"/>
      <c r="G7" s="133"/>
      <c r="H7" s="12"/>
      <c r="I7" s="133"/>
      <c r="J7" s="12"/>
      <c r="K7" s="133"/>
      <c r="L7" s="12"/>
      <c r="M7" s="133"/>
      <c r="N7" s="12"/>
      <c r="O7" s="133"/>
      <c r="P7" s="134"/>
    </row>
    <row r="8" spans="1:16" ht="16.149999999999999" customHeight="1" x14ac:dyDescent="0.35">
      <c r="A8" s="79" t="s">
        <v>57</v>
      </c>
      <c r="B8" s="13">
        <f>+TOT_Tav2!C2</f>
        <v>2541999</v>
      </c>
      <c r="C8" s="135">
        <f>+TOT_Tav2!D2</f>
        <v>9.6583506894415597E-2</v>
      </c>
      <c r="D8" s="13">
        <f>+TOT_Tav2!E2</f>
        <v>1686761</v>
      </c>
      <c r="E8" s="136">
        <f>+TOT_Tav2!F2</f>
        <v>1.09415314907657E-2</v>
      </c>
      <c r="F8" s="13">
        <f>+TOT_Tav2!G2</f>
        <v>12276832</v>
      </c>
      <c r="G8" s="136">
        <f>+TOT_Tav2!H2</f>
        <v>-6.89011928117612E-2</v>
      </c>
      <c r="H8" s="13">
        <f>+TOT_Tav2!I2</f>
        <v>163308</v>
      </c>
      <c r="I8" s="136">
        <f>+TOT_Tav2!J2</f>
        <v>7.8894864104224194E-2</v>
      </c>
      <c r="J8" s="13">
        <f>+TOT_Tav2!K2</f>
        <v>1407504</v>
      </c>
      <c r="K8" s="136">
        <f>+TOT_Tav2!L2</f>
        <v>-6.1164539535032598E-2</v>
      </c>
      <c r="L8" s="13">
        <f>+TOT_Tav2!M2</f>
        <v>54472</v>
      </c>
      <c r="M8" s="136">
        <f>+TOT_Tav2!N2</f>
        <v>-0.429044599339657</v>
      </c>
      <c r="N8" s="14">
        <f>+TOT_Tav2!O2</f>
        <v>18130876</v>
      </c>
      <c r="O8" s="137">
        <f>+TOT_Tav2!P2</f>
        <v>-4.16021818909941E-2</v>
      </c>
      <c r="P8" s="138">
        <f>+TOT_Tav2!Q2</f>
        <v>0.55869843421004395</v>
      </c>
    </row>
    <row r="9" spans="1:16" s="44" customFormat="1" ht="16.149999999999999" customHeight="1" x14ac:dyDescent="0.35">
      <c r="A9" s="80" t="s">
        <v>58</v>
      </c>
      <c r="B9" s="42">
        <f>+TOT_Tav2!C3</f>
        <v>227057</v>
      </c>
      <c r="C9" s="139">
        <f>+TOT_Tav2!D3</f>
        <v>-2.1913122889241202E-2</v>
      </c>
      <c r="D9" s="42">
        <f>+TOT_Tav2!E3</f>
        <v>12257</v>
      </c>
      <c r="E9" s="139">
        <f>+TOT_Tav2!F3</f>
        <v>-0.15322970639032801</v>
      </c>
      <c r="F9" s="42">
        <f>+TOT_Tav2!G3</f>
        <v>254174</v>
      </c>
      <c r="G9" s="139">
        <f>+TOT_Tav2!H3</f>
        <v>-5.0164799437962898E-2</v>
      </c>
      <c r="H9" s="42">
        <f>+TOT_Tav2!I3</f>
        <v>2193</v>
      </c>
      <c r="I9" s="139">
        <f>+TOT_Tav2!J3</f>
        <v>-8.7010824313072402E-2</v>
      </c>
      <c r="J9" s="42">
        <f>+TOT_Tav2!K3</f>
        <v>200772</v>
      </c>
      <c r="K9" s="139">
        <f>+TOT_Tav2!L3</f>
        <v>1.8697326561366402E-2</v>
      </c>
      <c r="L9" s="42">
        <f>+TOT_Tav2!M3</f>
        <v>9607</v>
      </c>
      <c r="M9" s="139">
        <f>+TOT_Tav2!N3</f>
        <v>-0.799201571774935</v>
      </c>
      <c r="N9" s="43">
        <f>+TOT_Tav2!O3</f>
        <v>706060</v>
      </c>
      <c r="O9" s="140">
        <f>+TOT_Tav2!P3</f>
        <v>-7.2864552557284495E-2</v>
      </c>
      <c r="P9" s="141">
        <f>+TOT_Tav2!Q3</f>
        <v>2.17570632802488E-2</v>
      </c>
    </row>
    <row r="10" spans="1:16" ht="16.149999999999999" customHeight="1" x14ac:dyDescent="0.35">
      <c r="A10" s="79" t="s">
        <v>59</v>
      </c>
      <c r="B10" s="13">
        <f>+TOT_Tav2!C4</f>
        <v>0</v>
      </c>
      <c r="C10" s="13">
        <f>+TOT_Tav2!D4</f>
        <v>0</v>
      </c>
      <c r="D10" s="13">
        <f>+TOT_Tav2!E4</f>
        <v>0</v>
      </c>
      <c r="E10" s="13">
        <f>+TOT_Tav2!F4</f>
        <v>0</v>
      </c>
      <c r="F10" s="13">
        <f>+TOT_Tav2!G4</f>
        <v>0</v>
      </c>
      <c r="G10" s="136">
        <f>+TOT_Tav2!H4</f>
        <v>0</v>
      </c>
      <c r="H10" s="13">
        <f>+TOT_Tav2!I4</f>
        <v>0</v>
      </c>
      <c r="I10" s="136">
        <f>+TOT_Tav2!J4</f>
        <v>0</v>
      </c>
      <c r="J10" s="13">
        <f>+TOT_Tav2!K4</f>
        <v>0</v>
      </c>
      <c r="K10" s="136">
        <f>+TOT_Tav2!L4</f>
        <v>0</v>
      </c>
      <c r="L10" s="13">
        <f>+TOT_Tav2!M4</f>
        <v>0</v>
      </c>
      <c r="M10" s="136">
        <f>+TOT_Tav2!N4</f>
        <v>0</v>
      </c>
      <c r="N10" s="14">
        <f>+TOT_Tav2!O4</f>
        <v>0</v>
      </c>
      <c r="O10" s="142">
        <f>+TOT_Tav2!P4</f>
        <v>0</v>
      </c>
      <c r="P10" s="143">
        <f>+TOT_Tav2!Q4</f>
        <v>0</v>
      </c>
    </row>
    <row r="11" spans="1:16" ht="16.149999999999999" customHeight="1" x14ac:dyDescent="0.35">
      <c r="A11" s="79" t="s">
        <v>60</v>
      </c>
      <c r="B11" s="13">
        <f>+TOT_Tav2!C5</f>
        <v>790377</v>
      </c>
      <c r="C11" s="136">
        <f>+TOT_Tav2!D5</f>
        <v>-0.179638798069438</v>
      </c>
      <c r="D11" s="13">
        <f>+TOT_Tav2!E5</f>
        <v>3425747</v>
      </c>
      <c r="E11" s="136">
        <f>+TOT_Tav2!F5</f>
        <v>-5.5869324428195102E-2</v>
      </c>
      <c r="F11" s="13">
        <f>+TOT_Tav2!G5</f>
        <v>6610378</v>
      </c>
      <c r="G11" s="136">
        <f>+TOT_Tav2!H5</f>
        <v>0.20496285062231601</v>
      </c>
      <c r="H11" s="13">
        <f>+TOT_Tav2!I5</f>
        <v>187974</v>
      </c>
      <c r="I11" s="136">
        <f>+TOT_Tav2!J5</f>
        <v>0.26734582425954501</v>
      </c>
      <c r="J11" s="13">
        <f>+TOT_Tav2!K5</f>
        <v>431652</v>
      </c>
      <c r="K11" s="136">
        <f>+TOT_Tav2!L5</f>
        <v>-0.116227836697924</v>
      </c>
      <c r="L11" s="13">
        <f>+TOT_Tav2!M5</f>
        <v>10886</v>
      </c>
      <c r="M11" s="136">
        <f>+TOT_Tav2!N5</f>
        <v>-0.27782937508292399</v>
      </c>
      <c r="N11" s="14">
        <f>+TOT_Tav2!O5</f>
        <v>11457014</v>
      </c>
      <c r="O11" s="137">
        <f>+TOT_Tav2!P5</f>
        <v>6.7785915942414801E-2</v>
      </c>
      <c r="P11" s="138">
        <f>+TOT_Tav2!Q5</f>
        <v>0.35304503668342102</v>
      </c>
    </row>
    <row r="12" spans="1:16" s="44" customFormat="1" ht="16.149999999999999" customHeight="1" x14ac:dyDescent="0.35">
      <c r="A12" s="80" t="s">
        <v>58</v>
      </c>
      <c r="B12" s="42">
        <f>+TOT_Tav2!C6</f>
        <v>147657</v>
      </c>
      <c r="C12" s="139">
        <f>+TOT_Tav2!D6</f>
        <v>0.151321637426901</v>
      </c>
      <c r="D12" s="42">
        <f>+TOT_Tav2!E6</f>
        <v>373257</v>
      </c>
      <c r="E12" s="139">
        <f>+TOT_Tav2!F6</f>
        <v>0.33083157140361302</v>
      </c>
      <c r="F12" s="42">
        <f>+TOT_Tav2!G6</f>
        <v>35079</v>
      </c>
      <c r="G12" s="139">
        <f>+TOT_Tav2!H6</f>
        <v>-7.6909929926505195E-4</v>
      </c>
      <c r="H12" s="42">
        <f>+TOT_Tav2!I6</f>
        <v>4837</v>
      </c>
      <c r="I12" s="139">
        <f>+TOT_Tav2!J6</f>
        <v>0.53312202852614898</v>
      </c>
      <c r="J12" s="42">
        <f>+TOT_Tav2!K6</f>
        <v>104528</v>
      </c>
      <c r="K12" s="139">
        <f>+TOT_Tav2!L6</f>
        <v>0.27305500073074501</v>
      </c>
      <c r="L12" s="42">
        <f>+TOT_Tav2!M6</f>
        <v>8880</v>
      </c>
      <c r="M12" s="139">
        <f>+TOT_Tav2!N6</f>
        <v>-0.27945472249269698</v>
      </c>
      <c r="N12" s="43">
        <f>+TOT_Tav2!O6</f>
        <v>674238</v>
      </c>
      <c r="O12" s="140">
        <f>+TOT_Tav2!P6</f>
        <v>0.24533257482287099</v>
      </c>
      <c r="P12" s="141">
        <f>+TOT_Tav2!Q6</f>
        <v>2.07764762654001E-2</v>
      </c>
    </row>
    <row r="13" spans="1:16" ht="16.149999999999999" customHeight="1" x14ac:dyDescent="0.35">
      <c r="A13" s="79" t="s">
        <v>61</v>
      </c>
      <c r="B13" s="13">
        <f>+TOT_Tav2!C7</f>
        <v>60507</v>
      </c>
      <c r="C13" s="136">
        <f>+TOT_Tav2!D7</f>
        <v>0.13696493667556101</v>
      </c>
      <c r="D13" s="13">
        <f>+TOT_Tav2!E7</f>
        <v>296</v>
      </c>
      <c r="E13" s="136">
        <f>+TOT_Tav2!F7</f>
        <v>0.29257641921397398</v>
      </c>
      <c r="F13" s="13">
        <f>+TOT_Tav2!G7</f>
        <v>9394</v>
      </c>
      <c r="G13" s="136">
        <f>+TOT_Tav2!H7</f>
        <v>2.9705140852789701E-2</v>
      </c>
      <c r="H13" s="13">
        <f>+TOT_Tav2!I7</f>
        <v>19</v>
      </c>
      <c r="I13" s="136">
        <f>+TOT_Tav2!J7</f>
        <v>-0.05</v>
      </c>
      <c r="J13" s="13">
        <f>+TOT_Tav2!K7</f>
        <v>11658</v>
      </c>
      <c r="K13" s="136">
        <f>+TOT_Tav2!L7</f>
        <v>0.197534668721109</v>
      </c>
      <c r="L13" s="13">
        <f>+TOT_Tav2!M7</f>
        <v>1</v>
      </c>
      <c r="M13" s="136">
        <f>+TOT_Tav2!N7</f>
        <v>0</v>
      </c>
      <c r="N13" s="14">
        <f>+TOT_Tav2!O7</f>
        <v>81875</v>
      </c>
      <c r="O13" s="137">
        <f>+TOT_Tav2!P7</f>
        <v>0.132042862080885</v>
      </c>
      <c r="P13" s="138">
        <f>+TOT_Tav2!Q7</f>
        <v>2.5229577600634E-3</v>
      </c>
    </row>
    <row r="14" spans="1:16" ht="16.149999999999999" customHeight="1" x14ac:dyDescent="0.35">
      <c r="A14" s="79" t="s">
        <v>62</v>
      </c>
      <c r="B14" s="13">
        <f>+TOT_Tav2!C8</f>
        <v>18347</v>
      </c>
      <c r="C14" s="136">
        <f>+TOT_Tav2!D8</f>
        <v>-0.86962608188962998</v>
      </c>
      <c r="D14" s="13">
        <f>+TOT_Tav2!E8</f>
        <v>198</v>
      </c>
      <c r="E14" s="136">
        <f>+TOT_Tav2!F8</f>
        <v>2.19354838709677</v>
      </c>
      <c r="F14" s="13">
        <f>+TOT_Tav2!G8</f>
        <v>110545</v>
      </c>
      <c r="G14" s="136">
        <f>+TOT_Tav2!H8</f>
        <v>4.6855937869670301</v>
      </c>
      <c r="H14" s="13">
        <f>+TOT_Tav2!I8</f>
        <v>1759</v>
      </c>
      <c r="I14" s="136">
        <f>+TOT_Tav2!J8</f>
        <v>26.484375</v>
      </c>
      <c r="J14" s="13">
        <f>+TOT_Tav2!K8</f>
        <v>120118</v>
      </c>
      <c r="K14" s="136">
        <f>+TOT_Tav2!L8</f>
        <v>-0.414007083548799</v>
      </c>
      <c r="L14" s="13">
        <f>+TOT_Tav2!M8</f>
        <v>1301</v>
      </c>
      <c r="M14" s="136">
        <f>+TOT_Tav2!N8</f>
        <v>-0.89022023457935995</v>
      </c>
      <c r="N14" s="14">
        <f>+TOT_Tav2!O8</f>
        <v>252268</v>
      </c>
      <c r="O14" s="137">
        <f>+TOT_Tav2!P8</f>
        <v>-0.33108122441187099</v>
      </c>
      <c r="P14" s="138">
        <f>+TOT_Tav2!Q8</f>
        <v>7.7735756728631996E-3</v>
      </c>
    </row>
    <row r="15" spans="1:16" s="44" customFormat="1" ht="16.149999999999999" customHeight="1" x14ac:dyDescent="0.35">
      <c r="A15" s="80" t="s">
        <v>63</v>
      </c>
      <c r="B15" s="42">
        <f>+TOT_Tav2!C9</f>
        <v>159</v>
      </c>
      <c r="C15" s="139">
        <f>+TOT_Tav2!D9</f>
        <v>-8.0924855491329398E-2</v>
      </c>
      <c r="D15" s="42">
        <f>+TOT_Tav2!E9</f>
        <v>0</v>
      </c>
      <c r="E15" s="139">
        <f>+TOT_Tav2!F9</f>
        <v>0</v>
      </c>
      <c r="F15" s="42">
        <f>+TOT_Tav2!G9</f>
        <v>0</v>
      </c>
      <c r="G15" s="139">
        <f>+TOT_Tav2!H9</f>
        <v>-1</v>
      </c>
      <c r="H15" s="42">
        <f>+TOT_Tav2!I9</f>
        <v>0</v>
      </c>
      <c r="I15" s="139">
        <f>+TOT_Tav2!J9</f>
        <v>0</v>
      </c>
      <c r="J15" s="42">
        <f>+TOT_Tav2!K9</f>
        <v>0</v>
      </c>
      <c r="K15" s="139">
        <f>+TOT_Tav2!L9</f>
        <v>-1</v>
      </c>
      <c r="L15" s="42">
        <f>+TOT_Tav2!M9</f>
        <v>0</v>
      </c>
      <c r="M15" s="139">
        <f>+TOT_Tav2!N9</f>
        <v>0</v>
      </c>
      <c r="N15" s="43">
        <f>+TOT_Tav2!O9</f>
        <v>159</v>
      </c>
      <c r="O15" s="140">
        <f>+TOT_Tav2!P9</f>
        <v>-0.76090225563909797</v>
      </c>
      <c r="P15" s="141">
        <f>+TOT_Tav2!Q9</f>
        <v>4.8995454516040498E-6</v>
      </c>
    </row>
    <row r="16" spans="1:16" ht="16.149999999999999" customHeight="1" x14ac:dyDescent="0.35">
      <c r="A16" s="79" t="s">
        <v>64</v>
      </c>
      <c r="B16" s="13">
        <f>+TOT_Tav2!C10</f>
        <v>105740</v>
      </c>
      <c r="C16" s="136">
        <f>+TOT_Tav2!D10</f>
        <v>0.13691589789906</v>
      </c>
      <c r="D16" s="13">
        <f>+TOT_Tav2!E10</f>
        <v>106124</v>
      </c>
      <c r="E16" s="136">
        <f>+TOT_Tav2!F10</f>
        <v>0.286725835394539</v>
      </c>
      <c r="F16" s="13">
        <f>+TOT_Tav2!G10</f>
        <v>201210</v>
      </c>
      <c r="G16" s="136">
        <f>+TOT_Tav2!H10</f>
        <v>1.24996225959362E-2</v>
      </c>
      <c r="H16" s="13">
        <f>+TOT_Tav2!I10</f>
        <v>1542</v>
      </c>
      <c r="I16" s="136">
        <f>+TOT_Tav2!J10</f>
        <v>0.27332782824112301</v>
      </c>
      <c r="J16" s="13">
        <f>+TOT_Tav2!K10</f>
        <v>12624</v>
      </c>
      <c r="K16" s="136">
        <f>+TOT_Tav2!L10</f>
        <v>7.5023418206591197E-2</v>
      </c>
      <c r="L16" s="13">
        <f>+TOT_Tav2!M10</f>
        <v>778</v>
      </c>
      <c r="M16" s="136">
        <f>+TOT_Tav2!N10</f>
        <v>-0.97446501247210204</v>
      </c>
      <c r="N16" s="14">
        <f>+TOT_Tav2!O10</f>
        <v>428018</v>
      </c>
      <c r="O16" s="137">
        <f>+TOT_Tav2!P10</f>
        <v>2.4873692024040401E-2</v>
      </c>
      <c r="P16" s="138">
        <f>+TOT_Tav2!Q10</f>
        <v>1.31892682082054E-2</v>
      </c>
    </row>
    <row r="17" spans="1:16" ht="18" customHeight="1" x14ac:dyDescent="0.35">
      <c r="A17" s="144" t="s">
        <v>65</v>
      </c>
      <c r="B17" s="14">
        <f>+TOT_Tav2!C11</f>
        <v>3516970</v>
      </c>
      <c r="C17" s="137">
        <f>+TOT_Tav2!D11</f>
        <v>-1.4442450458286699E-2</v>
      </c>
      <c r="D17" s="14">
        <f>+TOT_Tav2!E11</f>
        <v>5219126</v>
      </c>
      <c r="E17" s="137">
        <f>+TOT_Tav2!F11</f>
        <v>-2.9855165836112099E-2</v>
      </c>
      <c r="F17" s="14">
        <f>+TOT_Tav2!G11</f>
        <v>19208359</v>
      </c>
      <c r="G17" s="137">
        <f>+TOT_Tav2!H11</f>
        <v>1.6392300199676399E-2</v>
      </c>
      <c r="H17" s="14">
        <f>+TOT_Tav2!I11</f>
        <v>354602</v>
      </c>
      <c r="I17" s="137">
        <f>+TOT_Tav2!J11</f>
        <v>0.178150188383358</v>
      </c>
      <c r="J17" s="14">
        <f>+TOT_Tav2!K11</f>
        <v>1983556</v>
      </c>
      <c r="K17" s="137">
        <f>+TOT_Tav2!L11</f>
        <v>-0.104118094993772</v>
      </c>
      <c r="L17" s="14">
        <f>+TOT_Tav2!M11</f>
        <v>67438</v>
      </c>
      <c r="M17" s="137">
        <f>+TOT_Tav2!N11</f>
        <v>-0.55864605557664404</v>
      </c>
      <c r="N17" s="14">
        <f>+TOT_Tav2!O11</f>
        <v>30350051</v>
      </c>
      <c r="O17" s="137">
        <f>+TOT_Tav2!P11</f>
        <v>-5.3949776364993198E-3</v>
      </c>
      <c r="P17" s="138">
        <f>+TOT_Tav2!Q11</f>
        <v>0.93522927253459698</v>
      </c>
    </row>
    <row r="18" spans="1:16" s="44" customFormat="1" ht="13.15" customHeight="1" x14ac:dyDescent="0.35">
      <c r="A18" s="145" t="s">
        <v>66</v>
      </c>
      <c r="B18" s="42"/>
      <c r="C18" s="146"/>
      <c r="D18" s="42"/>
      <c r="E18" s="146"/>
      <c r="F18" s="42"/>
      <c r="G18" s="146"/>
      <c r="H18" s="42"/>
      <c r="I18" s="146"/>
      <c r="J18" s="42"/>
      <c r="K18" s="146"/>
      <c r="L18" s="42"/>
      <c r="M18" s="146"/>
      <c r="N18" s="43"/>
      <c r="O18" s="147"/>
      <c r="P18" s="141"/>
    </row>
    <row r="19" spans="1:16" s="44" customFormat="1" ht="16.149999999999999" customHeight="1" x14ac:dyDescent="0.35">
      <c r="A19" s="80" t="s">
        <v>67</v>
      </c>
      <c r="B19" s="42">
        <f>+TOT_Tav2!C12</f>
        <v>337274</v>
      </c>
      <c r="C19" s="139">
        <f>+TOT_Tav2!D12</f>
        <v>4.8443607588901597E-3</v>
      </c>
      <c r="D19" s="42">
        <f>+TOT_Tav2!E12</f>
        <v>18466</v>
      </c>
      <c r="E19" s="139">
        <f>+TOT_Tav2!F12</f>
        <v>2.8784011296367801E-3</v>
      </c>
      <c r="F19" s="42">
        <f>+TOT_Tav2!G12</f>
        <v>128410</v>
      </c>
      <c r="G19" s="139">
        <f>+TOT_Tav2!H12</f>
        <v>4.44252854865472E-2</v>
      </c>
      <c r="H19" s="42">
        <f>+TOT_Tav2!I12</f>
        <v>8201</v>
      </c>
      <c r="I19" s="139">
        <f>+TOT_Tav2!J12</f>
        <v>0.10989308431452199</v>
      </c>
      <c r="J19" s="42">
        <f>+TOT_Tav2!K12</f>
        <v>236805</v>
      </c>
      <c r="K19" s="139">
        <f>+TOT_Tav2!L12</f>
        <v>-0.133734265427289</v>
      </c>
      <c r="L19" s="42">
        <f>+TOT_Tav2!M12</f>
        <v>5896</v>
      </c>
      <c r="M19" s="139">
        <f>+TOT_Tav2!N12</f>
        <v>0.14596695821185601</v>
      </c>
      <c r="N19" s="43">
        <f>+TOT_Tav2!O12</f>
        <v>735052</v>
      </c>
      <c r="O19" s="140">
        <f>+TOT_Tav2!P12</f>
        <v>-3.65103957761507E-2</v>
      </c>
      <c r="P19" s="141">
        <f>+TOT_Tav2!Q12</f>
        <v>2.2650444549009201E-2</v>
      </c>
    </row>
    <row r="20" spans="1:16" s="44" customFormat="1" ht="16.149999999999999" customHeight="1" x14ac:dyDescent="0.35">
      <c r="A20" s="80" t="s">
        <v>68</v>
      </c>
      <c r="B20" s="42">
        <f>+TOT_Tav2!C13</f>
        <v>2396530</v>
      </c>
      <c r="C20" s="139">
        <f>+TOT_Tav2!D13</f>
        <v>-3.6411256859427601E-2</v>
      </c>
      <c r="D20" s="42">
        <f>+TOT_Tav2!E13</f>
        <v>4639624</v>
      </c>
      <c r="E20" s="139">
        <f>+TOT_Tav2!F13</f>
        <v>-4.7891061701864399E-2</v>
      </c>
      <c r="F20" s="42">
        <f>+TOT_Tav2!G13</f>
        <v>17972812</v>
      </c>
      <c r="G20" s="139">
        <f>+TOT_Tav2!H13</f>
        <v>1.7154913300686098E-2</v>
      </c>
      <c r="H20" s="42">
        <f>+TOT_Tav2!I13</f>
        <v>328997</v>
      </c>
      <c r="I20" s="139">
        <f>+TOT_Tav2!J13</f>
        <v>0.178516416990851</v>
      </c>
      <c r="J20" s="42">
        <f>+TOT_Tav2!K13</f>
        <v>1136261</v>
      </c>
      <c r="K20" s="139">
        <f>+TOT_Tav2!L13</f>
        <v>-0.15197188417522101</v>
      </c>
      <c r="L20" s="42">
        <f>+TOT_Tav2!M13</f>
        <v>31021</v>
      </c>
      <c r="M20" s="139">
        <f>+TOT_Tav2!N13</f>
        <v>-0.58994051553205595</v>
      </c>
      <c r="N20" s="43">
        <f>+TOT_Tav2!O13</f>
        <v>26505245</v>
      </c>
      <c r="O20" s="140">
        <f>+TOT_Tav2!P13</f>
        <v>-8.2032674694838496E-3</v>
      </c>
      <c r="P20" s="141">
        <f>+TOT_Tav2!Q13</f>
        <v>0.816752531971075</v>
      </c>
    </row>
    <row r="21" spans="1:16" s="44" customFormat="1" ht="16.149999999999999" customHeight="1" x14ac:dyDescent="0.35">
      <c r="A21" s="81" t="s">
        <v>69</v>
      </c>
      <c r="B21" s="45">
        <f>+TOT_Tav2!C14</f>
        <v>783166</v>
      </c>
      <c r="C21" s="148">
        <f>+TOT_Tav2!D14</f>
        <v>5.0141330057980299E-2</v>
      </c>
      <c r="D21" s="45">
        <f>+TOT_Tav2!E14</f>
        <v>561036</v>
      </c>
      <c r="E21" s="148">
        <f>+TOT_Tav2!F14</f>
        <v>0.14888937581016101</v>
      </c>
      <c r="F21" s="45">
        <f>+TOT_Tav2!G14</f>
        <v>1107137</v>
      </c>
      <c r="G21" s="148">
        <f>+TOT_Tav2!H14</f>
        <v>1.09138914759521E-3</v>
      </c>
      <c r="H21" s="45">
        <f>+TOT_Tav2!I14</f>
        <v>17404</v>
      </c>
      <c r="I21" s="148">
        <f>+TOT_Tav2!J14</f>
        <v>0.20601482918716699</v>
      </c>
      <c r="J21" s="45">
        <f>+TOT_Tav2!K14</f>
        <v>610490</v>
      </c>
      <c r="K21" s="148">
        <f>+TOT_Tav2!L14</f>
        <v>1.60726857546107E-2</v>
      </c>
      <c r="L21" s="45">
        <f>+TOT_Tav2!M14</f>
        <v>30521</v>
      </c>
      <c r="M21" s="148">
        <f>+TOT_Tav2!N14</f>
        <v>-0.57611488410205103</v>
      </c>
      <c r="N21" s="46">
        <f>+TOT_Tav2!O14</f>
        <v>3109754</v>
      </c>
      <c r="O21" s="149">
        <f>+TOT_Tav2!P14</f>
        <v>2.7237490329660399E-2</v>
      </c>
      <c r="P21" s="141">
        <f>+TOT_Tav2!Q14</f>
        <v>9.5826296014512494E-2</v>
      </c>
    </row>
    <row r="22" spans="1:16" ht="15.4" hidden="1" customHeight="1" x14ac:dyDescent="0.35">
      <c r="A22" s="82"/>
      <c r="B22" s="16">
        <f t="shared" ref="B22:P22" si="0">B19+B20+B21</f>
        <v>3516970</v>
      </c>
      <c r="C22" s="150"/>
      <c r="D22" s="17">
        <f t="shared" si="0"/>
        <v>5219126</v>
      </c>
      <c r="E22" s="150"/>
      <c r="F22" s="16">
        <f t="shared" si="0"/>
        <v>19208359</v>
      </c>
      <c r="G22" s="151"/>
      <c r="H22" s="16">
        <f t="shared" si="0"/>
        <v>354602</v>
      </c>
      <c r="I22" s="151"/>
      <c r="J22" s="16">
        <f t="shared" si="0"/>
        <v>1983556</v>
      </c>
      <c r="K22" s="150"/>
      <c r="L22" s="17">
        <f t="shared" si="0"/>
        <v>67438</v>
      </c>
      <c r="M22" s="150"/>
      <c r="N22" s="18">
        <f t="shared" si="0"/>
        <v>30350051</v>
      </c>
      <c r="O22" s="152">
        <f t="shared" si="0"/>
        <v>-1.7476172915974149E-2</v>
      </c>
      <c r="P22" s="138">
        <f t="shared" si="0"/>
        <v>0.93522927253459676</v>
      </c>
    </row>
    <row r="23" spans="1:16" ht="18" customHeight="1" x14ac:dyDescent="0.35">
      <c r="A23" s="27" t="s">
        <v>70</v>
      </c>
      <c r="B23" s="19"/>
      <c r="C23" s="153"/>
      <c r="D23" s="19"/>
      <c r="E23" s="153"/>
      <c r="F23" s="19"/>
      <c r="G23" s="153"/>
      <c r="H23" s="19"/>
      <c r="I23" s="153"/>
      <c r="J23" s="19"/>
      <c r="K23" s="153"/>
      <c r="L23" s="19"/>
      <c r="M23" s="153"/>
      <c r="N23" s="20"/>
      <c r="O23" s="154"/>
      <c r="P23" s="134"/>
    </row>
    <row r="24" spans="1:16" ht="16.149999999999999" customHeight="1" x14ac:dyDescent="0.35">
      <c r="A24" s="79" t="s">
        <v>57</v>
      </c>
      <c r="B24" s="13">
        <f>+TOT_Tav2!C15</f>
        <v>193210</v>
      </c>
      <c r="C24" s="136">
        <f>+TOT_Tav2!D15</f>
        <v>-2.9846249635960199E-2</v>
      </c>
      <c r="D24" s="13">
        <f>+TOT_Tav2!E15</f>
        <v>4254</v>
      </c>
      <c r="E24" s="136">
        <f>+TOT_Tav2!F15</f>
        <v>0.37982484592929</v>
      </c>
      <c r="F24" s="13">
        <f>+TOT_Tav2!G15</f>
        <v>240676</v>
      </c>
      <c r="G24" s="136">
        <f>+TOT_Tav2!H15</f>
        <v>3.4965275538067803E-2</v>
      </c>
      <c r="H24" s="13">
        <f>+TOT_Tav2!I15</f>
        <v>146935</v>
      </c>
      <c r="I24" s="136">
        <f>+TOT_Tav2!J15</f>
        <v>0.13910164971471101</v>
      </c>
      <c r="J24" s="13">
        <f>+TOT_Tav2!K15</f>
        <v>496834</v>
      </c>
      <c r="K24" s="136">
        <f>+TOT_Tav2!L15</f>
        <v>-2.8509192161340999E-2</v>
      </c>
      <c r="L24" s="13">
        <f>+TOT_Tav2!M15</f>
        <v>29780</v>
      </c>
      <c r="M24" s="136">
        <f>+TOT_Tav2!N15</f>
        <v>3.9731862300118603E-2</v>
      </c>
      <c r="N24" s="14">
        <f>+TOT_Tav2!O15</f>
        <v>1111689</v>
      </c>
      <c r="O24" s="137">
        <f>+TOT_Tav2!P15</f>
        <v>7.1197557594919704E-3</v>
      </c>
      <c r="P24" s="138">
        <f>+TOT_Tav2!Q15</f>
        <v>3.4256420022315999E-2</v>
      </c>
    </row>
    <row r="25" spans="1:16" ht="16.149999999999999" customHeight="1" x14ac:dyDescent="0.35">
      <c r="A25" s="79" t="s">
        <v>59</v>
      </c>
      <c r="B25" s="13">
        <f>+TOT_Tav2!C16</f>
        <v>0</v>
      </c>
      <c r="C25" s="136">
        <f>+TOT_Tav2!D16</f>
        <v>0</v>
      </c>
      <c r="D25" s="13">
        <f>+TOT_Tav2!E16</f>
        <v>0</v>
      </c>
      <c r="E25" s="136">
        <f>+TOT_Tav2!F16</f>
        <v>0</v>
      </c>
      <c r="F25" s="13">
        <f>+TOT_Tav2!G16</f>
        <v>0</v>
      </c>
      <c r="G25" s="136">
        <f>+TOT_Tav2!H16</f>
        <v>0</v>
      </c>
      <c r="H25" s="13">
        <f>+TOT_Tav2!I16</f>
        <v>0</v>
      </c>
      <c r="I25" s="136">
        <f>+TOT_Tav2!J16</f>
        <v>0</v>
      </c>
      <c r="J25" s="13">
        <f>+TOT_Tav2!K16</f>
        <v>0</v>
      </c>
      <c r="K25" s="136">
        <f>+TOT_Tav2!L16</f>
        <v>0</v>
      </c>
      <c r="L25" s="13">
        <f>+TOT_Tav2!M16</f>
        <v>0</v>
      </c>
      <c r="M25" s="136">
        <f>+TOT_Tav2!N16</f>
        <v>0</v>
      </c>
      <c r="N25" s="14">
        <f>+TOT_Tav2!O16</f>
        <v>0</v>
      </c>
      <c r="O25" s="155">
        <f>+TOT_Tav2!P16</f>
        <v>0</v>
      </c>
      <c r="P25" s="143">
        <f>+TOT_Tav2!Q16</f>
        <v>0</v>
      </c>
    </row>
    <row r="26" spans="1:16" ht="16.149999999999999" customHeight="1" x14ac:dyDescent="0.35">
      <c r="A26" s="79" t="s">
        <v>60</v>
      </c>
      <c r="B26" s="13">
        <f>+TOT_Tav2!C17</f>
        <v>0</v>
      </c>
      <c r="C26" s="136">
        <f>+TOT_Tav2!D17</f>
        <v>0</v>
      </c>
      <c r="D26" s="13">
        <f>+TOT_Tav2!E17</f>
        <v>0</v>
      </c>
      <c r="E26" s="136">
        <f>+TOT_Tav2!F17</f>
        <v>0</v>
      </c>
      <c r="F26" s="13">
        <f>+TOT_Tav2!G17</f>
        <v>0</v>
      </c>
      <c r="G26" s="136">
        <f>+TOT_Tav2!H17</f>
        <v>0</v>
      </c>
      <c r="H26" s="13">
        <f>+TOT_Tav2!I17</f>
        <v>0</v>
      </c>
      <c r="I26" s="136">
        <f>+TOT_Tav2!J17</f>
        <v>0</v>
      </c>
      <c r="J26" s="13">
        <f>+TOT_Tav2!K17</f>
        <v>10943</v>
      </c>
      <c r="K26" s="136">
        <f>+TOT_Tav2!L17</f>
        <v>0.911107230178135</v>
      </c>
      <c r="L26" s="13">
        <f>+TOT_Tav2!M17</f>
        <v>104</v>
      </c>
      <c r="M26" s="136">
        <f>+TOT_Tav2!N17</f>
        <v>-0.86405228758169905</v>
      </c>
      <c r="N26" s="14">
        <f>+TOT_Tav2!O17</f>
        <v>11047</v>
      </c>
      <c r="O26" s="137">
        <f>+TOT_Tav2!P17</f>
        <v>0.70189493144353698</v>
      </c>
      <c r="P26" s="138">
        <f>+TOT_Tav2!Q17</f>
        <v>3.40410557257043E-4</v>
      </c>
    </row>
    <row r="27" spans="1:16" ht="16.149999999999999" customHeight="1" x14ac:dyDescent="0.35">
      <c r="A27" s="79" t="s">
        <v>61</v>
      </c>
      <c r="B27" s="13">
        <f>+TOT_Tav2!C18</f>
        <v>6234</v>
      </c>
      <c r="C27" s="136">
        <f>+TOT_Tav2!D18</f>
        <v>0.13324850027267801</v>
      </c>
      <c r="D27" s="13">
        <f>+TOT_Tav2!E18</f>
        <v>6</v>
      </c>
      <c r="E27" s="136">
        <f>+TOT_Tav2!F18</f>
        <v>0</v>
      </c>
      <c r="F27" s="13">
        <f>+TOT_Tav2!G18</f>
        <v>1202</v>
      </c>
      <c r="G27" s="136">
        <f>+TOT_Tav2!H18</f>
        <v>25.130434782608699</v>
      </c>
      <c r="H27" s="13">
        <f>+TOT_Tav2!I18</f>
        <v>4080</v>
      </c>
      <c r="I27" s="136">
        <f>+TOT_Tav2!J18</f>
        <v>4.42794983363195E-2</v>
      </c>
      <c r="J27" s="13">
        <f>+TOT_Tav2!K18</f>
        <v>5388</v>
      </c>
      <c r="K27" s="136">
        <f>+TOT_Tav2!L18</f>
        <v>0.68955785512699896</v>
      </c>
      <c r="L27" s="13">
        <f>+TOT_Tav2!M18</f>
        <v>2</v>
      </c>
      <c r="M27" s="136">
        <f>+TOT_Tav2!N18</f>
        <v>0</v>
      </c>
      <c r="N27" s="14">
        <f>+TOT_Tav2!O18</f>
        <v>16912</v>
      </c>
      <c r="O27" s="137">
        <f>+TOT_Tav2!P18</f>
        <v>0.33744563068406502</v>
      </c>
      <c r="P27" s="138">
        <f>+TOT_Tav2!Q18</f>
        <v>5.2113907344357002E-4</v>
      </c>
    </row>
    <row r="28" spans="1:16" ht="16.149999999999999" customHeight="1" x14ac:dyDescent="0.35">
      <c r="A28" s="79" t="s">
        <v>62</v>
      </c>
      <c r="B28" s="13">
        <f>+TOT_Tav2!C19</f>
        <v>41761</v>
      </c>
      <c r="C28" s="136">
        <f>+TOT_Tav2!D19</f>
        <v>6.8712253045347393E-2</v>
      </c>
      <c r="D28" s="13">
        <f>+TOT_Tav2!E19</f>
        <v>9308</v>
      </c>
      <c r="E28" s="136">
        <f>+TOT_Tav2!F19</f>
        <v>50.425414364640901</v>
      </c>
      <c r="F28" s="13">
        <f>+TOT_Tav2!G19</f>
        <v>1044</v>
      </c>
      <c r="G28" s="136">
        <f>+TOT_Tav2!H19</f>
        <v>-8.1794195250659701E-2</v>
      </c>
      <c r="H28" s="13">
        <f>+TOT_Tav2!I19</f>
        <v>11701</v>
      </c>
      <c r="I28" s="136">
        <f>+TOT_Tav2!J19</f>
        <v>-0.60728310119147499</v>
      </c>
      <c r="J28" s="13">
        <f>+TOT_Tav2!K19</f>
        <v>171738</v>
      </c>
      <c r="K28" s="136">
        <f>+TOT_Tav2!L19</f>
        <v>0.76648837687718596</v>
      </c>
      <c r="L28" s="13">
        <f>+TOT_Tav2!M19</f>
        <v>9495</v>
      </c>
      <c r="M28" s="136">
        <f>+TOT_Tav2!N19</f>
        <v>0.15962383976551101</v>
      </c>
      <c r="N28" s="14">
        <f>+TOT_Tav2!O19</f>
        <v>245047</v>
      </c>
      <c r="O28" s="137">
        <f>+TOT_Tav2!P19</f>
        <v>0.39550789592077301</v>
      </c>
      <c r="P28" s="138">
        <f>+TOT_Tav2!Q19</f>
        <v>7.5510623539573399E-3</v>
      </c>
    </row>
    <row r="29" spans="1:16" ht="16.149999999999999" customHeight="1" x14ac:dyDescent="0.35">
      <c r="A29" s="79" t="s">
        <v>64</v>
      </c>
      <c r="B29" s="13">
        <f>+TOT_Tav2!C20</f>
        <v>69654</v>
      </c>
      <c r="C29" s="136">
        <f>+TOT_Tav2!D20</f>
        <v>0.17071448980620901</v>
      </c>
      <c r="D29" s="13">
        <f>+TOT_Tav2!E20</f>
        <v>29422</v>
      </c>
      <c r="E29" s="136">
        <f>+TOT_Tav2!F20</f>
        <v>0.36074368698547798</v>
      </c>
      <c r="F29" s="13">
        <f>+TOT_Tav2!G20</f>
        <v>30816</v>
      </c>
      <c r="G29" s="136">
        <f>+TOT_Tav2!H20</f>
        <v>2.41616537605105E-2</v>
      </c>
      <c r="H29" s="13">
        <f>+TOT_Tav2!I20</f>
        <v>8352</v>
      </c>
      <c r="I29" s="136">
        <f>+TOT_Tav2!J20</f>
        <v>-0.14827656536814199</v>
      </c>
      <c r="J29" s="13">
        <f>+TOT_Tav2!K20</f>
        <v>501402</v>
      </c>
      <c r="K29" s="136">
        <f>+TOT_Tav2!L20</f>
        <v>-0.43345046948622001</v>
      </c>
      <c r="L29" s="13">
        <f>+TOT_Tav2!M20</f>
        <v>77598</v>
      </c>
      <c r="M29" s="136">
        <f>+TOT_Tav2!N20</f>
        <v>0</v>
      </c>
      <c r="N29" s="14">
        <f>+TOT_Tav2!O20</f>
        <v>717244</v>
      </c>
      <c r="O29" s="137">
        <f>+TOT_Tav2!P20</f>
        <v>-0.287050805944987</v>
      </c>
      <c r="P29" s="138">
        <f>+TOT_Tav2!Q20</f>
        <v>2.21016954584295E-2</v>
      </c>
    </row>
    <row r="30" spans="1:16" ht="18" customHeight="1" x14ac:dyDescent="0.35">
      <c r="A30" s="83" t="s">
        <v>71</v>
      </c>
      <c r="B30" s="15">
        <f>+TOT_Tav2!C21</f>
        <v>310859</v>
      </c>
      <c r="C30" s="156">
        <f>+TOT_Tav2!D21</f>
        <v>2.51658817787275E-2</v>
      </c>
      <c r="D30" s="15">
        <f>+TOT_Tav2!E21</f>
        <v>42990</v>
      </c>
      <c r="E30" s="156">
        <f>+TOT_Tav2!F21</f>
        <v>0.72747729647191195</v>
      </c>
      <c r="F30" s="15">
        <f>+TOT_Tav2!G21</f>
        <v>273738</v>
      </c>
      <c r="G30" s="156">
        <f>+TOT_Tav2!H21</f>
        <v>3.7605612981725899E-2</v>
      </c>
      <c r="H30" s="15">
        <f>+TOT_Tav2!I21</f>
        <v>171068</v>
      </c>
      <c r="I30" s="156">
        <f>+TOT_Tav2!J21</f>
        <v>-8.3014492753623603E-3</v>
      </c>
      <c r="J30" s="15">
        <f>+TOT_Tav2!K21</f>
        <v>1186305</v>
      </c>
      <c r="K30" s="156">
        <f>+TOT_Tav2!L21</f>
        <v>-0.210476926363624</v>
      </c>
      <c r="L30" s="15">
        <f>+TOT_Tav2!M21</f>
        <v>116979</v>
      </c>
      <c r="M30" s="156">
        <f>+TOT_Tav2!N21</f>
        <v>2.1113918663723199</v>
      </c>
      <c r="N30" s="15">
        <f>+TOT_Tav2!O21</f>
        <v>2101939</v>
      </c>
      <c r="O30" s="156">
        <f>+TOT_Tav2!P21</f>
        <v>-8.7932458180142503E-2</v>
      </c>
      <c r="P30" s="157">
        <f>+TOT_Tav2!Q21</f>
        <v>6.4770727465403494E-2</v>
      </c>
    </row>
    <row r="31" spans="1:16" ht="29.25" customHeight="1" x14ac:dyDescent="0.35">
      <c r="A31" s="232" t="s">
        <v>192</v>
      </c>
      <c r="B31" s="20"/>
      <c r="C31" s="154"/>
      <c r="D31" s="20"/>
      <c r="E31" s="154"/>
      <c r="F31" s="20"/>
      <c r="G31" s="154"/>
      <c r="H31" s="20"/>
      <c r="I31" s="154"/>
      <c r="J31" s="20"/>
      <c r="K31" s="154"/>
      <c r="L31" s="20"/>
      <c r="M31" s="154"/>
      <c r="N31" s="20"/>
      <c r="O31" s="154"/>
      <c r="P31" s="138"/>
    </row>
    <row r="32" spans="1:16" ht="36.65" customHeight="1" x14ac:dyDescent="0.35">
      <c r="A32" s="233"/>
      <c r="B32" s="15">
        <f>+TOT_Tav2!C22</f>
        <v>3827829</v>
      </c>
      <c r="C32" s="156">
        <f>+TOT_Tav2!D22</f>
        <v>-1.1340390977070699E-2</v>
      </c>
      <c r="D32" s="15">
        <f>+TOT_Tav2!E22</f>
        <v>5262116</v>
      </c>
      <c r="E32" s="156">
        <f>+TOT_Tav2!F22</f>
        <v>-2.6367971875939599E-2</v>
      </c>
      <c r="F32" s="15">
        <f>+TOT_Tav2!G22</f>
        <v>19482097</v>
      </c>
      <c r="G32" s="156">
        <f>+TOT_Tav2!H22</f>
        <v>1.66843532263861E-2</v>
      </c>
      <c r="H32" s="15">
        <f>+TOT_Tav2!I22</f>
        <v>525670</v>
      </c>
      <c r="I32" s="156">
        <f>+TOT_Tav2!J22</f>
        <v>0.110221719093862</v>
      </c>
      <c r="J32" s="15">
        <f>+TOT_Tav2!K22</f>
        <v>3169861</v>
      </c>
      <c r="K32" s="156">
        <f>+TOT_Tav2!L22</f>
        <v>-0.14711671103020199</v>
      </c>
      <c r="L32" s="15">
        <f>+TOT_Tav2!M22</f>
        <v>184417</v>
      </c>
      <c r="M32" s="156">
        <f>+TOT_Tav2!N22</f>
        <v>-3.1397883347777003E-2</v>
      </c>
      <c r="N32" s="15">
        <f>+TOT_Tav2!O22</f>
        <v>32451990</v>
      </c>
      <c r="O32" s="156">
        <f>+TOT_Tav2!P22</f>
        <v>-1.1190805497649199E-2</v>
      </c>
      <c r="P32" s="157">
        <f>+TOT_Tav2!Q22</f>
        <v>1</v>
      </c>
    </row>
    <row r="33" spans="1:14" ht="7.15" customHeight="1" x14ac:dyDescent="0.3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</row>
    <row r="34" spans="1:14" ht="15" customHeight="1" x14ac:dyDescent="0.35">
      <c r="A34" s="8" t="s">
        <v>72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0"/>
    </row>
    <row r="35" spans="1:14" ht="28.9" customHeight="1" x14ac:dyDescent="0.35">
      <c r="A35" s="231" t="s">
        <v>224</v>
      </c>
      <c r="B35" s="231"/>
      <c r="C35" s="231"/>
      <c r="D35" s="231"/>
      <c r="E35" s="231"/>
      <c r="F35" s="231"/>
      <c r="G35" s="231"/>
      <c r="H35" s="231"/>
      <c r="I35" s="231"/>
      <c r="J35" s="158"/>
      <c r="K35" s="158"/>
      <c r="L35" s="158"/>
      <c r="M35" s="158"/>
      <c r="N35" s="158"/>
    </row>
    <row r="36" spans="1:14" x14ac:dyDescent="0.35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</row>
  </sheetData>
  <mergeCells count="12">
    <mergeCell ref="A35:I35"/>
    <mergeCell ref="A31:A32"/>
    <mergeCell ref="A1:P1"/>
    <mergeCell ref="A2:P2"/>
    <mergeCell ref="A3:P3"/>
    <mergeCell ref="B5:C5"/>
    <mergeCell ref="D5:E5"/>
    <mergeCell ref="F5:G5"/>
    <mergeCell ref="H5:I5"/>
    <mergeCell ref="J5:K5"/>
    <mergeCell ref="L5:M5"/>
    <mergeCell ref="N5:P5"/>
  </mergeCells>
  <printOptions horizontalCentered="1"/>
  <pageMargins left="0.31496062992125984" right="0.11811023622047245" top="0.19685039370078741" bottom="0" header="0.19685039370078741" footer="0"/>
  <pageSetup paperSize="9" scale="77" orientation="landscape" horizontalDpi="4294967292" verticalDpi="300" r:id="rId1"/>
  <headerFooter alignWithMargins="0">
    <oddHeader>&amp;L&amp;"Arial,Normale"&amp;8IVASS - SERVIZIO STUDI E GESTIONE DATI
DIVISIONE STUDI E ANALISI STATISTICHE&amp;R&amp;A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Q59"/>
  <sheetViews>
    <sheetView showGridLines="0" zoomScale="85" zoomScaleNormal="85" workbookViewId="0"/>
  </sheetViews>
  <sheetFormatPr defaultColWidth="9" defaultRowHeight="11" x14ac:dyDescent="0.35"/>
  <cols>
    <col min="1" max="2" width="7.54296875" style="8" customWidth="1"/>
    <col min="3" max="3" width="26.54296875" style="8" customWidth="1"/>
    <col min="4" max="4" width="10.54296875" style="8" customWidth="1"/>
    <col min="5" max="5" width="10.54296875" style="159" customWidth="1"/>
    <col min="6" max="6" width="11.453125" style="8" bestFit="1" customWidth="1"/>
    <col min="7" max="7" width="11.453125" style="159" customWidth="1"/>
    <col min="8" max="8" width="10.54296875" style="8" customWidth="1"/>
    <col min="9" max="9" width="10.54296875" style="159" customWidth="1"/>
    <col min="10" max="10" width="10.54296875" style="8" customWidth="1"/>
    <col min="11" max="11" width="10.54296875" style="159" customWidth="1"/>
    <col min="12" max="15" width="10.54296875" style="8" customWidth="1"/>
    <col min="16" max="16" width="10.453125" style="159" bestFit="1" customWidth="1"/>
    <col min="17" max="17" width="12.26953125" style="159" bestFit="1" customWidth="1"/>
    <col min="18" max="16384" width="9" style="8"/>
  </cols>
  <sheetData>
    <row r="1" spans="1:17" ht="13.15" customHeight="1" x14ac:dyDescent="0.35">
      <c r="A1" s="218" t="s">
        <v>183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</row>
    <row r="2" spans="1:17" ht="13.15" customHeight="1" x14ac:dyDescent="0.35">
      <c r="A2" s="218" t="s">
        <v>193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</row>
    <row r="3" spans="1:17" ht="13.15" customHeight="1" x14ac:dyDescent="0.35">
      <c r="A3" s="218" t="str">
        <f>"Nuova produzione emessa a tutto il "&amp;IF(MID(TOT_Tav3!C1,5,4)="0331","1°",
IF(MID(TOT_Tav3!C1,5,4)="0630","2°",
IF(MID(TOT_Tav3!C1,5,4)="0930","3°","4°")))&amp;" trimestre "&amp;MID(TOT_Tav3!C1,1,4)&amp;" (b)"</f>
        <v>Nuova produzione emessa a tutto il 1° trimestre 2026 (b)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</row>
    <row r="4" spans="1:17" ht="13.15" customHeight="1" x14ac:dyDescent="0.35">
      <c r="Q4" s="9" t="s">
        <v>1</v>
      </c>
    </row>
    <row r="5" spans="1:17" ht="13.15" customHeight="1" x14ac:dyDescent="0.35">
      <c r="A5" s="223" t="s">
        <v>12</v>
      </c>
      <c r="B5" s="224"/>
      <c r="C5" s="241"/>
      <c r="D5" s="24" t="s">
        <v>13</v>
      </c>
      <c r="E5" s="160"/>
      <c r="F5" s="52"/>
      <c r="G5" s="160"/>
      <c r="H5" s="53" t="s">
        <v>14</v>
      </c>
      <c r="I5" s="160"/>
      <c r="J5" s="52"/>
      <c r="K5" s="160"/>
      <c r="L5" s="229" t="s">
        <v>15</v>
      </c>
      <c r="M5" s="230"/>
      <c r="N5" s="230"/>
      <c r="O5" s="230"/>
      <c r="P5" s="230"/>
      <c r="Q5" s="244"/>
    </row>
    <row r="6" spans="1:17" ht="13.15" customHeight="1" x14ac:dyDescent="0.35">
      <c r="A6" s="225"/>
      <c r="B6" s="226"/>
      <c r="C6" s="242"/>
      <c r="D6" s="229" t="s">
        <v>194</v>
      </c>
      <c r="E6" s="244"/>
      <c r="F6" s="229" t="s">
        <v>195</v>
      </c>
      <c r="G6" s="244"/>
      <c r="H6" s="229" t="s">
        <v>194</v>
      </c>
      <c r="I6" s="244"/>
      <c r="J6" s="229" t="s">
        <v>195</v>
      </c>
      <c r="K6" s="244"/>
      <c r="L6" s="92" t="s">
        <v>16</v>
      </c>
      <c r="M6" s="92" t="s">
        <v>17</v>
      </c>
      <c r="N6" s="92" t="s">
        <v>18</v>
      </c>
      <c r="O6" s="245" t="s">
        <v>19</v>
      </c>
      <c r="P6" s="246"/>
      <c r="Q6" s="247"/>
    </row>
    <row r="7" spans="1:17" ht="21.75" customHeight="1" x14ac:dyDescent="0.35">
      <c r="A7" s="227"/>
      <c r="B7" s="228"/>
      <c r="C7" s="243"/>
      <c r="D7" s="93" t="s">
        <v>211</v>
      </c>
      <c r="E7" s="161" t="s">
        <v>190</v>
      </c>
      <c r="F7" s="93" t="s">
        <v>212</v>
      </c>
      <c r="G7" s="161" t="s">
        <v>190</v>
      </c>
      <c r="H7" s="93" t="s">
        <v>211</v>
      </c>
      <c r="I7" s="161" t="s">
        <v>190</v>
      </c>
      <c r="J7" s="93" t="s">
        <v>212</v>
      </c>
      <c r="K7" s="161" t="s">
        <v>190</v>
      </c>
      <c r="L7" s="93" t="s">
        <v>20</v>
      </c>
      <c r="M7" s="93"/>
      <c r="N7" s="93"/>
      <c r="O7" s="175" t="s">
        <v>189</v>
      </c>
      <c r="P7" s="161" t="s">
        <v>190</v>
      </c>
      <c r="Q7" s="178" t="s">
        <v>186</v>
      </c>
    </row>
    <row r="8" spans="1:17" ht="13.15" customHeight="1" x14ac:dyDescent="0.35">
      <c r="A8" s="89" t="s">
        <v>21</v>
      </c>
      <c r="B8" s="8" t="s">
        <v>22</v>
      </c>
      <c r="D8" s="27"/>
      <c r="E8" s="134"/>
      <c r="F8" s="27"/>
      <c r="G8" s="134"/>
      <c r="H8" s="27"/>
      <c r="I8" s="134"/>
      <c r="J8" s="27"/>
      <c r="K8" s="134"/>
      <c r="L8" s="27"/>
      <c r="M8" s="27"/>
      <c r="N8" s="27"/>
      <c r="O8" s="28"/>
      <c r="P8" s="162"/>
      <c r="Q8" s="162"/>
    </row>
    <row r="9" spans="1:17" ht="12" customHeight="1" x14ac:dyDescent="0.35">
      <c r="A9" s="29"/>
      <c r="B9" s="8" t="s">
        <v>23</v>
      </c>
      <c r="D9" s="54">
        <f>+TOT_Tav3!C2</f>
        <v>302281</v>
      </c>
      <c r="E9" s="138">
        <f>+TOT_Tav3!D2</f>
        <v>-8.0346222884785101E-2</v>
      </c>
      <c r="F9" s="54">
        <f>+TOT_Tav3!E2</f>
        <v>13544367</v>
      </c>
      <c r="G9" s="138">
        <f>+TOT_Tav3!F2</f>
        <v>-1.57285856459706E-2</v>
      </c>
      <c r="H9" s="54">
        <f>+TOT_Tav3!G2</f>
        <v>31624</v>
      </c>
      <c r="I9" s="138">
        <f>+TOT_Tav3!H2</f>
        <v>-0.19095374539500601</v>
      </c>
      <c r="J9" s="54">
        <f>+TOT_Tav3!I2</f>
        <v>26589</v>
      </c>
      <c r="K9" s="138">
        <f>+TOT_Tav3!J2</f>
        <v>-0.60298926433040201</v>
      </c>
      <c r="L9" s="54">
        <f>+TOT_Tav3!K2</f>
        <v>19681</v>
      </c>
      <c r="M9" s="54">
        <f>+TOT_Tav3!L2</f>
        <v>13419671</v>
      </c>
      <c r="N9" s="54">
        <f>+TOT_Tav3!M2</f>
        <v>242625</v>
      </c>
      <c r="O9" s="55">
        <f>+TOT_Tav3!N2</f>
        <v>13681977</v>
      </c>
      <c r="P9" s="163">
        <f>+TOT_Tav3!O2</f>
        <v>-1.93920880103172E-2</v>
      </c>
      <c r="Q9" s="163">
        <f>+TOT_Tav3!P2</f>
        <v>0.57745754242823899</v>
      </c>
    </row>
    <row r="10" spans="1:17" s="44" customFormat="1" ht="12" customHeight="1" x14ac:dyDescent="0.35">
      <c r="A10" s="47"/>
      <c r="B10" s="48" t="s">
        <v>66</v>
      </c>
      <c r="C10" s="48" t="s">
        <v>86</v>
      </c>
      <c r="D10" s="65">
        <f>+TOT_Tav3!C3</f>
        <v>102</v>
      </c>
      <c r="E10" s="141">
        <f>+TOT_Tav3!D3</f>
        <v>-0.40697674418604601</v>
      </c>
      <c r="F10" s="65">
        <f>+TOT_Tav3!E3</f>
        <v>3353</v>
      </c>
      <c r="G10" s="141">
        <f>+TOT_Tav3!F3</f>
        <v>0.42257106491302499</v>
      </c>
      <c r="H10" s="65">
        <f>+TOT_Tav3!G3</f>
        <v>0</v>
      </c>
      <c r="I10" s="141">
        <f>+TOT_Tav3!H3</f>
        <v>0</v>
      </c>
      <c r="J10" s="65">
        <f>+TOT_Tav3!I3</f>
        <v>0</v>
      </c>
      <c r="K10" s="141">
        <f>+TOT_Tav3!J3</f>
        <v>-1</v>
      </c>
      <c r="L10" s="65">
        <f>+TOT_Tav3!K3</f>
        <v>0</v>
      </c>
      <c r="M10" s="65">
        <f>+TOT_Tav3!L3</f>
        <v>3364</v>
      </c>
      <c r="N10" s="65">
        <f>+TOT_Tav3!M3</f>
        <v>0</v>
      </c>
      <c r="O10" s="66">
        <f>+TOT_Tav3!N3</f>
        <v>3364</v>
      </c>
      <c r="P10" s="164">
        <f>+TOT_Tav3!O3</f>
        <v>0.417614833544037</v>
      </c>
      <c r="Q10" s="164">
        <f>+TOT_Tav3!P3</f>
        <v>1.4198000572056201E-4</v>
      </c>
    </row>
    <row r="11" spans="1:17" s="44" customFormat="1" ht="12" customHeight="1" x14ac:dyDescent="0.35">
      <c r="A11" s="47"/>
      <c r="B11" s="123"/>
      <c r="C11" s="48" t="s">
        <v>24</v>
      </c>
      <c r="D11" s="65">
        <f>+TOT_Tav3!C4</f>
        <v>0</v>
      </c>
      <c r="E11" s="141">
        <f>+TOT_Tav3!D4</f>
        <v>0</v>
      </c>
      <c r="F11" s="65">
        <f>+TOT_Tav3!E4</f>
        <v>0</v>
      </c>
      <c r="G11" s="141">
        <f>+TOT_Tav3!F4</f>
        <v>0</v>
      </c>
      <c r="H11" s="65">
        <f>+TOT_Tav3!G4</f>
        <v>31467</v>
      </c>
      <c r="I11" s="141">
        <f>+TOT_Tav3!H4</f>
        <v>-0.19249127489221901</v>
      </c>
      <c r="J11" s="65">
        <f>+TOT_Tav3!I4</f>
        <v>19456</v>
      </c>
      <c r="K11" s="141">
        <f>+TOT_Tav3!J4</f>
        <v>-0.69674865176595302</v>
      </c>
      <c r="L11" s="65">
        <f>+TOT_Tav3!K4</f>
        <v>0</v>
      </c>
      <c r="M11" s="65">
        <f>+TOT_Tav3!L4</f>
        <v>0</v>
      </c>
      <c r="N11" s="65">
        <f>+TOT_Tav3!M4</f>
        <v>112116</v>
      </c>
      <c r="O11" s="66">
        <f>+TOT_Tav3!N4</f>
        <v>112116</v>
      </c>
      <c r="P11" s="164">
        <f>+TOT_Tav3!O4</f>
        <v>-0.101569824746977</v>
      </c>
      <c r="Q11" s="164">
        <f>+TOT_Tav3!P4</f>
        <v>4.73193529172607E-3</v>
      </c>
    </row>
    <row r="12" spans="1:17" ht="12" customHeight="1" x14ac:dyDescent="0.35">
      <c r="A12" s="29"/>
      <c r="B12" s="8" t="s">
        <v>25</v>
      </c>
      <c r="D12" s="54">
        <f>+TOT_Tav3!C5</f>
        <v>244688</v>
      </c>
      <c r="E12" s="138">
        <f>+TOT_Tav3!D5</f>
        <v>2.1666209314421501E-3</v>
      </c>
      <c r="F12" s="54">
        <f>+TOT_Tav3!E5</f>
        <v>19015358</v>
      </c>
      <c r="G12" s="138">
        <f>+TOT_Tav3!F5</f>
        <v>2.79868266630596E-2</v>
      </c>
      <c r="H12" s="54">
        <f>+TOT_Tav3!G5</f>
        <v>5</v>
      </c>
      <c r="I12" s="138">
        <f>+TOT_Tav3!H5</f>
        <v>4</v>
      </c>
      <c r="J12" s="54">
        <f>+TOT_Tav3!I5</f>
        <v>5</v>
      </c>
      <c r="K12" s="138">
        <f>+TOT_Tav3!J5</f>
        <v>4</v>
      </c>
      <c r="L12" s="54">
        <f>+TOT_Tav3!K5</f>
        <v>44438</v>
      </c>
      <c r="M12" s="54">
        <f>+TOT_Tav3!L5</f>
        <v>250374</v>
      </c>
      <c r="N12" s="54">
        <f>+TOT_Tav3!M5</f>
        <v>616</v>
      </c>
      <c r="O12" s="55">
        <f>+TOT_Tav3!N5</f>
        <v>295428</v>
      </c>
      <c r="P12" s="163">
        <f>+TOT_Tav3!O5</f>
        <v>3.4140194276712998E-2</v>
      </c>
      <c r="Q12" s="163">
        <f>+TOT_Tav3!P5</f>
        <v>1.2468748255057701E-2</v>
      </c>
    </row>
    <row r="13" spans="1:17" ht="12" customHeight="1" x14ac:dyDescent="0.35">
      <c r="A13" s="29"/>
      <c r="B13" s="8" t="s">
        <v>26</v>
      </c>
      <c r="D13" s="54">
        <f>+TOT_Tav3!C6</f>
        <v>3194</v>
      </c>
      <c r="E13" s="138">
        <f>+TOT_Tav3!D6</f>
        <v>2.62954545454545</v>
      </c>
      <c r="F13" s="54">
        <f>+TOT_Tav3!E6</f>
        <v>259417</v>
      </c>
      <c r="G13" s="138">
        <f>+TOT_Tav3!F6</f>
        <v>2.1545046633510498</v>
      </c>
      <c r="H13" s="54">
        <f>+TOT_Tav3!G6</f>
        <v>0</v>
      </c>
      <c r="I13" s="138">
        <f>+TOT_Tav3!H6</f>
        <v>0</v>
      </c>
      <c r="J13" s="54">
        <f>+TOT_Tav3!I6</f>
        <v>0</v>
      </c>
      <c r="K13" s="138">
        <f>+TOT_Tav3!J6</f>
        <v>0</v>
      </c>
      <c r="L13" s="54">
        <f>+TOT_Tav3!K6</f>
        <v>467</v>
      </c>
      <c r="M13" s="54">
        <f>+TOT_Tav3!L6</f>
        <v>103423</v>
      </c>
      <c r="N13" s="54">
        <f>+TOT_Tav3!M6</f>
        <v>1102</v>
      </c>
      <c r="O13" s="55">
        <f>+TOT_Tav3!N6</f>
        <v>104992</v>
      </c>
      <c r="P13" s="163">
        <f>+TOT_Tav3!O6</f>
        <v>1.32607395263309</v>
      </c>
      <c r="Q13" s="163">
        <f>+TOT_Tav3!P6</f>
        <v>4.4312618194450697E-3</v>
      </c>
    </row>
    <row r="14" spans="1:17" ht="12" customHeight="1" x14ac:dyDescent="0.35">
      <c r="A14" s="29"/>
      <c r="B14" s="8" t="s">
        <v>27</v>
      </c>
      <c r="D14" s="54">
        <f>+TOT_Tav3!C7</f>
        <v>550163</v>
      </c>
      <c r="E14" s="138">
        <f>+TOT_Tav3!D7</f>
        <v>-4.1075141748107599E-2</v>
      </c>
      <c r="F14" s="54">
        <f>+TOT_Tav3!E7</f>
        <v>32819142</v>
      </c>
      <c r="G14" s="138">
        <f>+TOT_Tav3!F7</f>
        <v>1.47935223065148E-2</v>
      </c>
      <c r="H14" s="54">
        <f>+TOT_Tav3!G7</f>
        <v>31629</v>
      </c>
      <c r="I14" s="138">
        <f>+TOT_Tav3!H7</f>
        <v>-0.19084652971424201</v>
      </c>
      <c r="J14" s="54">
        <f>+TOT_Tav3!I7</f>
        <v>26594</v>
      </c>
      <c r="K14" s="138">
        <f>+TOT_Tav3!J7</f>
        <v>-0.60292053632752995</v>
      </c>
      <c r="L14" s="54">
        <f>+TOT_Tav3!K7</f>
        <v>64586</v>
      </c>
      <c r="M14" s="54">
        <f>+TOT_Tav3!L7</f>
        <v>13773468</v>
      </c>
      <c r="N14" s="54">
        <f>+TOT_Tav3!M7</f>
        <v>244343</v>
      </c>
      <c r="O14" s="55">
        <f>+TOT_Tav3!N7</f>
        <v>14082397</v>
      </c>
      <c r="P14" s="163">
        <f>+TOT_Tav3!O7</f>
        <v>-1.40695906382798E-2</v>
      </c>
      <c r="Q14" s="163">
        <f>+TOT_Tav3!P7</f>
        <v>0.59435755250274203</v>
      </c>
    </row>
    <row r="15" spans="1:17" s="44" customFormat="1" ht="12" customHeight="1" x14ac:dyDescent="0.35">
      <c r="A15" s="47"/>
      <c r="B15" s="48" t="s">
        <v>66</v>
      </c>
      <c r="C15" s="48" t="s">
        <v>87</v>
      </c>
      <c r="D15" s="65">
        <f>+TOT_Tav3!C8</f>
        <v>6831</v>
      </c>
      <c r="E15" s="141">
        <f>+TOT_Tav3!D8</f>
        <v>3.7110344827586199</v>
      </c>
      <c r="F15" s="65">
        <f>+TOT_Tav3!E8</f>
        <v>408954</v>
      </c>
      <c r="G15" s="141">
        <f>+TOT_Tav3!F8</f>
        <v>1.4981155126599699</v>
      </c>
      <c r="H15" s="65">
        <f>+TOT_Tav3!G8</f>
        <v>0</v>
      </c>
      <c r="I15" s="141">
        <f>+TOT_Tav3!H8</f>
        <v>0</v>
      </c>
      <c r="J15" s="65">
        <f>+TOT_Tav3!I8</f>
        <v>0</v>
      </c>
      <c r="K15" s="141">
        <f>+TOT_Tav3!J8</f>
        <v>0</v>
      </c>
      <c r="L15" s="65">
        <f>+TOT_Tav3!K8</f>
        <v>1033</v>
      </c>
      <c r="M15" s="65">
        <f>+TOT_Tav3!L8</f>
        <v>246563</v>
      </c>
      <c r="N15" s="65">
        <f>+TOT_Tav3!M8</f>
        <v>5</v>
      </c>
      <c r="O15" s="66">
        <f>+TOT_Tav3!N8</f>
        <v>247601</v>
      </c>
      <c r="P15" s="164">
        <f>+TOT_Tav3!O8</f>
        <v>5.0455366735032703</v>
      </c>
      <c r="Q15" s="164">
        <f>+TOT_Tav3!P8</f>
        <v>1.04501758015508E-2</v>
      </c>
    </row>
    <row r="16" spans="1:17" s="44" customFormat="1" ht="36.75" customHeight="1" x14ac:dyDescent="0.35">
      <c r="A16" s="47"/>
      <c r="B16" s="165"/>
      <c r="C16" s="165" t="s">
        <v>28</v>
      </c>
      <c r="D16" s="65">
        <f>+TOT_Tav3!C9</f>
        <v>0</v>
      </c>
      <c r="E16" s="141">
        <f>+TOT_Tav3!D9</f>
        <v>0</v>
      </c>
      <c r="F16" s="65">
        <f>+TOT_Tav3!E9</f>
        <v>0</v>
      </c>
      <c r="G16" s="141">
        <f>+TOT_Tav3!F9</f>
        <v>0</v>
      </c>
      <c r="H16" s="65">
        <f>+TOT_Tav3!G9</f>
        <v>293</v>
      </c>
      <c r="I16" s="141">
        <f>+TOT_Tav3!H9</f>
        <v>0.114068441064639</v>
      </c>
      <c r="J16" s="65">
        <f>+TOT_Tav3!I9</f>
        <v>5588</v>
      </c>
      <c r="K16" s="141">
        <f>+TOT_Tav3!J9</f>
        <v>5.2575587905935004</v>
      </c>
      <c r="L16" s="65">
        <f>+TOT_Tav3!K9</f>
        <v>0</v>
      </c>
      <c r="M16" s="65">
        <f>+TOT_Tav3!L9</f>
        <v>19205</v>
      </c>
      <c r="N16" s="65">
        <f>+TOT_Tav3!M9</f>
        <v>0</v>
      </c>
      <c r="O16" s="66">
        <f>+TOT_Tav3!N9</f>
        <v>19205</v>
      </c>
      <c r="P16" s="164">
        <f>+TOT_Tav3!O9</f>
        <v>6.1694952733705601E-2</v>
      </c>
      <c r="Q16" s="164">
        <f>+TOT_Tav3!P9</f>
        <v>8.10560645024789E-4</v>
      </c>
    </row>
    <row r="17" spans="1:17" ht="14.15" customHeight="1" x14ac:dyDescent="0.35">
      <c r="A17" s="89"/>
      <c r="B17" s="8" t="s">
        <v>29</v>
      </c>
      <c r="D17" s="54"/>
      <c r="E17" s="138"/>
      <c r="F17" s="54"/>
      <c r="G17" s="138"/>
      <c r="H17" s="54"/>
      <c r="I17" s="138"/>
      <c r="J17" s="54"/>
      <c r="K17" s="138"/>
      <c r="L17" s="54"/>
      <c r="M17" s="54"/>
      <c r="N17" s="54"/>
      <c r="O17" s="55"/>
      <c r="P17" s="163"/>
      <c r="Q17" s="163"/>
    </row>
    <row r="18" spans="1:17" ht="12" customHeight="1" x14ac:dyDescent="0.35">
      <c r="A18" s="29"/>
      <c r="B18" s="8" t="s">
        <v>30</v>
      </c>
      <c r="D18" s="54">
        <f>+TOT_Tav3!C10</f>
        <v>387504</v>
      </c>
      <c r="E18" s="138">
        <f>+TOT_Tav3!D10</f>
        <v>997.72164948453599</v>
      </c>
      <c r="F18" s="54">
        <f>+TOT_Tav3!E10</f>
        <v>1605761</v>
      </c>
      <c r="G18" s="138">
        <f>+TOT_Tav3!F10</f>
        <v>1435.2799642218199</v>
      </c>
      <c r="H18" s="54">
        <f>+TOT_Tav3!G10</f>
        <v>0</v>
      </c>
      <c r="I18" s="138">
        <f>+TOT_Tav3!H10</f>
        <v>0</v>
      </c>
      <c r="J18" s="54">
        <f>+TOT_Tav3!I10</f>
        <v>0</v>
      </c>
      <c r="K18" s="138">
        <f>+TOT_Tav3!J10</f>
        <v>0</v>
      </c>
      <c r="L18" s="54">
        <f>+TOT_Tav3!K10</f>
        <v>1984</v>
      </c>
      <c r="M18" s="54">
        <f>+TOT_Tav3!L10</f>
        <v>47247</v>
      </c>
      <c r="N18" s="56">
        <f>+TOT_Tav3!M10</f>
        <v>0</v>
      </c>
      <c r="O18" s="55">
        <f>+TOT_Tav3!N10</f>
        <v>49231</v>
      </c>
      <c r="P18" s="163">
        <f>+TOT_Tav3!O10</f>
        <v>38.196656050955397</v>
      </c>
      <c r="Q18" s="163">
        <f>+TOT_Tav3!P10</f>
        <v>2.0778292692119399E-3</v>
      </c>
    </row>
    <row r="19" spans="1:17" ht="12" customHeight="1" x14ac:dyDescent="0.35">
      <c r="A19" s="29"/>
      <c r="B19" s="8" t="s">
        <v>31</v>
      </c>
      <c r="D19" s="54">
        <f>+TOT_Tav3!C11</f>
        <v>682016</v>
      </c>
      <c r="E19" s="138">
        <f>+TOT_Tav3!D11</f>
        <v>-0.34464766509783001</v>
      </c>
      <c r="F19" s="54">
        <f>+TOT_Tav3!E11</f>
        <v>87925856</v>
      </c>
      <c r="G19" s="138">
        <f>+TOT_Tav3!F11</f>
        <v>-4.0302922745503102E-2</v>
      </c>
      <c r="H19" s="54">
        <f>+TOT_Tav3!G11</f>
        <v>18801</v>
      </c>
      <c r="I19" s="138">
        <f>+TOT_Tav3!H11</f>
        <v>1.6196182248850499</v>
      </c>
      <c r="J19" s="54">
        <f>+TOT_Tav3!I11</f>
        <v>90685</v>
      </c>
      <c r="K19" s="138">
        <f>+TOT_Tav3!J11</f>
        <v>0.86200028745662505</v>
      </c>
      <c r="L19" s="54">
        <f>+TOT_Tav3!K11</f>
        <v>35904</v>
      </c>
      <c r="M19" s="54">
        <f>+TOT_Tav3!L11</f>
        <v>270685</v>
      </c>
      <c r="N19" s="56">
        <f>+TOT_Tav3!M11</f>
        <v>0</v>
      </c>
      <c r="O19" s="55">
        <f>+TOT_Tav3!N11</f>
        <v>306589</v>
      </c>
      <c r="P19" s="163">
        <f>+TOT_Tav3!O11</f>
        <v>-7.0068852558463998E-2</v>
      </c>
      <c r="Q19" s="163">
        <f>+TOT_Tav3!P11</f>
        <v>1.29398061753452E-2</v>
      </c>
    </row>
    <row r="20" spans="1:17" ht="12" customHeight="1" x14ac:dyDescent="0.35">
      <c r="A20" s="29"/>
      <c r="B20" s="8" t="s">
        <v>32</v>
      </c>
      <c r="D20" s="54">
        <f>+TOT_Tav3!C12</f>
        <v>18684</v>
      </c>
      <c r="E20" s="138">
        <f>+TOT_Tav3!D12</f>
        <v>-0.43097304705344902</v>
      </c>
      <c r="F20" s="54">
        <f>+TOT_Tav3!E12</f>
        <v>184557</v>
      </c>
      <c r="G20" s="138">
        <f>+TOT_Tav3!F12</f>
        <v>-5.4838296673751098E-2</v>
      </c>
      <c r="H20" s="54">
        <f>+TOT_Tav3!G12</f>
        <v>10118</v>
      </c>
      <c r="I20" s="138">
        <f>+TOT_Tav3!H12</f>
        <v>-8.0516175936023199E-2</v>
      </c>
      <c r="J20" s="54">
        <f>+TOT_Tav3!I12</f>
        <v>385</v>
      </c>
      <c r="K20" s="138">
        <f>+TOT_Tav3!J12</f>
        <v>-0.170258620689655</v>
      </c>
      <c r="L20" s="54">
        <f>+TOT_Tav3!K12</f>
        <v>48689</v>
      </c>
      <c r="M20" s="54">
        <f>+TOT_Tav3!L12</f>
        <v>33221</v>
      </c>
      <c r="N20" s="56">
        <f>+TOT_Tav3!M12</f>
        <v>0</v>
      </c>
      <c r="O20" s="55">
        <f>+TOT_Tav3!N12</f>
        <v>81910</v>
      </c>
      <c r="P20" s="163">
        <f>+TOT_Tav3!O12</f>
        <v>-0.178047825956068</v>
      </c>
      <c r="Q20" s="163">
        <f>+TOT_Tav3!P12</f>
        <v>3.4570696398844298E-3</v>
      </c>
    </row>
    <row r="21" spans="1:17" ht="12" customHeight="1" x14ac:dyDescent="0.35">
      <c r="A21" s="89"/>
      <c r="B21" s="8" t="s">
        <v>33</v>
      </c>
      <c r="D21" s="54">
        <f>+TOT_Tav3!C13</f>
        <v>1088204</v>
      </c>
      <c r="E21" s="138">
        <f>+TOT_Tav3!D13</f>
        <v>1.3311183722270799E-2</v>
      </c>
      <c r="F21" s="54">
        <f>+TOT_Tav3!E13</f>
        <v>89716174</v>
      </c>
      <c r="G21" s="138">
        <f>+TOT_Tav3!F13</f>
        <v>-2.2856377091404801E-2</v>
      </c>
      <c r="H21" s="54">
        <f>+TOT_Tav3!G13</f>
        <v>28919</v>
      </c>
      <c r="I21" s="138">
        <f>+TOT_Tav3!H13</f>
        <v>0.59061657774599896</v>
      </c>
      <c r="J21" s="54">
        <f>+TOT_Tav3!I13</f>
        <v>91070</v>
      </c>
      <c r="K21" s="138">
        <f>+TOT_Tav3!J13</f>
        <v>0.85225862875505898</v>
      </c>
      <c r="L21" s="54">
        <f>+TOT_Tav3!K13</f>
        <v>86577</v>
      </c>
      <c r="M21" s="54">
        <f>+TOT_Tav3!L13</f>
        <v>351153</v>
      </c>
      <c r="N21" s="56">
        <f>+TOT_Tav3!M13</f>
        <v>0</v>
      </c>
      <c r="O21" s="55">
        <f>+TOT_Tav3!N13</f>
        <v>437730</v>
      </c>
      <c r="P21" s="163">
        <f>+TOT_Tav3!O13</f>
        <v>1.6560651557481699E-2</v>
      </c>
      <c r="Q21" s="163">
        <f>+TOT_Tav3!P13</f>
        <v>1.8474705084441601E-2</v>
      </c>
    </row>
    <row r="22" spans="1:17" s="23" customFormat="1" ht="13.15" customHeight="1" x14ac:dyDescent="0.35">
      <c r="A22" s="84" t="s">
        <v>34</v>
      </c>
      <c r="D22" s="57">
        <f>+TOT_Tav3!C14</f>
        <v>1638367</v>
      </c>
      <c r="E22" s="166">
        <f>+TOT_Tav3!D14</f>
        <v>-5.6268427894962097E-3</v>
      </c>
      <c r="F22" s="57">
        <f>+TOT_Tav3!E14</f>
        <v>122535316</v>
      </c>
      <c r="G22" s="166">
        <f>+TOT_Tav3!F14</f>
        <v>-1.3049118631012799E-2</v>
      </c>
      <c r="H22" s="57">
        <f>+TOT_Tav3!G14</f>
        <v>60548</v>
      </c>
      <c r="I22" s="166">
        <f>+TOT_Tav3!H14</f>
        <v>5.7237646237122498E-2</v>
      </c>
      <c r="J22" s="57">
        <f>+TOT_Tav3!I14</f>
        <v>117664</v>
      </c>
      <c r="K22" s="166">
        <f>+TOT_Tav3!J14</f>
        <v>1.3113370816507401E-2</v>
      </c>
      <c r="L22" s="57">
        <f>+TOT_Tav3!K14</f>
        <v>151163</v>
      </c>
      <c r="M22" s="57">
        <f>+TOT_Tav3!L14</f>
        <v>14124621</v>
      </c>
      <c r="N22" s="57">
        <f>+TOT_Tav3!M14</f>
        <v>244343</v>
      </c>
      <c r="O22" s="57">
        <f>+TOT_Tav3!N14</f>
        <v>14520127</v>
      </c>
      <c r="P22" s="166">
        <f>+TOT_Tav3!O14</f>
        <v>-1.31732069082436E-2</v>
      </c>
      <c r="Q22" s="166">
        <f>+TOT_Tav3!P14</f>
        <v>0.61283225758718296</v>
      </c>
    </row>
    <row r="23" spans="1:17" ht="14.15" customHeight="1" x14ac:dyDescent="0.35">
      <c r="A23" s="72" t="s">
        <v>35</v>
      </c>
      <c r="B23" s="58"/>
      <c r="C23" s="73"/>
      <c r="D23" s="60">
        <f>+TOT_Tav3!C15</f>
        <v>0</v>
      </c>
      <c r="E23" s="167">
        <f>+TOT_Tav3!D15</f>
        <v>0</v>
      </c>
      <c r="F23" s="60">
        <f>+TOT_Tav3!E15</f>
        <v>0</v>
      </c>
      <c r="G23" s="167">
        <f>+TOT_Tav3!F15</f>
        <v>0</v>
      </c>
      <c r="H23" s="60">
        <f>+TOT_Tav3!G15</f>
        <v>0</v>
      </c>
      <c r="I23" s="167">
        <f>+TOT_Tav3!H15</f>
        <v>0</v>
      </c>
      <c r="J23" s="60">
        <f>+TOT_Tav3!I15</f>
        <v>0</v>
      </c>
      <c r="K23" s="167">
        <f>+TOT_Tav3!J15</f>
        <v>0</v>
      </c>
      <c r="L23" s="60">
        <f>+TOT_Tav3!K15</f>
        <v>0</v>
      </c>
      <c r="M23" s="60">
        <f>+TOT_Tav3!L15</f>
        <v>0</v>
      </c>
      <c r="N23" s="60">
        <f>+TOT_Tav3!M15</f>
        <v>0</v>
      </c>
      <c r="O23" s="61">
        <f>+TOT_Tav3!N15</f>
        <v>0</v>
      </c>
      <c r="P23" s="168">
        <f>+TOT_Tav3!O15</f>
        <v>0</v>
      </c>
      <c r="Q23" s="168">
        <f>+TOT_Tav3!P15</f>
        <v>0</v>
      </c>
    </row>
    <row r="24" spans="1:17" ht="13.15" customHeight="1" x14ac:dyDescent="0.35">
      <c r="A24" s="89" t="s">
        <v>36</v>
      </c>
      <c r="B24" s="30" t="s">
        <v>22</v>
      </c>
      <c r="C24" s="62"/>
      <c r="D24" s="63"/>
      <c r="E24" s="134"/>
      <c r="F24" s="63"/>
      <c r="G24" s="134"/>
      <c r="H24" s="63"/>
      <c r="I24" s="134"/>
      <c r="J24" s="63"/>
      <c r="K24" s="134"/>
      <c r="L24" s="63"/>
      <c r="M24" s="63"/>
      <c r="N24" s="63"/>
      <c r="O24" s="64"/>
      <c r="P24" s="162"/>
      <c r="Q24" s="162"/>
    </row>
    <row r="25" spans="1:17" ht="12" customHeight="1" x14ac:dyDescent="0.35">
      <c r="A25" s="89"/>
      <c r="B25" s="8" t="s">
        <v>37</v>
      </c>
      <c r="D25" s="54">
        <f>+TOT_Tav3!C16</f>
        <v>105469</v>
      </c>
      <c r="E25" s="138">
        <f>+TOT_Tav3!D16</f>
        <v>0.15714348408048601</v>
      </c>
      <c r="F25" s="54">
        <f>+TOT_Tav3!E16</f>
        <v>4008421</v>
      </c>
      <c r="G25" s="138">
        <f>+TOT_Tav3!F16</f>
        <v>0.26273024765562603</v>
      </c>
      <c r="H25" s="54">
        <f>+TOT_Tav3!G16</f>
        <v>34482</v>
      </c>
      <c r="I25" s="138">
        <f>+TOT_Tav3!H16</f>
        <v>-6.3218234670868498E-2</v>
      </c>
      <c r="J25" s="54">
        <f>+TOT_Tav3!I16</f>
        <v>28642</v>
      </c>
      <c r="K25" s="138">
        <f>+TOT_Tav3!J16</f>
        <v>1.1941775014132201E-2</v>
      </c>
      <c r="L25" s="54">
        <f>+TOT_Tav3!K16</f>
        <v>5248</v>
      </c>
      <c r="M25" s="54">
        <f>+TOT_Tav3!L16</f>
        <v>3873053</v>
      </c>
      <c r="N25" s="54">
        <f>+TOT_Tav3!M16</f>
        <v>286057</v>
      </c>
      <c r="O25" s="55">
        <f>+TOT_Tav3!N16</f>
        <v>4164358</v>
      </c>
      <c r="P25" s="163">
        <f>+TOT_Tav3!O16</f>
        <v>0.26274170904250299</v>
      </c>
      <c r="Q25" s="163">
        <f>+TOT_Tav3!P16</f>
        <v>0.17575968271773701</v>
      </c>
    </row>
    <row r="26" spans="1:17" s="44" customFormat="1" ht="24" customHeight="1" x14ac:dyDescent="0.35">
      <c r="A26" s="49"/>
      <c r="B26" s="169" t="s">
        <v>196</v>
      </c>
      <c r="C26" s="96" t="s">
        <v>88</v>
      </c>
      <c r="D26" s="65">
        <f>+TOT_Tav3!C17</f>
        <v>0</v>
      </c>
      <c r="E26" s="141">
        <f>+TOT_Tav3!D17</f>
        <v>0</v>
      </c>
      <c r="F26" s="65">
        <f>+TOT_Tav3!E17</f>
        <v>0</v>
      </c>
      <c r="G26" s="141">
        <f>+TOT_Tav3!F17</f>
        <v>0</v>
      </c>
      <c r="H26" s="65">
        <f>+TOT_Tav3!G17</f>
        <v>33812</v>
      </c>
      <c r="I26" s="141">
        <f>+TOT_Tav3!H17</f>
        <v>-6.7718098599316198E-2</v>
      </c>
      <c r="J26" s="65">
        <f>+TOT_Tav3!I17</f>
        <v>24038</v>
      </c>
      <c r="K26" s="141">
        <f>+TOT_Tav3!J17</f>
        <v>-0.14495073453562399</v>
      </c>
      <c r="L26" s="65">
        <f>+TOT_Tav3!K17</f>
        <v>0</v>
      </c>
      <c r="M26" s="65">
        <f>+TOT_Tav3!L17</f>
        <v>0</v>
      </c>
      <c r="N26" s="65">
        <f>+TOT_Tav3!M17</f>
        <v>77331</v>
      </c>
      <c r="O26" s="66">
        <f>+TOT_Tav3!N17</f>
        <v>77331</v>
      </c>
      <c r="P26" s="164">
        <f>+TOT_Tav3!O17</f>
        <v>4.1565088558151997E-2</v>
      </c>
      <c r="Q26" s="164">
        <f>+TOT_Tav3!P17</f>
        <v>3.2638096974960699E-3</v>
      </c>
    </row>
    <row r="27" spans="1:17" ht="12" customHeight="1" x14ac:dyDescent="0.35">
      <c r="A27" s="89"/>
      <c r="B27" s="8" t="s">
        <v>38</v>
      </c>
      <c r="D27" s="54">
        <f>+TOT_Tav3!C18</f>
        <v>59324</v>
      </c>
      <c r="E27" s="138">
        <f>+TOT_Tav3!D18</f>
        <v>6.4467969598263099E-3</v>
      </c>
      <c r="F27" s="54">
        <f>+TOT_Tav3!E18</f>
        <v>4255949</v>
      </c>
      <c r="G27" s="138">
        <f>+TOT_Tav3!F18</f>
        <v>-7.4215080077222204E-2</v>
      </c>
      <c r="H27" s="54">
        <f>+TOT_Tav3!G18</f>
        <v>17536</v>
      </c>
      <c r="I27" s="138">
        <f>+TOT_Tav3!H18</f>
        <v>1.10037130195233</v>
      </c>
      <c r="J27" s="54">
        <f>+TOT_Tav3!I18</f>
        <v>43249</v>
      </c>
      <c r="K27" s="138">
        <f>+TOT_Tav3!J18</f>
        <v>0.51718936364274204</v>
      </c>
      <c r="L27" s="54">
        <f>+TOT_Tav3!K18</f>
        <v>289</v>
      </c>
      <c r="M27" s="54">
        <f>+TOT_Tav3!L18</f>
        <v>4307771</v>
      </c>
      <c r="N27" s="54">
        <f>+TOT_Tav3!M18</f>
        <v>115837</v>
      </c>
      <c r="O27" s="55">
        <f>+TOT_Tav3!N18</f>
        <v>4423897</v>
      </c>
      <c r="P27" s="163">
        <f>+TOT_Tav3!O18</f>
        <v>-5.94887232751133E-2</v>
      </c>
      <c r="Q27" s="163">
        <f>+TOT_Tav3!P18</f>
        <v>0.18671371027561701</v>
      </c>
    </row>
    <row r="28" spans="1:17" s="44" customFormat="1" ht="24" customHeight="1" x14ac:dyDescent="0.35">
      <c r="A28" s="49"/>
      <c r="B28" s="169" t="s">
        <v>196</v>
      </c>
      <c r="C28" s="96" t="s">
        <v>88</v>
      </c>
      <c r="D28" s="65">
        <f>+TOT_Tav3!C19</f>
        <v>0</v>
      </c>
      <c r="E28" s="141">
        <f>+TOT_Tav3!D19</f>
        <v>0</v>
      </c>
      <c r="F28" s="65">
        <f>+TOT_Tav3!E19</f>
        <v>0</v>
      </c>
      <c r="G28" s="141">
        <f>+TOT_Tav3!F19</f>
        <v>0</v>
      </c>
      <c r="H28" s="65">
        <f>+TOT_Tav3!G19</f>
        <v>17536</v>
      </c>
      <c r="I28" s="141">
        <f>+TOT_Tav3!H19</f>
        <v>1.10037130195233</v>
      </c>
      <c r="J28" s="65">
        <f>+TOT_Tav3!I19</f>
        <v>43249</v>
      </c>
      <c r="K28" s="141">
        <f>+TOT_Tav3!J19</f>
        <v>0.51718936364274204</v>
      </c>
      <c r="L28" s="65">
        <f>+TOT_Tav3!K19</f>
        <v>0</v>
      </c>
      <c r="M28" s="65">
        <f>+TOT_Tav3!L19</f>
        <v>0</v>
      </c>
      <c r="N28" s="65">
        <f>+TOT_Tav3!M19</f>
        <v>43489</v>
      </c>
      <c r="O28" s="66">
        <f>+TOT_Tav3!N19</f>
        <v>43489</v>
      </c>
      <c r="P28" s="164">
        <f>+TOT_Tav3!O19</f>
        <v>0.51900104785190404</v>
      </c>
      <c r="Q28" s="164">
        <f>+TOT_Tav3!P19</f>
        <v>1.8354840870337401E-3</v>
      </c>
    </row>
    <row r="29" spans="1:17" ht="12" customHeight="1" x14ac:dyDescent="0.35">
      <c r="A29" s="89"/>
      <c r="B29" s="8" t="s">
        <v>39</v>
      </c>
      <c r="D29" s="54">
        <f>+TOT_Tav3!C20</f>
        <v>0</v>
      </c>
      <c r="E29" s="138">
        <f>+TOT_Tav3!D20</f>
        <v>0</v>
      </c>
      <c r="F29" s="54">
        <f>+TOT_Tav3!E20</f>
        <v>5418</v>
      </c>
      <c r="G29" s="138">
        <f>+TOT_Tav3!F20</f>
        <v>0</v>
      </c>
      <c r="H29" s="54">
        <f>+TOT_Tav3!G20</f>
        <v>0</v>
      </c>
      <c r="I29" s="138">
        <f>+TOT_Tav3!H20</f>
        <v>0</v>
      </c>
      <c r="J29" s="54">
        <f>+TOT_Tav3!I20</f>
        <v>0</v>
      </c>
      <c r="K29" s="138">
        <f>+TOT_Tav3!J20</f>
        <v>0</v>
      </c>
      <c r="L29" s="54">
        <f>+TOT_Tav3!K20</f>
        <v>0</v>
      </c>
      <c r="M29" s="54">
        <f>+TOT_Tav3!L20</f>
        <v>5445</v>
      </c>
      <c r="N29" s="54">
        <f>+TOT_Tav3!M20</f>
        <v>0</v>
      </c>
      <c r="O29" s="55">
        <f>+TOT_Tav3!N20</f>
        <v>5445</v>
      </c>
      <c r="P29" s="163">
        <f>+TOT_Tav3!O20</f>
        <v>0</v>
      </c>
      <c r="Q29" s="163">
        <f>+TOT_Tav3!P20</f>
        <v>2.29810086548293E-4</v>
      </c>
    </row>
    <row r="30" spans="1:17" ht="12" customHeight="1" x14ac:dyDescent="0.35">
      <c r="A30" s="89"/>
      <c r="B30" s="8" t="s">
        <v>40</v>
      </c>
      <c r="D30" s="54">
        <f>+TOT_Tav3!C21</f>
        <v>0</v>
      </c>
      <c r="E30" s="138">
        <f>+TOT_Tav3!D21</f>
        <v>0</v>
      </c>
      <c r="F30" s="54">
        <f>+TOT_Tav3!E21</f>
        <v>0</v>
      </c>
      <c r="G30" s="138">
        <f>+TOT_Tav3!F21</f>
        <v>0</v>
      </c>
      <c r="H30" s="54">
        <f>+TOT_Tav3!G21</f>
        <v>0</v>
      </c>
      <c r="I30" s="138">
        <f>+TOT_Tav3!H21</f>
        <v>0</v>
      </c>
      <c r="J30" s="54">
        <f>+TOT_Tav3!I21</f>
        <v>0</v>
      </c>
      <c r="K30" s="138">
        <f>+TOT_Tav3!J21</f>
        <v>0</v>
      </c>
      <c r="L30" s="54">
        <f>+TOT_Tav3!K21</f>
        <v>0</v>
      </c>
      <c r="M30" s="54">
        <f>+TOT_Tav3!L21</f>
        <v>0</v>
      </c>
      <c r="N30" s="54">
        <f>+TOT_Tav3!M21</f>
        <v>0</v>
      </c>
      <c r="O30" s="55">
        <f>+TOT_Tav3!N21</f>
        <v>0</v>
      </c>
      <c r="P30" s="163">
        <f>+TOT_Tav3!O21</f>
        <v>0</v>
      </c>
      <c r="Q30" s="163">
        <f>+TOT_Tav3!P21</f>
        <v>0</v>
      </c>
    </row>
    <row r="31" spans="1:17" ht="12" customHeight="1" x14ac:dyDescent="0.35">
      <c r="A31" s="89"/>
      <c r="B31" s="8" t="s">
        <v>27</v>
      </c>
      <c r="D31" s="54">
        <f>+TOT_Tav3!C22</f>
        <v>164793</v>
      </c>
      <c r="E31" s="138">
        <f>+TOT_Tav3!D22</f>
        <v>9.7961223266040301E-2</v>
      </c>
      <c r="F31" s="54">
        <f>+TOT_Tav3!E22</f>
        <v>8269788</v>
      </c>
      <c r="G31" s="138">
        <f>+TOT_Tav3!F22</f>
        <v>6.41128333367431E-2</v>
      </c>
      <c r="H31" s="54">
        <f>+TOT_Tav3!G22</f>
        <v>52018</v>
      </c>
      <c r="I31" s="138">
        <f>+TOT_Tav3!H22</f>
        <v>0.15191106780636901</v>
      </c>
      <c r="J31" s="54">
        <f>+TOT_Tav3!I22</f>
        <v>71891</v>
      </c>
      <c r="K31" s="138">
        <f>+TOT_Tav3!J22</f>
        <v>0.26546382679105801</v>
      </c>
      <c r="L31" s="54">
        <f>+TOT_Tav3!K22</f>
        <v>5537</v>
      </c>
      <c r="M31" s="54">
        <f>+TOT_Tav3!L22</f>
        <v>8186269</v>
      </c>
      <c r="N31" s="54">
        <f>+TOT_Tav3!M22</f>
        <v>401894</v>
      </c>
      <c r="O31" s="55">
        <f>+TOT_Tav3!N22</f>
        <v>8593700</v>
      </c>
      <c r="P31" s="163">
        <f>+TOT_Tav3!O22</f>
        <v>7.3999713806702103E-2</v>
      </c>
      <c r="Q31" s="163">
        <f>+TOT_Tav3!P22</f>
        <v>0.362703203079903</v>
      </c>
    </row>
    <row r="32" spans="1:17" s="44" customFormat="1" ht="36" customHeight="1" x14ac:dyDescent="0.35">
      <c r="A32" s="49"/>
      <c r="B32" s="170" t="s">
        <v>66</v>
      </c>
      <c r="C32" s="165" t="s">
        <v>28</v>
      </c>
      <c r="D32" s="65">
        <f>+TOT_Tav3!C23</f>
        <v>0</v>
      </c>
      <c r="E32" s="141">
        <f>+TOT_Tav3!D23</f>
        <v>0</v>
      </c>
      <c r="F32" s="65">
        <f>+TOT_Tav3!E23</f>
        <v>0</v>
      </c>
      <c r="G32" s="141">
        <f>+TOT_Tav3!F23</f>
        <v>0</v>
      </c>
      <c r="H32" s="65">
        <f>+TOT_Tav3!G23</f>
        <v>2385</v>
      </c>
      <c r="I32" s="141">
        <f>+TOT_Tav3!H23</f>
        <v>0.63692518874399495</v>
      </c>
      <c r="J32" s="65">
        <f>+TOT_Tav3!I23</f>
        <v>35881</v>
      </c>
      <c r="K32" s="141">
        <f>+TOT_Tav3!J23</f>
        <v>0.55456869286426103</v>
      </c>
      <c r="L32" s="65">
        <f>+TOT_Tav3!K23</f>
        <v>0</v>
      </c>
      <c r="M32" s="65">
        <f>+TOT_Tav3!L23</f>
        <v>50302</v>
      </c>
      <c r="N32" s="65">
        <f>+TOT_Tav3!M23</f>
        <v>0</v>
      </c>
      <c r="O32" s="66">
        <f>+TOT_Tav3!N23</f>
        <v>50302</v>
      </c>
      <c r="P32" s="164">
        <f>+TOT_Tav3!O23</f>
        <v>0.21867429014439399</v>
      </c>
      <c r="Q32" s="164">
        <f>+TOT_Tav3!P23</f>
        <v>2.1230315837561498E-3</v>
      </c>
    </row>
    <row r="33" spans="1:17" ht="14.15" customHeight="1" x14ac:dyDescent="0.35">
      <c r="A33" s="89"/>
      <c r="B33" s="8" t="s">
        <v>29</v>
      </c>
      <c r="D33" s="54">
        <f>+TOT_Tav3!C24</f>
        <v>226</v>
      </c>
      <c r="E33" s="138">
        <f>+TOT_Tav3!D24</f>
        <v>0.93162393162393198</v>
      </c>
      <c r="F33" s="54">
        <f>+TOT_Tav3!E24</f>
        <v>142</v>
      </c>
      <c r="G33" s="138">
        <f>+TOT_Tav3!F24</f>
        <v>-0.775316455696203</v>
      </c>
      <c r="H33" s="54">
        <f>+TOT_Tav3!G24</f>
        <v>0</v>
      </c>
      <c r="I33" s="138">
        <f>+TOT_Tav3!H24</f>
        <v>-1</v>
      </c>
      <c r="J33" s="54">
        <f>+TOT_Tav3!I24</f>
        <v>0</v>
      </c>
      <c r="K33" s="138">
        <f>+TOT_Tav3!J24</f>
        <v>-1</v>
      </c>
      <c r="L33" s="54">
        <f>+TOT_Tav3!K24</f>
        <v>142</v>
      </c>
      <c r="M33" s="54">
        <f>+TOT_Tav3!L24</f>
        <v>104</v>
      </c>
      <c r="N33" s="56">
        <f>+TOT_Tav3!M24</f>
        <v>0</v>
      </c>
      <c r="O33" s="55">
        <f>+TOT_Tav3!N24</f>
        <v>246</v>
      </c>
      <c r="P33" s="163">
        <f>+TOT_Tav3!O24</f>
        <v>-0.70853080568720395</v>
      </c>
      <c r="Q33" s="163">
        <f>+TOT_Tav3!P24</f>
        <v>1.0382604461135E-5</v>
      </c>
    </row>
    <row r="34" spans="1:17" s="23" customFormat="1" ht="13.15" customHeight="1" x14ac:dyDescent="0.35">
      <c r="A34" s="84" t="s">
        <v>41</v>
      </c>
      <c r="D34" s="57">
        <f>+TOT_Tav3!C25</f>
        <v>165019</v>
      </c>
      <c r="E34" s="166">
        <f>+TOT_Tav3!D25</f>
        <v>9.8610584060663004E-2</v>
      </c>
      <c r="F34" s="57">
        <f>+TOT_Tav3!E25</f>
        <v>8269930</v>
      </c>
      <c r="G34" s="166">
        <f>+TOT_Tav3!F25</f>
        <v>6.4044574452549505E-2</v>
      </c>
      <c r="H34" s="57">
        <f>+TOT_Tav3!G25</f>
        <v>52018</v>
      </c>
      <c r="I34" s="166">
        <f>+TOT_Tav3!H25</f>
        <v>0.148401624867538</v>
      </c>
      <c r="J34" s="57">
        <f>+TOT_Tav3!I25</f>
        <v>71891</v>
      </c>
      <c r="K34" s="166">
        <f>+TOT_Tav3!J25</f>
        <v>0.26521884514528099</v>
      </c>
      <c r="L34" s="57">
        <f>+TOT_Tav3!K25</f>
        <v>5679</v>
      </c>
      <c r="M34" s="57">
        <f>+TOT_Tav3!L25</f>
        <v>8186373</v>
      </c>
      <c r="N34" s="57">
        <f>+TOT_Tav3!M25</f>
        <v>401894</v>
      </c>
      <c r="O34" s="57">
        <f>+TOT_Tav3!N25</f>
        <v>8593946</v>
      </c>
      <c r="P34" s="166">
        <f>+TOT_Tav3!O25</f>
        <v>7.3917181895646999E-2</v>
      </c>
      <c r="Q34" s="166">
        <f>+TOT_Tav3!P25</f>
        <v>0.36271358568436401</v>
      </c>
    </row>
    <row r="35" spans="1:17" s="23" customFormat="1" ht="13.15" customHeight="1" x14ac:dyDescent="0.35">
      <c r="A35" s="59" t="s">
        <v>42</v>
      </c>
      <c r="B35" s="33"/>
      <c r="C35" s="34"/>
      <c r="D35" s="61">
        <f>+TOT_Tav3!C26</f>
        <v>46408</v>
      </c>
      <c r="E35" s="168">
        <f>+TOT_Tav3!D26</f>
        <v>32.315147164393402</v>
      </c>
      <c r="F35" s="61">
        <f>+TOT_Tav3!E26</f>
        <v>224786</v>
      </c>
      <c r="G35" s="168">
        <f>+TOT_Tav3!F26</f>
        <v>4.5626330116307798</v>
      </c>
      <c r="H35" s="61">
        <f>+TOT_Tav3!G26</f>
        <v>1068708</v>
      </c>
      <c r="I35" s="168">
        <f>+TOT_Tav3!H26</f>
        <v>1.7279034328903</v>
      </c>
      <c r="J35" s="61">
        <f>+TOT_Tav3!I26</f>
        <v>15636773</v>
      </c>
      <c r="K35" s="168">
        <f>+TOT_Tav3!J26</f>
        <v>3.0322369608606601</v>
      </c>
      <c r="L35" s="61">
        <f>+TOT_Tav3!K26</f>
        <v>23962</v>
      </c>
      <c r="M35" s="61">
        <f>+TOT_Tav3!L26</f>
        <v>9040</v>
      </c>
      <c r="N35" s="61">
        <f>+TOT_Tav3!M26</f>
        <v>293</v>
      </c>
      <c r="O35" s="61">
        <f>+TOT_Tav3!N26</f>
        <v>33295</v>
      </c>
      <c r="P35" s="168">
        <f>+TOT_Tav3!O26</f>
        <v>0.19710207456944601</v>
      </c>
      <c r="Q35" s="168">
        <f>+TOT_Tav3!P26</f>
        <v>1.40523908753451E-3</v>
      </c>
    </row>
    <row r="36" spans="1:17" ht="14.15" customHeight="1" x14ac:dyDescent="0.35">
      <c r="A36" s="87" t="s">
        <v>43</v>
      </c>
      <c r="B36" s="26" t="s">
        <v>44</v>
      </c>
      <c r="C36" s="10"/>
      <c r="D36" s="63">
        <f>+TOT_Tav3!C27</f>
        <v>419</v>
      </c>
      <c r="E36" s="134">
        <f>+TOT_Tav3!D27</f>
        <v>2.4344262295082002</v>
      </c>
      <c r="F36" s="63">
        <f>+TOT_Tav3!E27</f>
        <v>96813</v>
      </c>
      <c r="G36" s="134">
        <f>+TOT_Tav3!F27</f>
        <v>-0.333096825746721</v>
      </c>
      <c r="H36" s="63">
        <f>+TOT_Tav3!G27</f>
        <v>0</v>
      </c>
      <c r="I36" s="134">
        <f>+TOT_Tav3!H27</f>
        <v>0</v>
      </c>
      <c r="J36" s="63">
        <f>+TOT_Tav3!I27</f>
        <v>0</v>
      </c>
      <c r="K36" s="134">
        <f>+TOT_Tav3!J27</f>
        <v>0</v>
      </c>
      <c r="L36" s="63">
        <f>+TOT_Tav3!K27</f>
        <v>0</v>
      </c>
      <c r="M36" s="63">
        <f>+TOT_Tav3!L27</f>
        <v>133239</v>
      </c>
      <c r="N36" s="63">
        <f>+TOT_Tav3!M27</f>
        <v>0</v>
      </c>
      <c r="O36" s="64">
        <f>+TOT_Tav3!N27</f>
        <v>133239</v>
      </c>
      <c r="P36" s="162">
        <f>+TOT_Tav3!O27</f>
        <v>-8.0780693766040204E-2</v>
      </c>
      <c r="Q36" s="162">
        <f>+TOT_Tav3!P27</f>
        <v>5.6234464869803604E-3</v>
      </c>
    </row>
    <row r="37" spans="1:17" s="44" customFormat="1" ht="12" customHeight="1" x14ac:dyDescent="0.35">
      <c r="A37" s="49"/>
      <c r="B37" s="48" t="s">
        <v>84</v>
      </c>
      <c r="C37" s="48" t="s">
        <v>85</v>
      </c>
      <c r="D37" s="65">
        <f>+TOT_Tav3!C28</f>
        <v>0</v>
      </c>
      <c r="E37" s="141">
        <f>+TOT_Tav3!D28</f>
        <v>-1</v>
      </c>
      <c r="F37" s="65">
        <f>+TOT_Tav3!E28</f>
        <v>0</v>
      </c>
      <c r="G37" s="141">
        <f>+TOT_Tav3!F28</f>
        <v>-1</v>
      </c>
      <c r="H37" s="65">
        <f>+TOT_Tav3!G28</f>
        <v>0</v>
      </c>
      <c r="I37" s="141">
        <f>+TOT_Tav3!H28</f>
        <v>0</v>
      </c>
      <c r="J37" s="65">
        <f>+TOT_Tav3!I28</f>
        <v>0</v>
      </c>
      <c r="K37" s="141">
        <f>+TOT_Tav3!J28</f>
        <v>0</v>
      </c>
      <c r="L37" s="65">
        <f>+TOT_Tav3!K28</f>
        <v>0</v>
      </c>
      <c r="M37" s="65">
        <f>+TOT_Tav3!L28</f>
        <v>0</v>
      </c>
      <c r="N37" s="65">
        <f>+TOT_Tav3!M28</f>
        <v>0</v>
      </c>
      <c r="O37" s="66">
        <f>+TOT_Tav3!N28</f>
        <v>0</v>
      </c>
      <c r="P37" s="164">
        <f>+TOT_Tav3!O28</f>
        <v>-1</v>
      </c>
      <c r="Q37" s="164">
        <f>+TOT_Tav3!P28</f>
        <v>0</v>
      </c>
    </row>
    <row r="38" spans="1:17" s="44" customFormat="1" ht="12" customHeight="1" x14ac:dyDescent="0.35">
      <c r="A38" s="49"/>
      <c r="B38" s="123"/>
      <c r="C38" s="48" t="s">
        <v>45</v>
      </c>
      <c r="D38" s="65">
        <f>+TOT_Tav3!C29</f>
        <v>0</v>
      </c>
      <c r="E38" s="141">
        <f>+TOT_Tav3!D29</f>
        <v>0</v>
      </c>
      <c r="F38" s="65">
        <f>+TOT_Tav3!E29</f>
        <v>0</v>
      </c>
      <c r="G38" s="141">
        <f>+TOT_Tav3!F29</f>
        <v>0</v>
      </c>
      <c r="H38" s="65">
        <f>+TOT_Tav3!G29</f>
        <v>0</v>
      </c>
      <c r="I38" s="141">
        <f>+TOT_Tav3!H29</f>
        <v>0</v>
      </c>
      <c r="J38" s="65">
        <f>+TOT_Tav3!I29</f>
        <v>0</v>
      </c>
      <c r="K38" s="141">
        <f>+TOT_Tav3!J29</f>
        <v>0</v>
      </c>
      <c r="L38" s="65">
        <f>+TOT_Tav3!K29</f>
        <v>0</v>
      </c>
      <c r="M38" s="65">
        <f>+TOT_Tav3!L29</f>
        <v>0</v>
      </c>
      <c r="N38" s="65">
        <f>+TOT_Tav3!M29</f>
        <v>0</v>
      </c>
      <c r="O38" s="66">
        <f>+TOT_Tav3!N29</f>
        <v>0</v>
      </c>
      <c r="P38" s="164">
        <f>+TOT_Tav3!O29</f>
        <v>0</v>
      </c>
      <c r="Q38" s="164">
        <f>+TOT_Tav3!P29</f>
        <v>0</v>
      </c>
    </row>
    <row r="39" spans="1:17" s="44" customFormat="1" ht="12" customHeight="1" x14ac:dyDescent="0.35">
      <c r="A39" s="49"/>
      <c r="B39" s="123"/>
      <c r="C39" s="48" t="s">
        <v>46</v>
      </c>
      <c r="D39" s="65">
        <f>+TOT_Tav3!C30</f>
        <v>0</v>
      </c>
      <c r="E39" s="141">
        <f>+TOT_Tav3!D30</f>
        <v>0</v>
      </c>
      <c r="F39" s="65">
        <f>+TOT_Tav3!E30</f>
        <v>0</v>
      </c>
      <c r="G39" s="141">
        <f>+TOT_Tav3!F30</f>
        <v>0</v>
      </c>
      <c r="H39" s="65">
        <f>+TOT_Tav3!G30</f>
        <v>0</v>
      </c>
      <c r="I39" s="141">
        <f>+TOT_Tav3!H30</f>
        <v>0</v>
      </c>
      <c r="J39" s="65">
        <f>+TOT_Tav3!I30</f>
        <v>0</v>
      </c>
      <c r="K39" s="141">
        <f>+TOT_Tav3!J30</f>
        <v>0</v>
      </c>
      <c r="L39" s="65">
        <f>+TOT_Tav3!K30</f>
        <v>0</v>
      </c>
      <c r="M39" s="65">
        <f>+TOT_Tav3!L30</f>
        <v>0</v>
      </c>
      <c r="N39" s="65">
        <f>+TOT_Tav3!M30</f>
        <v>0</v>
      </c>
      <c r="O39" s="66">
        <f>+TOT_Tav3!N30</f>
        <v>0</v>
      </c>
      <c r="P39" s="164">
        <f>+TOT_Tav3!O30</f>
        <v>0</v>
      </c>
      <c r="Q39" s="164">
        <f>+TOT_Tav3!P30</f>
        <v>0</v>
      </c>
    </row>
    <row r="40" spans="1:17" s="44" customFormat="1" ht="12" customHeight="1" x14ac:dyDescent="0.35">
      <c r="A40" s="49"/>
      <c r="B40" s="123"/>
      <c r="C40" s="48" t="s">
        <v>47</v>
      </c>
      <c r="D40" s="65">
        <f>+TOT_Tav3!C31</f>
        <v>0</v>
      </c>
      <c r="E40" s="141">
        <f>+TOT_Tav3!D31</f>
        <v>0</v>
      </c>
      <c r="F40" s="65">
        <f>+TOT_Tav3!E31</f>
        <v>0</v>
      </c>
      <c r="G40" s="141">
        <f>+TOT_Tav3!F31</f>
        <v>0</v>
      </c>
      <c r="H40" s="65">
        <f>+TOT_Tav3!G31</f>
        <v>0</v>
      </c>
      <c r="I40" s="141">
        <f>+TOT_Tav3!H31</f>
        <v>0</v>
      </c>
      <c r="J40" s="65">
        <f>+TOT_Tav3!I31</f>
        <v>0</v>
      </c>
      <c r="K40" s="141">
        <f>+TOT_Tav3!J31</f>
        <v>0</v>
      </c>
      <c r="L40" s="65">
        <f>+TOT_Tav3!K31</f>
        <v>0</v>
      </c>
      <c r="M40" s="65">
        <f>+TOT_Tav3!L31</f>
        <v>0</v>
      </c>
      <c r="N40" s="65">
        <f>+TOT_Tav3!M31</f>
        <v>0</v>
      </c>
      <c r="O40" s="66">
        <f>+TOT_Tav3!N31</f>
        <v>0</v>
      </c>
      <c r="P40" s="164">
        <f>+TOT_Tav3!O31</f>
        <v>0</v>
      </c>
      <c r="Q40" s="164">
        <f>+TOT_Tav3!P31</f>
        <v>0</v>
      </c>
    </row>
    <row r="41" spans="1:17" s="44" customFormat="1" ht="12" customHeight="1" x14ac:dyDescent="0.35">
      <c r="A41" s="49"/>
      <c r="B41" s="123"/>
      <c r="C41" s="48" t="s">
        <v>48</v>
      </c>
      <c r="D41" s="65">
        <f>+TOT_Tav3!C32</f>
        <v>0</v>
      </c>
      <c r="E41" s="141">
        <f>+TOT_Tav3!D32</f>
        <v>-1</v>
      </c>
      <c r="F41" s="65">
        <f>+TOT_Tav3!E32</f>
        <v>0</v>
      </c>
      <c r="G41" s="141">
        <f>+TOT_Tav3!F32</f>
        <v>-1</v>
      </c>
      <c r="H41" s="65">
        <f>+TOT_Tav3!G32</f>
        <v>0</v>
      </c>
      <c r="I41" s="141">
        <f>+TOT_Tav3!H32</f>
        <v>0</v>
      </c>
      <c r="J41" s="65">
        <f>+TOT_Tav3!I32</f>
        <v>0</v>
      </c>
      <c r="K41" s="141">
        <f>+TOT_Tav3!J32</f>
        <v>0</v>
      </c>
      <c r="L41" s="65">
        <f>+TOT_Tav3!K32</f>
        <v>0</v>
      </c>
      <c r="M41" s="65">
        <f>+TOT_Tav3!L32</f>
        <v>0</v>
      </c>
      <c r="N41" s="65">
        <f>+TOT_Tav3!M32</f>
        <v>0</v>
      </c>
      <c r="O41" s="66">
        <f>+TOT_Tav3!N32</f>
        <v>0</v>
      </c>
      <c r="P41" s="164">
        <f>+TOT_Tav3!O32</f>
        <v>-1</v>
      </c>
      <c r="Q41" s="164">
        <f>+TOT_Tav3!P32</f>
        <v>0</v>
      </c>
    </row>
    <row r="42" spans="1:17" ht="14.15" customHeight="1" x14ac:dyDescent="0.35">
      <c r="A42" s="89"/>
      <c r="B42" s="8" t="s">
        <v>49</v>
      </c>
      <c r="C42" s="11"/>
      <c r="D42" s="54">
        <f>+TOT_Tav3!C33</f>
        <v>1145</v>
      </c>
      <c r="E42" s="138">
        <f>+TOT_Tav3!D33</f>
        <v>4.37556973564266E-2</v>
      </c>
      <c r="F42" s="54">
        <f>+TOT_Tav3!E33</f>
        <v>285750</v>
      </c>
      <c r="G42" s="138">
        <f>+TOT_Tav3!F33</f>
        <v>0.334899864991755</v>
      </c>
      <c r="H42" s="54">
        <f>+TOT_Tav3!G33</f>
        <v>0</v>
      </c>
      <c r="I42" s="138">
        <f>+TOT_Tav3!H33</f>
        <v>0</v>
      </c>
      <c r="J42" s="54">
        <f>+TOT_Tav3!I33</f>
        <v>0</v>
      </c>
      <c r="K42" s="138">
        <f>+TOT_Tav3!J33</f>
        <v>0</v>
      </c>
      <c r="L42" s="54">
        <f>+TOT_Tav3!K33</f>
        <v>0</v>
      </c>
      <c r="M42" s="54">
        <f>+TOT_Tav3!L33</f>
        <v>176600</v>
      </c>
      <c r="N42" s="67">
        <f>+TOT_Tav3!M33</f>
        <v>0</v>
      </c>
      <c r="O42" s="55">
        <f>+TOT_Tav3!N33</f>
        <v>176600</v>
      </c>
      <c r="P42" s="163">
        <f>+TOT_Tav3!O33</f>
        <v>0.84621817991741199</v>
      </c>
      <c r="Q42" s="163">
        <f>+TOT_Tav3!P33</f>
        <v>7.4535282432375803E-3</v>
      </c>
    </row>
    <row r="43" spans="1:17" s="44" customFormat="1" ht="12" customHeight="1" x14ac:dyDescent="0.35">
      <c r="A43" s="49"/>
      <c r="B43" s="48" t="s">
        <v>66</v>
      </c>
      <c r="C43" s="48" t="s">
        <v>30</v>
      </c>
      <c r="D43" s="65">
        <f>+TOT_Tav3!C34</f>
        <v>800</v>
      </c>
      <c r="E43" s="141">
        <f>+TOT_Tav3!D34</f>
        <v>7.0950468540829995E-2</v>
      </c>
      <c r="F43" s="65">
        <f>+TOT_Tav3!E34</f>
        <v>2572</v>
      </c>
      <c r="G43" s="141">
        <f>+TOT_Tav3!F34</f>
        <v>1.1505016722407999</v>
      </c>
      <c r="H43" s="65">
        <f>+TOT_Tav3!G34</f>
        <v>0</v>
      </c>
      <c r="I43" s="141">
        <f>+TOT_Tav3!H34</f>
        <v>0</v>
      </c>
      <c r="J43" s="65">
        <f>+TOT_Tav3!I34</f>
        <v>0</v>
      </c>
      <c r="K43" s="141">
        <f>+TOT_Tav3!J34</f>
        <v>0</v>
      </c>
      <c r="L43" s="65">
        <f>+TOT_Tav3!K34</f>
        <v>0</v>
      </c>
      <c r="M43" s="65">
        <f>+TOT_Tav3!L34</f>
        <v>2631</v>
      </c>
      <c r="N43" s="68">
        <f>+TOT_Tav3!M34</f>
        <v>0</v>
      </c>
      <c r="O43" s="66">
        <f>+TOT_Tav3!N34</f>
        <v>2631</v>
      </c>
      <c r="P43" s="164">
        <f>+TOT_Tav3!O34</f>
        <v>1.14250814332248</v>
      </c>
      <c r="Q43" s="164">
        <f>+TOT_Tav3!P34</f>
        <v>1.1104322088311499E-4</v>
      </c>
    </row>
    <row r="44" spans="1:17" s="23" customFormat="1" ht="13.15" customHeight="1" x14ac:dyDescent="0.35">
      <c r="A44" s="144" t="s">
        <v>50</v>
      </c>
      <c r="D44" s="57">
        <f>+TOT_Tav3!C35</f>
        <v>1564</v>
      </c>
      <c r="E44" s="166">
        <f>+TOT_Tav3!D35</f>
        <v>0.28301886792452802</v>
      </c>
      <c r="F44" s="57">
        <f>+TOT_Tav3!E35</f>
        <v>382563</v>
      </c>
      <c r="G44" s="166">
        <f>+TOT_Tav3!F35</f>
        <v>6.4955780296134205E-2</v>
      </c>
      <c r="H44" s="57">
        <f>+TOT_Tav3!G35</f>
        <v>0</v>
      </c>
      <c r="I44" s="166">
        <f>+TOT_Tav3!H35</f>
        <v>0</v>
      </c>
      <c r="J44" s="57">
        <f>+TOT_Tav3!I35</f>
        <v>0</v>
      </c>
      <c r="K44" s="166">
        <f>+TOT_Tav3!J35</f>
        <v>0</v>
      </c>
      <c r="L44" s="57">
        <f>+TOT_Tav3!K35</f>
        <v>0</v>
      </c>
      <c r="M44" s="57">
        <f>+TOT_Tav3!L35</f>
        <v>309839</v>
      </c>
      <c r="N44" s="57">
        <f>+TOT_Tav3!M35</f>
        <v>0</v>
      </c>
      <c r="O44" s="57">
        <f>+TOT_Tav3!N35</f>
        <v>309839</v>
      </c>
      <c r="P44" s="166">
        <f>+TOT_Tav3!O35</f>
        <v>0.28776033549041402</v>
      </c>
      <c r="Q44" s="166">
        <f>+TOT_Tav3!P35</f>
        <v>1.30769747302179E-2</v>
      </c>
    </row>
    <row r="45" spans="1:17" ht="14.15" customHeight="1" x14ac:dyDescent="0.35">
      <c r="A45" s="77" t="s">
        <v>51</v>
      </c>
      <c r="B45" s="69"/>
      <c r="C45" s="73"/>
      <c r="D45" s="61">
        <f>+TOT_Tav3!C36</f>
        <v>41796</v>
      </c>
      <c r="E45" s="168">
        <f>+TOT_Tav3!D36</f>
        <v>-0.62459918984704099</v>
      </c>
      <c r="F45" s="61">
        <f>+TOT_Tav3!E36</f>
        <v>181199</v>
      </c>
      <c r="G45" s="168">
        <f>+TOT_Tav3!F36</f>
        <v>-0.67729819449836703</v>
      </c>
      <c r="H45" s="61">
        <f>+TOT_Tav3!G36</f>
        <v>19287</v>
      </c>
      <c r="I45" s="168">
        <f>+TOT_Tav3!H36</f>
        <v>0.18441414885777399</v>
      </c>
      <c r="J45" s="61">
        <f>+TOT_Tav3!I36</f>
        <v>14935</v>
      </c>
      <c r="K45" s="168">
        <f>+TOT_Tav3!J36</f>
        <v>-5.1625603251206499E-2</v>
      </c>
      <c r="L45" s="61">
        <f>+TOT_Tav3!K36</f>
        <v>144</v>
      </c>
      <c r="M45" s="61">
        <f>+TOT_Tav3!L36</f>
        <v>204731</v>
      </c>
      <c r="N45" s="61">
        <f>+TOT_Tav3!M36</f>
        <v>7822</v>
      </c>
      <c r="O45" s="61">
        <f>+TOT_Tav3!N36</f>
        <v>212697</v>
      </c>
      <c r="P45" s="168">
        <f>+TOT_Tav3!O36</f>
        <v>-0.64329341919903404</v>
      </c>
      <c r="Q45" s="168">
        <f>+TOT_Tav3!P36</f>
        <v>8.9770277279269707E-3</v>
      </c>
    </row>
    <row r="46" spans="1:17" ht="14.15" customHeight="1" x14ac:dyDescent="0.35">
      <c r="A46" s="179" t="s">
        <v>52</v>
      </c>
      <c r="B46" s="90"/>
      <c r="C46" s="90"/>
      <c r="D46" s="63">
        <f>+TOT_Tav3!C37</f>
        <v>70891</v>
      </c>
      <c r="E46" s="134">
        <f>+TOT_Tav3!D37</f>
        <v>-0.24178315881793</v>
      </c>
      <c r="F46" s="63">
        <f>+TOT_Tav3!E37</f>
        <v>1539651</v>
      </c>
      <c r="G46" s="134">
        <f>+TOT_Tav3!F37</f>
        <v>-0.354281309462049</v>
      </c>
      <c r="H46" s="63">
        <f>+TOT_Tav3!G37</f>
        <v>0</v>
      </c>
      <c r="I46" s="134">
        <f>+TOT_Tav3!H37</f>
        <v>0</v>
      </c>
      <c r="J46" s="63">
        <f>+TOT_Tav3!I37</f>
        <v>0</v>
      </c>
      <c r="K46" s="134">
        <f>+TOT_Tav3!J37</f>
        <v>0</v>
      </c>
      <c r="L46" s="63">
        <f>+TOT_Tav3!K37</f>
        <v>1719</v>
      </c>
      <c r="M46" s="63">
        <f>+TOT_Tav3!L37</f>
        <v>13346</v>
      </c>
      <c r="N46" s="63">
        <f>+TOT_Tav3!M37</f>
        <v>8508</v>
      </c>
      <c r="O46" s="64">
        <f>+TOT_Tav3!N37</f>
        <v>23573</v>
      </c>
      <c r="P46" s="162">
        <f>+TOT_Tav3!O37</f>
        <v>-0.46860981492752601</v>
      </c>
      <c r="Q46" s="162">
        <f>+TOT_Tav3!P37</f>
        <v>9.949151827737231E-4</v>
      </c>
    </row>
    <row r="47" spans="1:17" s="44" customFormat="1" ht="12" customHeight="1" x14ac:dyDescent="0.35">
      <c r="A47" s="49"/>
      <c r="B47" s="48" t="s">
        <v>66</v>
      </c>
      <c r="C47" s="44" t="s">
        <v>82</v>
      </c>
      <c r="D47" s="65">
        <f>+TOT_Tav3!C38</f>
        <v>70884</v>
      </c>
      <c r="E47" s="141">
        <f>+TOT_Tav3!D38</f>
        <v>-0.24124126267113399</v>
      </c>
      <c r="F47" s="65">
        <f>+TOT_Tav3!E38</f>
        <v>1538289</v>
      </c>
      <c r="G47" s="141">
        <f>+TOT_Tav3!F38</f>
        <v>-0.35310995569341302</v>
      </c>
      <c r="H47" s="65">
        <f>+TOT_Tav3!G38</f>
        <v>0</v>
      </c>
      <c r="I47" s="141">
        <f>+TOT_Tav3!H38</f>
        <v>0</v>
      </c>
      <c r="J47" s="65">
        <f>+TOT_Tav3!I38</f>
        <v>0</v>
      </c>
      <c r="K47" s="141">
        <f>+TOT_Tav3!J38</f>
        <v>0</v>
      </c>
      <c r="L47" s="65">
        <f>+TOT_Tav3!K38</f>
        <v>1705</v>
      </c>
      <c r="M47" s="65">
        <f>+TOT_Tav3!L38</f>
        <v>9093</v>
      </c>
      <c r="N47" s="65">
        <f>+TOT_Tav3!M38</f>
        <v>6019</v>
      </c>
      <c r="O47" s="66">
        <f>+TOT_Tav3!N38</f>
        <v>16817</v>
      </c>
      <c r="P47" s="164">
        <f>+TOT_Tav3!O38</f>
        <v>-0.46941157911342501</v>
      </c>
      <c r="Q47" s="164">
        <f>+TOT_Tav3!P38</f>
        <v>7.0977341147523401E-4</v>
      </c>
    </row>
    <row r="48" spans="1:17" s="44" customFormat="1" ht="12" customHeight="1" x14ac:dyDescent="0.35">
      <c r="A48" s="49"/>
      <c r="B48" s="48"/>
      <c r="C48" s="44" t="s">
        <v>53</v>
      </c>
      <c r="D48" s="65">
        <f>+TOT_Tav3!C39</f>
        <v>4</v>
      </c>
      <c r="E48" s="141">
        <f>+TOT_Tav3!D39</f>
        <v>-0.94366197183098599</v>
      </c>
      <c r="F48" s="65">
        <f>+TOT_Tav3!E39</f>
        <v>905</v>
      </c>
      <c r="G48" s="141">
        <f>+TOT_Tav3!F39</f>
        <v>-0.85422036082474195</v>
      </c>
      <c r="H48" s="65">
        <f>+TOT_Tav3!G39</f>
        <v>0</v>
      </c>
      <c r="I48" s="141">
        <f>+TOT_Tav3!H39</f>
        <v>0</v>
      </c>
      <c r="J48" s="65">
        <f>+TOT_Tav3!I39</f>
        <v>0</v>
      </c>
      <c r="K48" s="141">
        <f>+TOT_Tav3!J39</f>
        <v>0</v>
      </c>
      <c r="L48" s="65">
        <f>+TOT_Tav3!K39</f>
        <v>14</v>
      </c>
      <c r="M48" s="65">
        <f>+TOT_Tav3!L39</f>
        <v>4253</v>
      </c>
      <c r="N48" s="65">
        <f>+TOT_Tav3!M39</f>
        <v>2488</v>
      </c>
      <c r="O48" s="66">
        <f>+TOT_Tav3!N39</f>
        <v>6755</v>
      </c>
      <c r="P48" s="164">
        <f>+TOT_Tav3!O39</f>
        <v>-0.46668245697142002</v>
      </c>
      <c r="Q48" s="164">
        <f>+TOT_Tav3!P39</f>
        <v>2.85099565589297E-4</v>
      </c>
    </row>
    <row r="49" spans="1:17" s="44" customFormat="1" ht="12" customHeight="1" x14ac:dyDescent="0.35">
      <c r="A49" s="49"/>
      <c r="B49" s="50"/>
      <c r="C49" s="44" t="s">
        <v>54</v>
      </c>
      <c r="D49" s="65">
        <f>+TOT_Tav3!C40</f>
        <v>0</v>
      </c>
      <c r="E49" s="141">
        <f>+TOT_Tav3!D40</f>
        <v>-1</v>
      </c>
      <c r="F49" s="65">
        <f>+TOT_Tav3!E40</f>
        <v>0</v>
      </c>
      <c r="G49" s="141">
        <f>+TOT_Tav3!F40</f>
        <v>-1</v>
      </c>
      <c r="H49" s="65">
        <f>+TOT_Tav3!G40</f>
        <v>0</v>
      </c>
      <c r="I49" s="141">
        <f>+TOT_Tav3!H40</f>
        <v>0</v>
      </c>
      <c r="J49" s="65">
        <f>+TOT_Tav3!I40</f>
        <v>0</v>
      </c>
      <c r="K49" s="141">
        <f>+TOT_Tav3!J40</f>
        <v>0</v>
      </c>
      <c r="L49" s="65">
        <f>+TOT_Tav3!K40</f>
        <v>0</v>
      </c>
      <c r="M49" s="65">
        <f>+TOT_Tav3!L40</f>
        <v>0</v>
      </c>
      <c r="N49" s="65">
        <f>+TOT_Tav3!M40</f>
        <v>0</v>
      </c>
      <c r="O49" s="66">
        <f>+TOT_Tav3!N40</f>
        <v>0</v>
      </c>
      <c r="P49" s="164">
        <f>+TOT_Tav3!O40</f>
        <v>0</v>
      </c>
      <c r="Q49" s="164">
        <f>+TOT_Tav3!P40</f>
        <v>0</v>
      </c>
    </row>
    <row r="50" spans="1:17" s="44" customFormat="1" ht="12" customHeight="1" x14ac:dyDescent="0.35">
      <c r="A50" s="49"/>
      <c r="B50" s="48"/>
      <c r="C50" s="44" t="s">
        <v>55</v>
      </c>
      <c r="D50" s="65">
        <f>+TOT_Tav3!C41</f>
        <v>3</v>
      </c>
      <c r="E50" s="141">
        <f>+TOT_Tav3!D41</f>
        <v>0</v>
      </c>
      <c r="F50" s="65">
        <f>+TOT_Tav3!E41</f>
        <v>457</v>
      </c>
      <c r="G50" s="141">
        <f>+TOT_Tav3!F41</f>
        <v>2.1958041958041998</v>
      </c>
      <c r="H50" s="65">
        <f>+TOT_Tav3!G41</f>
        <v>0</v>
      </c>
      <c r="I50" s="141">
        <f>+TOT_Tav3!H41</f>
        <v>0</v>
      </c>
      <c r="J50" s="65">
        <f>+TOT_Tav3!I41</f>
        <v>0</v>
      </c>
      <c r="K50" s="141">
        <f>+TOT_Tav3!J41</f>
        <v>0</v>
      </c>
      <c r="L50" s="65">
        <f>+TOT_Tav3!K41</f>
        <v>0</v>
      </c>
      <c r="M50" s="65">
        <f>+TOT_Tav3!L41</f>
        <v>0</v>
      </c>
      <c r="N50" s="65">
        <f>+TOT_Tav3!M41</f>
        <v>1</v>
      </c>
      <c r="O50" s="66">
        <f>+TOT_Tav3!N41</f>
        <v>1</v>
      </c>
      <c r="P50" s="164">
        <f>+TOT_Tav3!O41</f>
        <v>0</v>
      </c>
      <c r="Q50" s="164">
        <f>+TOT_Tav3!P41</f>
        <v>4.2205709191605798E-8</v>
      </c>
    </row>
    <row r="51" spans="1:17" s="23" customFormat="1" ht="13.15" customHeight="1" x14ac:dyDescent="0.35">
      <c r="A51" s="84" t="s">
        <v>11</v>
      </c>
      <c r="C51" s="180"/>
      <c r="D51" s="57">
        <f>+TOT_Tav3!C42</f>
        <v>1893154</v>
      </c>
      <c r="E51" s="166">
        <f>+TOT_Tav3!D42</f>
        <v>-9.75000444608576E-3</v>
      </c>
      <c r="F51" s="57">
        <f>+TOT_Tav3!E42</f>
        <v>133133445</v>
      </c>
      <c r="G51" s="166">
        <f>+TOT_Tav3!F42</f>
        <v>-1.5817618610239399E-2</v>
      </c>
      <c r="H51" s="57">
        <f>+TOT_Tav3!G42</f>
        <v>1200561</v>
      </c>
      <c r="I51" s="166">
        <f>+TOT_Tav3!H42</f>
        <v>1.35118748029353</v>
      </c>
      <c r="J51" s="57">
        <f>+TOT_Tav3!I42</f>
        <v>15841263</v>
      </c>
      <c r="K51" s="166">
        <f>+TOT_Tav3!J42</f>
        <v>2.89540850577256</v>
      </c>
      <c r="L51" s="57">
        <f>+TOT_Tav3!K42</f>
        <v>182667</v>
      </c>
      <c r="M51" s="57">
        <f>+TOT_Tav3!L42</f>
        <v>22847950</v>
      </c>
      <c r="N51" s="57">
        <f>+TOT_Tav3!M42</f>
        <v>662860</v>
      </c>
      <c r="O51" s="57">
        <f>+TOT_Tav3!N42</f>
        <v>23693477</v>
      </c>
      <c r="P51" s="166">
        <f>+TOT_Tav3!O42</f>
        <v>2.8796920337112999E-3</v>
      </c>
      <c r="Q51" s="166">
        <f>+TOT_Tav3!P42</f>
        <v>1</v>
      </c>
    </row>
    <row r="52" spans="1:17" ht="27.75" customHeight="1" x14ac:dyDescent="0.35">
      <c r="A52" s="237" t="s">
        <v>83</v>
      </c>
      <c r="B52" s="238"/>
      <c r="C52" s="239"/>
      <c r="D52" s="70">
        <f>+TOT_Tav3!C44</f>
        <v>112448</v>
      </c>
      <c r="E52" s="157">
        <f>+TOT_Tav3!D44</f>
        <v>9.1187858439025299E-2</v>
      </c>
      <c r="F52" s="70">
        <f>+TOT_Tav3!E44</f>
        <v>14189556</v>
      </c>
      <c r="G52" s="157">
        <f>+TOT_Tav3!F44</f>
        <v>0.41505358972633</v>
      </c>
      <c r="H52" s="70">
        <f>+TOT_Tav3!G44</f>
        <v>42201</v>
      </c>
      <c r="I52" s="157">
        <f>+TOT_Tav3!H44</f>
        <v>2.84274266982335</v>
      </c>
      <c r="J52" s="70">
        <f>+TOT_Tav3!I44</f>
        <v>1172960</v>
      </c>
      <c r="K52" s="157">
        <f>+TOT_Tav3!J44</f>
        <v>11.2793463354375</v>
      </c>
      <c r="L52" s="70">
        <f>+TOT_Tav3!K44</f>
        <v>17282</v>
      </c>
      <c r="M52" s="70">
        <f>+TOT_Tav3!L44</f>
        <v>85062</v>
      </c>
      <c r="N52" s="71">
        <f>+TOT_Tav3!M44</f>
        <v>0</v>
      </c>
      <c r="O52" s="57">
        <f>+TOT_Tav3!N44</f>
        <v>102344</v>
      </c>
      <c r="P52" s="166">
        <f>+TOT_Tav3!O44</f>
        <v>0.30469257932511501</v>
      </c>
      <c r="Q52" s="166">
        <f>+TOT_Tav3!P44</f>
        <v>4.3195011015056996E-3</v>
      </c>
    </row>
    <row r="53" spans="1:17" ht="26.25" customHeight="1" x14ac:dyDescent="0.35">
      <c r="A53" s="248" t="str">
        <f>"Numero nuove convenzioni emesse per polizze collettive a tutto il "&amp;IF(MID(TOT_Tav3!C1,5,4)="0331","1°",
IF(MID(TOT_Tav3!C1,5,4)="0630","2°",
IF(MID(TOT_Tav3!C1,5,4)="0930","3°","4°")))&amp;" trimestre "&amp;MID(TOT_Tav3!C1,1,4)</f>
        <v>Numero nuove convenzioni emesse per polizze collettive a tutto il 1° trimestre 2026</v>
      </c>
      <c r="B53" s="248"/>
      <c r="C53" s="248"/>
      <c r="D53" s="192">
        <f>+TOT_Tav3!C43</f>
        <v>1261</v>
      </c>
      <c r="E53" s="167">
        <f>+TOT_Tav3!D43</f>
        <v>-9.4759511844938998E-2</v>
      </c>
      <c r="F53" s="193"/>
      <c r="G53" s="194"/>
      <c r="H53" s="69"/>
      <c r="I53" s="194"/>
      <c r="J53" s="195"/>
      <c r="K53" s="194"/>
      <c r="L53" s="195"/>
      <c r="M53" s="195"/>
      <c r="N53" s="195"/>
      <c r="O53" s="195"/>
      <c r="P53" s="194"/>
      <c r="Q53" s="196"/>
    </row>
    <row r="54" spans="1:17" ht="14.15" customHeight="1" x14ac:dyDescent="0.35">
      <c r="D54" s="39"/>
      <c r="J54" s="39"/>
      <c r="K54" s="171"/>
      <c r="L54" s="39"/>
      <c r="M54" s="39"/>
      <c r="N54" s="39"/>
      <c r="O54" s="39"/>
    </row>
    <row r="55" spans="1:17" ht="7.15" customHeight="1" x14ac:dyDescent="0.35">
      <c r="A55" s="217" t="s">
        <v>225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</row>
    <row r="56" spans="1:17" ht="16.149999999999999" customHeight="1" x14ac:dyDescent="0.35">
      <c r="A56" s="217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</row>
    <row r="57" spans="1:17" ht="13.15" customHeight="1" x14ac:dyDescent="0.35">
      <c r="A57" s="240" t="s">
        <v>78</v>
      </c>
      <c r="B57" s="240"/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</row>
    <row r="58" spans="1:17" ht="13.15" customHeight="1" x14ac:dyDescent="0.35">
      <c r="A58" s="240"/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</row>
    <row r="59" spans="1:17" ht="13.15" customHeight="1" x14ac:dyDescent="0.35">
      <c r="A59" s="21"/>
    </row>
  </sheetData>
  <mergeCells count="14">
    <mergeCell ref="A52:C52"/>
    <mergeCell ref="A55:O56"/>
    <mergeCell ref="A57:O58"/>
    <mergeCell ref="A1:Q1"/>
    <mergeCell ref="A2:Q2"/>
    <mergeCell ref="A3:Q3"/>
    <mergeCell ref="A5:C7"/>
    <mergeCell ref="L5:Q5"/>
    <mergeCell ref="D6:E6"/>
    <mergeCell ref="F6:G6"/>
    <mergeCell ref="H6:I6"/>
    <mergeCell ref="J6:K6"/>
    <mergeCell ref="O6:Q6"/>
    <mergeCell ref="A53:C53"/>
  </mergeCells>
  <printOptions horizontalCentered="1"/>
  <pageMargins left="0.31496062992125984" right="0.11811023622047245" top="0.19685039370078741" bottom="0" header="0.19685039370078741" footer="0"/>
  <pageSetup paperSize="9" scale="51" orientation="portrait" horizontalDpi="4294967292" verticalDpi="300" r:id="rId1"/>
  <headerFooter alignWithMargins="0">
    <oddHeader>&amp;L&amp;"Arial,Normale"&amp;8IVASS - SERVIZIO STUDI E GESTIONE DATI
DIVISIONE STUDI E ANALISI STATISTICHE&amp;R&amp;A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Q41"/>
  <sheetViews>
    <sheetView showGridLines="0" zoomScale="85" zoomScaleNormal="85" workbookViewId="0"/>
  </sheetViews>
  <sheetFormatPr defaultColWidth="9" defaultRowHeight="11" x14ac:dyDescent="0.35"/>
  <cols>
    <col min="1" max="1" width="9.453125" style="8" customWidth="1"/>
    <col min="2" max="2" width="42.81640625" style="8" customWidth="1"/>
    <col min="3" max="3" width="14.7265625" style="8" bestFit="1" customWidth="1"/>
    <col min="4" max="4" width="12.7265625" style="8" customWidth="1"/>
    <col min="5" max="5" width="12.453125" style="8" customWidth="1"/>
    <col min="6" max="6" width="13.7265625" style="8" bestFit="1" customWidth="1"/>
    <col min="7" max="7" width="13.453125" style="8" customWidth="1"/>
    <col min="8" max="8" width="11.1796875" style="8" bestFit="1" customWidth="1"/>
    <col min="9" max="16384" width="9" style="8"/>
  </cols>
  <sheetData>
    <row r="1" spans="1:5" ht="13.15" customHeight="1" x14ac:dyDescent="0.35">
      <c r="A1" s="22" t="s">
        <v>197</v>
      </c>
      <c r="B1" s="22"/>
      <c r="C1" s="22"/>
      <c r="D1" s="22"/>
      <c r="E1" s="22"/>
    </row>
    <row r="2" spans="1:5" ht="13.15" customHeight="1" x14ac:dyDescent="0.35">
      <c r="A2" s="22" t="s">
        <v>77</v>
      </c>
      <c r="B2" s="22"/>
      <c r="C2" s="22"/>
      <c r="D2" s="22"/>
      <c r="E2" s="22"/>
    </row>
    <row r="3" spans="1:5" ht="13.15" customHeight="1" x14ac:dyDescent="0.35">
      <c r="A3" s="22" t="str">
        <f>"Premi lordi contabilizzati "&amp;IF(MID(TOT_Tav4_1!C1,5,4)="0331","1°",
IF(MID(TOT_Tav4_1!C1,5,4)="0630","2°",
IF(MID(TOT_Tav4_1!C1,5,4)="0930","3°","4°")))&amp;" trimestre "&amp;MID(TOT_Tav4_1!C1,1,4)</f>
        <v>Premi lordi contabilizzati 1° trimestre 2026</v>
      </c>
      <c r="B3" s="22"/>
      <c r="C3" s="22"/>
      <c r="D3" s="22"/>
      <c r="E3" s="22"/>
    </row>
    <row r="4" spans="1:5" ht="13.15" customHeight="1" x14ac:dyDescent="0.35">
      <c r="E4" s="9" t="s">
        <v>1</v>
      </c>
    </row>
    <row r="5" spans="1:5" ht="37.75" customHeight="1" x14ac:dyDescent="0.35">
      <c r="A5" s="223"/>
      <c r="B5" s="241"/>
      <c r="C5" s="184" t="s">
        <v>189</v>
      </c>
      <c r="D5" s="184" t="s">
        <v>191</v>
      </c>
      <c r="E5" s="184" t="s">
        <v>198</v>
      </c>
    </row>
    <row r="6" spans="1:5" ht="13.15" customHeight="1" x14ac:dyDescent="0.35">
      <c r="A6" s="19" t="str">
        <f>+TOT_Tav4_1!B2</f>
        <v>Infortuni</v>
      </c>
      <c r="B6" s="181"/>
      <c r="C6" s="54">
        <f>+TOT_Tav4_1!C2</f>
        <v>1177744</v>
      </c>
      <c r="D6" s="104">
        <f>+TOT_Tav4_1!D2</f>
        <v>3.4347266683353299E-2</v>
      </c>
      <c r="E6" s="104">
        <f>+TOT_Tav4_1!E2</f>
        <v>8.5622973464194799E-2</v>
      </c>
    </row>
    <row r="7" spans="1:5" ht="13.15" customHeight="1" x14ac:dyDescent="0.35">
      <c r="A7" s="13" t="str">
        <f>+TOT_Tav4_1!B3</f>
        <v>Malattia</v>
      </c>
      <c r="B7" s="11"/>
      <c r="C7" s="54">
        <f>+TOT_Tav4_1!C3</f>
        <v>1756090</v>
      </c>
      <c r="D7" s="104">
        <f>+TOT_Tav4_1!D3</f>
        <v>0.11612153660958</v>
      </c>
      <c r="E7" s="104">
        <f>+TOT_Tav4_1!E3</f>
        <v>0.127669211195929</v>
      </c>
    </row>
    <row r="8" spans="1:5" ht="13.15" customHeight="1" x14ac:dyDescent="0.35">
      <c r="A8" s="13" t="str">
        <f>+TOT_Tav4_1!B4</f>
        <v>Corpi di Veicoli Terrestri</v>
      </c>
      <c r="B8" s="11"/>
      <c r="C8" s="54">
        <f>+TOT_Tav4_1!C4</f>
        <v>1512076</v>
      </c>
      <c r="D8" s="104">
        <f>+TOT_Tav4_1!D4</f>
        <v>7.0540999588655506E-2</v>
      </c>
      <c r="E8" s="104">
        <f>+TOT_Tav4_1!E4</f>
        <v>0.109929189385678</v>
      </c>
    </row>
    <row r="9" spans="1:5" ht="13.15" customHeight="1" x14ac:dyDescent="0.35">
      <c r="A9" s="13" t="str">
        <f>+TOT_Tav4_1!B5</f>
        <v>Corpi di veicoli Ferroviari</v>
      </c>
      <c r="B9" s="11"/>
      <c r="C9" s="54">
        <f>+TOT_Tav4_1!C5</f>
        <v>756</v>
      </c>
      <c r="D9" s="104">
        <f>+TOT_Tav4_1!D5</f>
        <v>-0.41213063763608099</v>
      </c>
      <c r="E9" s="104">
        <f>+TOT_Tav4_1!E5</f>
        <v>5.4961832061068697E-5</v>
      </c>
    </row>
    <row r="10" spans="1:5" ht="13.15" customHeight="1" x14ac:dyDescent="0.35">
      <c r="A10" s="13" t="str">
        <f>+TOT_Tav4_1!B6</f>
        <v>Corpi di Veicoli Aerei</v>
      </c>
      <c r="B10" s="11"/>
      <c r="C10" s="54">
        <f>+TOT_Tav4_1!C6</f>
        <v>7922</v>
      </c>
      <c r="D10" s="104">
        <f>+TOT_Tav4_1!D6</f>
        <v>-0.13647264006976201</v>
      </c>
      <c r="E10" s="104">
        <f>+TOT_Tav4_1!E6</f>
        <v>5.7593602326426799E-4</v>
      </c>
    </row>
    <row r="11" spans="1:5" ht="13.15" customHeight="1" x14ac:dyDescent="0.35">
      <c r="A11" s="13" t="str">
        <f>+TOT_Tav4_1!B7</f>
        <v>Corpi di Veicoli Marittimi,Lacustri e Fluviali</v>
      </c>
      <c r="B11" s="11"/>
      <c r="C11" s="54">
        <f>+TOT_Tav4_1!C7</f>
        <v>80546</v>
      </c>
      <c r="D11" s="104">
        <f>+TOT_Tav4_1!D7</f>
        <v>-0.35032545834375201</v>
      </c>
      <c r="E11" s="104">
        <f>+TOT_Tav4_1!E7</f>
        <v>5.8557615412577202E-3</v>
      </c>
    </row>
    <row r="12" spans="1:5" ht="13.15" customHeight="1" x14ac:dyDescent="0.35">
      <c r="A12" s="13" t="str">
        <f>+TOT_Tav4_1!B8</f>
        <v>Merci Trasportate</v>
      </c>
      <c r="B12" s="11"/>
      <c r="C12" s="54">
        <f>+TOT_Tav4_1!C8</f>
        <v>127335</v>
      </c>
      <c r="D12" s="104">
        <f>+TOT_Tav4_1!D8</f>
        <v>-4.1195427917413402E-2</v>
      </c>
      <c r="E12" s="104">
        <f>+TOT_Tav4_1!E8</f>
        <v>9.2573609596510401E-3</v>
      </c>
    </row>
    <row r="13" spans="1:5" ht="13.15" customHeight="1" x14ac:dyDescent="0.35">
      <c r="A13" s="13" t="str">
        <f>+TOT_Tav4_1!B9</f>
        <v>Incendio Ed Elementi Naturali</v>
      </c>
      <c r="B13" s="11"/>
      <c r="C13" s="54">
        <f>+TOT_Tav4_1!C9</f>
        <v>1161838</v>
      </c>
      <c r="D13" s="104">
        <f>+TOT_Tav4_1!D9</f>
        <v>6.7161560661254796E-2</v>
      </c>
      <c r="E13" s="104">
        <f>+TOT_Tav4_1!E9</f>
        <v>8.4466593965830603E-2</v>
      </c>
    </row>
    <row r="14" spans="1:5" ht="13.15" customHeight="1" x14ac:dyDescent="0.35">
      <c r="A14" s="13" t="str">
        <f>+TOT_Tav4_1!B10</f>
        <v>Altri Danni Ai Beni</v>
      </c>
      <c r="B14" s="11"/>
      <c r="C14" s="54">
        <f>+TOT_Tav4_1!C10</f>
        <v>1128005</v>
      </c>
      <c r="D14" s="104">
        <f>+TOT_Tav4_1!D10</f>
        <v>1.06593627140026E-2</v>
      </c>
      <c r="E14" s="104">
        <f>+TOT_Tav4_1!E10</f>
        <v>8.2006906579425706E-2</v>
      </c>
    </row>
    <row r="15" spans="1:5" ht="13.15" customHeight="1" x14ac:dyDescent="0.35">
      <c r="A15" s="13" t="str">
        <f>+TOT_Tav4_1!B11</f>
        <v>R.C. Autoveicoli Terrestri</v>
      </c>
      <c r="B15" s="11"/>
      <c r="C15" s="54">
        <f>+TOT_Tav4_1!C11</f>
        <v>3877231</v>
      </c>
      <c r="D15" s="104">
        <f>+TOT_Tav4_1!D11</f>
        <v>3.6870767655838202E-2</v>
      </c>
      <c r="E15" s="104">
        <f>+TOT_Tav4_1!E11</f>
        <v>0.28187793529625599</v>
      </c>
    </row>
    <row r="16" spans="1:5" ht="13.15" customHeight="1" x14ac:dyDescent="0.35">
      <c r="A16" s="13" t="str">
        <f>+TOT_Tav4_1!B12</f>
        <v>R.C. Aeromobili</v>
      </c>
      <c r="B16" s="11"/>
      <c r="C16" s="54">
        <f>+TOT_Tav4_1!C12</f>
        <v>4837</v>
      </c>
      <c r="D16" s="104">
        <f>+TOT_Tav4_1!D12</f>
        <v>0.21869488536155199</v>
      </c>
      <c r="E16" s="104">
        <f>+TOT_Tav4_1!E12</f>
        <v>3.5165394402035598E-4</v>
      </c>
    </row>
    <row r="17" spans="1:17" ht="13.15" customHeight="1" x14ac:dyDescent="0.35">
      <c r="A17" s="13" t="str">
        <f>+TOT_Tav4_1!B13</f>
        <v>R.C. Veicoli Marittimi, Lacustri E Fluviali</v>
      </c>
      <c r="B17" s="11"/>
      <c r="C17" s="54">
        <f>+TOT_Tav4_1!C13</f>
        <v>6240</v>
      </c>
      <c r="D17" s="104">
        <f>+TOT_Tav4_1!D13</f>
        <v>-0.21341232824908599</v>
      </c>
      <c r="E17" s="104">
        <f>+TOT_Tav4_1!E13</f>
        <v>4.5365321701199598E-4</v>
      </c>
    </row>
    <row r="18" spans="1:17" ht="13.15" customHeight="1" x14ac:dyDescent="0.35">
      <c r="A18" s="13" t="str">
        <f>+TOT_Tav4_1!B14</f>
        <v>R.C. Generale</v>
      </c>
      <c r="B18" s="11"/>
      <c r="C18" s="54">
        <f>+TOT_Tav4_1!C14</f>
        <v>1571274</v>
      </c>
      <c r="D18" s="104">
        <f>+TOT_Tav4_1!D14</f>
        <v>-8.2563566877372797E-3</v>
      </c>
      <c r="E18" s="104">
        <f>+TOT_Tav4_1!E14</f>
        <v>0.114232933478735</v>
      </c>
    </row>
    <row r="19" spans="1:17" ht="13.15" customHeight="1" x14ac:dyDescent="0.35">
      <c r="A19" s="13" t="str">
        <f>+TOT_Tav4_1!B15</f>
        <v>Credito</v>
      </c>
      <c r="B19" s="11"/>
      <c r="C19" s="54">
        <f>+TOT_Tav4_1!C15</f>
        <v>226517</v>
      </c>
      <c r="D19" s="104">
        <f>+TOT_Tav4_1!D15</f>
        <v>-6.1563446392986901E-2</v>
      </c>
      <c r="E19" s="104">
        <f>+TOT_Tav4_1!E15</f>
        <v>1.6467975281715699E-2</v>
      </c>
    </row>
    <row r="20" spans="1:17" ht="13.15" customHeight="1" x14ac:dyDescent="0.35">
      <c r="A20" s="13" t="str">
        <f>+TOT_Tav4_1!B16</f>
        <v>Cauzione</v>
      </c>
      <c r="B20" s="11"/>
      <c r="C20" s="54">
        <f>+TOT_Tav4_1!C16</f>
        <v>237800</v>
      </c>
      <c r="D20" s="104">
        <f>+TOT_Tav4_1!D16</f>
        <v>-1.88635650982787E-2</v>
      </c>
      <c r="E20" s="104">
        <f>+TOT_Tav4_1!E16</f>
        <v>1.72882588149764E-2</v>
      </c>
    </row>
    <row r="21" spans="1:17" ht="13.15" customHeight="1" x14ac:dyDescent="0.35">
      <c r="A21" s="13" t="str">
        <f>+TOT_Tav4_1!B17</f>
        <v>Perdite Pecuniarie Di Vario Genere</v>
      </c>
      <c r="B21" s="11"/>
      <c r="C21" s="54">
        <f>+TOT_Tav4_1!C17</f>
        <v>298685</v>
      </c>
      <c r="D21" s="104">
        <f>+TOT_Tav4_1!D17</f>
        <v>6.3409062576860204E-3</v>
      </c>
      <c r="E21" s="104">
        <f>+TOT_Tav4_1!E17</f>
        <v>2.1714649218466001E-2</v>
      </c>
    </row>
    <row r="22" spans="1:17" ht="13.15" customHeight="1" x14ac:dyDescent="0.35">
      <c r="A22" s="13" t="str">
        <f>+TOT_Tav4_1!B18</f>
        <v>Tutela Legale</v>
      </c>
      <c r="B22" s="11"/>
      <c r="C22" s="54">
        <f>+TOT_Tav4_1!C18</f>
        <v>215121</v>
      </c>
      <c r="D22" s="104">
        <f>+TOT_Tav4_1!D18</f>
        <v>5.0303196008163201E-2</v>
      </c>
      <c r="E22" s="104">
        <f>+TOT_Tav4_1!E18</f>
        <v>1.5639476553980399E-2</v>
      </c>
    </row>
    <row r="23" spans="1:17" ht="13.15" customHeight="1" x14ac:dyDescent="0.35">
      <c r="A23" s="182" t="s">
        <v>222</v>
      </c>
      <c r="B23" s="100"/>
      <c r="C23" s="54">
        <f>+TOT_Tav4_1!C19</f>
        <v>364983</v>
      </c>
      <c r="D23" s="104">
        <f>+TOT_Tav4_1!D19</f>
        <v>7.32363552960065E-2</v>
      </c>
      <c r="E23" s="104">
        <f>+TOT_Tav4_1!E19</f>
        <v>2.65345692475463E-2</v>
      </c>
      <c r="H23" s="17"/>
    </row>
    <row r="24" spans="1:17" s="23" customFormat="1" ht="13.15" customHeight="1" x14ac:dyDescent="0.35">
      <c r="A24" s="201" t="str">
        <f>+TOT_Tav4_1!B20</f>
        <v>TOTALE</v>
      </c>
      <c r="B24" s="176"/>
      <c r="C24" s="61">
        <f>+TOT_Tav4_1!C20</f>
        <v>13755000</v>
      </c>
      <c r="D24" s="119">
        <f>+TOT_Tav4_1!D20</f>
        <v>3.7518494116014302E-2</v>
      </c>
      <c r="E24" s="119">
        <f>+TOT_Tav4_1!E20</f>
        <v>1</v>
      </c>
      <c r="F24" s="40"/>
      <c r="G24" s="40"/>
    </row>
    <row r="25" spans="1:17" ht="9.25" customHeight="1" x14ac:dyDescent="0.35">
      <c r="C25" s="39"/>
      <c r="D25" s="173"/>
      <c r="E25" s="39"/>
    </row>
    <row r="26" spans="1:17" ht="45.25" customHeight="1" x14ac:dyDescent="0.35">
      <c r="A26" s="231" t="s">
        <v>226</v>
      </c>
      <c r="B26" s="231"/>
      <c r="C26" s="231"/>
      <c r="D26" s="231"/>
      <c r="E26" s="231"/>
      <c r="K26" s="231"/>
      <c r="L26" s="231"/>
      <c r="M26" s="231"/>
      <c r="N26" s="231"/>
      <c r="O26" s="231"/>
      <c r="P26" s="231"/>
      <c r="Q26" s="231"/>
    </row>
    <row r="27" spans="1:17" s="30" customFormat="1" ht="17.149999999999999" customHeight="1" x14ac:dyDescent="0.35">
      <c r="A27" s="8"/>
      <c r="B27" s="158"/>
      <c r="C27" s="158"/>
      <c r="D27" s="158"/>
      <c r="E27" s="158"/>
      <c r="F27" s="94"/>
    </row>
    <row r="28" spans="1:17" ht="12" customHeight="1" x14ac:dyDescent="0.35"/>
    <row r="29" spans="1:17" ht="25.15" customHeight="1" x14ac:dyDescent="0.35">
      <c r="A29" s="249" t="str">
        <f>"Distribuzione per canale distributivo dei premi lordi "&amp;IF(MID(TOT_Tav4_2!C1,5,4)="0331","1°",
IF(MID(TOT_Tav4_2!C1,5,4)="0630","2°",
IF(MID(TOT_Tav4_2!C1,5,4)="0930","3°","4°")))&amp;" trimestre "&amp;MID(TOT_Tav4_1!C1,1,4) &amp;" (b)"</f>
        <v>Distribuzione per canale distributivo dei premi lordi 1° trimestre 2026 (b)</v>
      </c>
      <c r="B29" s="249"/>
      <c r="C29" s="249"/>
      <c r="D29" s="249"/>
      <c r="E29" s="249"/>
      <c r="F29" s="249"/>
      <c r="G29" s="249"/>
      <c r="H29" s="249"/>
    </row>
    <row r="30" spans="1:17" ht="10.15" customHeight="1" x14ac:dyDescent="0.35">
      <c r="H30" s="9" t="s">
        <v>1</v>
      </c>
    </row>
    <row r="31" spans="1:17" ht="21" customHeight="1" x14ac:dyDescent="0.35">
      <c r="A31" s="174"/>
      <c r="B31" s="10"/>
      <c r="C31" s="229" t="s">
        <v>6</v>
      </c>
      <c r="D31" s="230"/>
      <c r="E31" s="244"/>
      <c r="F31" s="229" t="s">
        <v>199</v>
      </c>
      <c r="G31" s="230"/>
      <c r="H31" s="244"/>
    </row>
    <row r="32" spans="1:17" ht="22" x14ac:dyDescent="0.35">
      <c r="A32" s="99"/>
      <c r="B32" s="100"/>
      <c r="C32" s="93" t="s">
        <v>189</v>
      </c>
      <c r="D32" s="172" t="s">
        <v>191</v>
      </c>
      <c r="E32" s="93" t="s">
        <v>186</v>
      </c>
      <c r="F32" s="93" t="s">
        <v>189</v>
      </c>
      <c r="G32" s="172" t="s">
        <v>191</v>
      </c>
      <c r="H32" s="93" t="s">
        <v>186</v>
      </c>
    </row>
    <row r="33" spans="1:8" ht="13.15" customHeight="1" x14ac:dyDescent="0.25">
      <c r="A33" s="85" t="str">
        <f>+TOT_Tav4_2!B2</f>
        <v>Agenzie con mandato</v>
      </c>
      <c r="B33" s="11"/>
      <c r="C33" s="54">
        <f>+TOT_Tav4_2!C2</f>
        <v>8986182</v>
      </c>
      <c r="D33" s="104">
        <f>+TOT_Tav4_2!D2</f>
        <v>3.9460167191687899E-2</v>
      </c>
      <c r="E33" s="104">
        <f>+TOT_Tav4_2!E2</f>
        <v>0.65330294438386005</v>
      </c>
      <c r="F33" s="54">
        <f>+TOT_Tav4_2!F2</f>
        <v>3336322</v>
      </c>
      <c r="G33" s="104">
        <f>+TOT_Tav4_2!G2</f>
        <v>2.6879738010889598E-2</v>
      </c>
      <c r="H33" s="104">
        <f>+TOT_Tav4_2!H2</f>
        <v>0.860490901883329</v>
      </c>
    </row>
    <row r="34" spans="1:8" ht="13.15" customHeight="1" x14ac:dyDescent="0.25">
      <c r="A34" s="85" t="s">
        <v>91</v>
      </c>
      <c r="B34" s="11"/>
      <c r="C34" s="54">
        <f>+TOT_Tav4_2!C3</f>
        <v>81238</v>
      </c>
      <c r="D34" s="104">
        <f>+TOT_Tav4_2!D3</f>
        <v>0.34089296030370603</v>
      </c>
      <c r="E34" s="104">
        <f>+TOT_Tav4_2!E3</f>
        <v>5.9060705198109801E-3</v>
      </c>
      <c r="F34" s="54">
        <f>+TOT_Tav4_2!F3</f>
        <v>212</v>
      </c>
      <c r="G34" s="104">
        <f>+TOT_Tav4_2!G3</f>
        <v>0</v>
      </c>
      <c r="H34" s="104">
        <f>+TOT_Tav4_2!H3</f>
        <v>5.4678196888449501E-5</v>
      </c>
    </row>
    <row r="35" spans="1:8" ht="13.15" customHeight="1" x14ac:dyDescent="0.25">
      <c r="A35" s="85" t="str">
        <f>+TOT_Tav4_2!B4</f>
        <v>Sportelli bancari e postali</v>
      </c>
      <c r="B35" s="11"/>
      <c r="C35" s="54">
        <f>+TOT_Tav4_2!C4</f>
        <v>1300903</v>
      </c>
      <c r="D35" s="104">
        <f>+TOT_Tav4_2!D4</f>
        <v>9.39523721027231E-2</v>
      </c>
      <c r="E35" s="104">
        <f>+TOT_Tav4_2!E4</f>
        <v>9.4576735732460906E-2</v>
      </c>
      <c r="F35" s="54">
        <f>+TOT_Tav4_2!F4</f>
        <v>82533</v>
      </c>
      <c r="G35" s="104">
        <f>+TOT_Tav4_2!G4</f>
        <v>1.8473271138753199E-2</v>
      </c>
      <c r="H35" s="104">
        <f>+TOT_Tav4_2!H4</f>
        <v>2.12865831311057E-2</v>
      </c>
    </row>
    <row r="36" spans="1:8" ht="13.15" customHeight="1" x14ac:dyDescent="0.25">
      <c r="A36" s="85" t="str">
        <f>+TOT_Tav4_2!B5</f>
        <v>Brokers</v>
      </c>
      <c r="B36" s="11"/>
      <c r="C36" s="54">
        <f>+TOT_Tav4_2!C5</f>
        <v>2167918</v>
      </c>
      <c r="D36" s="104">
        <f>+TOT_Tav4_2!D5</f>
        <v>-4.2197056853586698E-2</v>
      </c>
      <c r="E36" s="104">
        <f>+TOT_Tav4_2!E5</f>
        <v>0.15760945110868799</v>
      </c>
      <c r="F36" s="54">
        <f>+TOT_Tav4_2!F5</f>
        <v>210201</v>
      </c>
      <c r="G36" s="104">
        <f>+TOT_Tav4_2!G5</f>
        <v>2.24574452867965E-3</v>
      </c>
      <c r="H36" s="104">
        <f>+TOT_Tav4_2!H5</f>
        <v>5.4214205962966902E-2</v>
      </c>
    </row>
    <row r="37" spans="1:8" ht="13.15" customHeight="1" x14ac:dyDescent="0.25">
      <c r="A37" s="85" t="str">
        <f>+TOT_Tav4_2!B6</f>
        <v>Agenzie in economia e gerenze</v>
      </c>
      <c r="B37" s="11"/>
      <c r="C37" s="54">
        <f>+TOT_Tav4_2!C6</f>
        <v>734105</v>
      </c>
      <c r="D37" s="104">
        <f>+TOT_Tav4_2!D6</f>
        <v>0.24772246734969999</v>
      </c>
      <c r="E37" s="104">
        <f>+TOT_Tav4_2!E6</f>
        <v>5.3370047255543403E-2</v>
      </c>
      <c r="F37" s="54">
        <f>+TOT_Tav4_2!F6</f>
        <v>58892</v>
      </c>
      <c r="G37" s="104">
        <f>+TOT_Tav4_2!G6</f>
        <v>1.78054768649669</v>
      </c>
      <c r="H37" s="104">
        <f>+TOT_Tav4_2!H6</f>
        <v>1.51891904299744E-2</v>
      </c>
    </row>
    <row r="38" spans="1:8" ht="13.15" customHeight="1" x14ac:dyDescent="0.25">
      <c r="A38" s="85" t="str">
        <f>+TOT_Tav4_2!B7 &amp;" (b)"</f>
        <v>Altre forme di vendita diretta (b)</v>
      </c>
      <c r="B38" s="11"/>
      <c r="C38" s="54">
        <f>+TOT_Tav4_2!C7</f>
        <v>484654</v>
      </c>
      <c r="D38" s="104">
        <f>+TOT_Tav4_2!D7</f>
        <v>-5.15614420295811E-2</v>
      </c>
      <c r="E38" s="104">
        <f>+TOT_Tav4_2!E7</f>
        <v>3.5234750999636501E-2</v>
      </c>
      <c r="F38" s="54">
        <f>+TOT_Tav4_2!F7</f>
        <v>189071</v>
      </c>
      <c r="G38" s="104">
        <f>+TOT_Tav4_2!G7</f>
        <v>5.9684343858941197E-2</v>
      </c>
      <c r="H38" s="104">
        <f>+TOT_Tav4_2!H7</f>
        <v>4.8764440395735999E-2</v>
      </c>
    </row>
    <row r="39" spans="1:8" ht="13.15" customHeight="1" x14ac:dyDescent="0.35">
      <c r="A39" s="32" t="str">
        <f>+TOT_Tav4_2!B8</f>
        <v>TOTALE</v>
      </c>
      <c r="B39" s="34"/>
      <c r="C39" s="61">
        <f>+TOT_Tav4_2!C8</f>
        <v>13755000</v>
      </c>
      <c r="D39" s="119">
        <f>+TOT_Tav4_2!D8</f>
        <v>3.7518494116014302E-2</v>
      </c>
      <c r="E39" s="119">
        <f>+TOT_Tav4_2!E8</f>
        <v>1</v>
      </c>
      <c r="F39" s="61">
        <f>+TOT_Tav4_2!F8</f>
        <v>3877231</v>
      </c>
      <c r="G39" s="119">
        <f>+TOT_Tav4_2!G8</f>
        <v>3.6870767655838202E-2</v>
      </c>
      <c r="H39" s="119">
        <f>+TOT_Tav4_2!H8</f>
        <v>1</v>
      </c>
    </row>
    <row r="40" spans="1:8" ht="13.15" customHeight="1" x14ac:dyDescent="0.35"/>
    <row r="41" spans="1:8" ht="13.15" customHeight="1" x14ac:dyDescent="0.35">
      <c r="A41" s="8" t="s">
        <v>206</v>
      </c>
    </row>
  </sheetData>
  <mergeCells count="6">
    <mergeCell ref="C31:E31"/>
    <mergeCell ref="F31:H31"/>
    <mergeCell ref="A5:B5"/>
    <mergeCell ref="A26:E26"/>
    <mergeCell ref="K26:Q26"/>
    <mergeCell ref="A29:H29"/>
  </mergeCells>
  <printOptions horizontalCentered="1"/>
  <pageMargins left="0.31496062992125984" right="0.11811023622047245" top="0.19685039370078741" bottom="0" header="0.19685039370078741" footer="0"/>
  <pageSetup paperSize="9" orientation="portrait" r:id="rId1"/>
  <headerFooter alignWithMargins="0">
    <oddHeader>&amp;L&amp;"Arial,Normale"&amp;8IVASS - SERVIZIO STUDI E GESTIONE DATI
DIVISIONE STUDI E ANALISI STATISTICHE&amp;R&amp;A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0"/>
  <sheetViews>
    <sheetView topLeftCell="E1" workbookViewId="0">
      <selection sqref="A1:K1"/>
    </sheetView>
  </sheetViews>
  <sheetFormatPr defaultColWidth="11.453125" defaultRowHeight="14.5" x14ac:dyDescent="0.35"/>
  <sheetData>
    <row r="1" spans="1:10" x14ac:dyDescent="0.35">
      <c r="A1" t="s">
        <v>95</v>
      </c>
      <c r="B1" t="s">
        <v>96</v>
      </c>
      <c r="C1" t="s">
        <v>231</v>
      </c>
      <c r="D1" t="s">
        <v>232</v>
      </c>
      <c r="E1" t="s">
        <v>233</v>
      </c>
      <c r="F1" t="s">
        <v>234</v>
      </c>
      <c r="G1" t="s">
        <v>235</v>
      </c>
      <c r="H1" t="s">
        <v>175</v>
      </c>
      <c r="I1" t="s">
        <v>210</v>
      </c>
      <c r="J1" t="s">
        <v>178</v>
      </c>
    </row>
    <row r="2" spans="1:10" x14ac:dyDescent="0.35">
      <c r="A2">
        <v>1</v>
      </c>
      <c r="B2" t="s">
        <v>97</v>
      </c>
      <c r="C2">
        <v>0</v>
      </c>
      <c r="D2">
        <v>1</v>
      </c>
      <c r="E2">
        <v>249</v>
      </c>
      <c r="F2">
        <v>250</v>
      </c>
      <c r="G2">
        <v>0</v>
      </c>
      <c r="J2">
        <v>7.8831269047211208E-6</v>
      </c>
    </row>
    <row r="3" spans="1:10" x14ac:dyDescent="0.35">
      <c r="A3">
        <v>2</v>
      </c>
      <c r="B3" t="s">
        <v>98</v>
      </c>
      <c r="C3">
        <v>390447</v>
      </c>
      <c r="D3">
        <v>15618229</v>
      </c>
      <c r="E3">
        <v>1475352</v>
      </c>
      <c r="F3">
        <v>17484028</v>
      </c>
      <c r="G3">
        <v>226970</v>
      </c>
      <c r="H3">
        <v>-4.92944703979461E-2</v>
      </c>
      <c r="I3">
        <v>-4.92944703979461E-2</v>
      </c>
      <c r="J3">
        <v>0.55131524611879001</v>
      </c>
    </row>
    <row r="4" spans="1:10" x14ac:dyDescent="0.35">
      <c r="A4">
        <v>3</v>
      </c>
      <c r="B4" t="s">
        <v>99</v>
      </c>
      <c r="C4">
        <v>431</v>
      </c>
      <c r="D4">
        <v>3109</v>
      </c>
      <c r="E4">
        <v>2824</v>
      </c>
      <c r="F4">
        <v>6364</v>
      </c>
      <c r="G4">
        <v>58</v>
      </c>
      <c r="H4">
        <v>7.5363298411625507E-2</v>
      </c>
      <c r="I4">
        <v>7.5363298411625507E-2</v>
      </c>
      <c r="J4">
        <v>2.00672878486581E-4</v>
      </c>
    </row>
    <row r="5" spans="1:10" x14ac:dyDescent="0.35">
      <c r="A5">
        <v>4</v>
      </c>
      <c r="B5" t="s">
        <v>100</v>
      </c>
      <c r="C5">
        <v>1769</v>
      </c>
      <c r="D5">
        <v>0</v>
      </c>
      <c r="E5">
        <v>694536</v>
      </c>
      <c r="F5">
        <v>696305</v>
      </c>
      <c r="G5">
        <v>64401</v>
      </c>
      <c r="H5">
        <v>-7.4089587804612098E-2</v>
      </c>
      <c r="I5">
        <v>-7.4089587804612098E-2</v>
      </c>
      <c r="J5">
        <v>2.1956242717567399E-2</v>
      </c>
    </row>
    <row r="6" spans="1:10" x14ac:dyDescent="0.35">
      <c r="A6">
        <v>5</v>
      </c>
      <c r="B6" t="s">
        <v>101</v>
      </c>
      <c r="C6">
        <v>237101</v>
      </c>
      <c r="D6">
        <v>166836</v>
      </c>
      <c r="E6">
        <v>20</v>
      </c>
      <c r="F6">
        <v>403957</v>
      </c>
      <c r="G6">
        <v>42685</v>
      </c>
      <c r="H6">
        <v>8.5634505352156595E-2</v>
      </c>
      <c r="I6">
        <v>8.5634505352156595E-2</v>
      </c>
      <c r="J6">
        <v>1.27377771802017E-2</v>
      </c>
    </row>
    <row r="7" spans="1:10" x14ac:dyDescent="0.35">
      <c r="A7">
        <v>6</v>
      </c>
      <c r="B7" t="s">
        <v>102</v>
      </c>
      <c r="C7">
        <v>5966</v>
      </c>
      <c r="D7">
        <v>81343</v>
      </c>
      <c r="E7">
        <v>713</v>
      </c>
      <c r="F7">
        <v>88022</v>
      </c>
      <c r="G7">
        <v>482</v>
      </c>
      <c r="H7">
        <v>1.02400607050059</v>
      </c>
      <c r="I7">
        <v>1.02400607050059</v>
      </c>
      <c r="J7">
        <v>2.7755543856294502E-3</v>
      </c>
    </row>
    <row r="8" spans="1:10" x14ac:dyDescent="0.35">
      <c r="A8">
        <v>7</v>
      </c>
      <c r="B8" t="s">
        <v>103</v>
      </c>
      <c r="C8">
        <v>633514</v>
      </c>
      <c r="D8">
        <v>15866409</v>
      </c>
      <c r="E8">
        <v>1476334</v>
      </c>
      <c r="F8">
        <v>17976257</v>
      </c>
      <c r="G8">
        <v>270137</v>
      </c>
      <c r="H8">
        <v>-4.4129520512529802E-2</v>
      </c>
      <c r="I8">
        <v>-4.4129520512529802E-2</v>
      </c>
      <c r="J8">
        <v>0.56683646081152606</v>
      </c>
    </row>
    <row r="9" spans="1:10" x14ac:dyDescent="0.35">
      <c r="A9">
        <v>8</v>
      </c>
      <c r="B9" t="s">
        <v>104</v>
      </c>
      <c r="C9">
        <v>583</v>
      </c>
      <c r="D9">
        <v>4059</v>
      </c>
      <c r="E9">
        <v>1620</v>
      </c>
      <c r="F9">
        <v>6262</v>
      </c>
      <c r="G9">
        <v>608</v>
      </c>
      <c r="H9">
        <v>-0.20005109862033699</v>
      </c>
      <c r="I9">
        <v>-0.20005109862033699</v>
      </c>
      <c r="J9">
        <v>1.97456562709455E-4</v>
      </c>
    </row>
    <row r="10" spans="1:10" x14ac:dyDescent="0.35">
      <c r="A10">
        <v>9</v>
      </c>
      <c r="B10" t="s">
        <v>105</v>
      </c>
      <c r="C10">
        <v>134671</v>
      </c>
      <c r="D10">
        <v>244749</v>
      </c>
      <c r="E10">
        <v>3197</v>
      </c>
      <c r="F10">
        <v>382617</v>
      </c>
      <c r="G10">
        <v>48244</v>
      </c>
      <c r="H10">
        <v>7.4960105187449305E-2</v>
      </c>
      <c r="I10">
        <v>7.4960105187449305E-2</v>
      </c>
      <c r="J10">
        <v>1.2064873467614701E-2</v>
      </c>
    </row>
    <row r="11" spans="1:10" x14ac:dyDescent="0.35">
      <c r="A11">
        <v>10</v>
      </c>
      <c r="B11" t="s">
        <v>106</v>
      </c>
      <c r="C11">
        <v>283433</v>
      </c>
      <c r="D11">
        <v>230844</v>
      </c>
      <c r="E11">
        <v>66681</v>
      </c>
      <c r="F11">
        <v>580958</v>
      </c>
      <c r="G11">
        <v>17142</v>
      </c>
      <c r="H11">
        <v>-4.9307056746234999E-2</v>
      </c>
      <c r="I11">
        <v>-4.9307056746234999E-2</v>
      </c>
      <c r="J11">
        <v>1.83190625612519E-2</v>
      </c>
    </row>
    <row r="12" spans="1:10" x14ac:dyDescent="0.35">
      <c r="A12">
        <v>11</v>
      </c>
      <c r="B12" t="s">
        <v>107</v>
      </c>
      <c r="C12">
        <v>418687</v>
      </c>
      <c r="D12">
        <v>479652</v>
      </c>
      <c r="E12">
        <v>71498</v>
      </c>
      <c r="F12">
        <v>969837</v>
      </c>
      <c r="G12">
        <v>65994</v>
      </c>
      <c r="H12">
        <v>-5.14539115128132E-3</v>
      </c>
      <c r="I12">
        <v>-5.14539115128132E-3</v>
      </c>
      <c r="J12">
        <v>3.05813925915761E-2</v>
      </c>
    </row>
    <row r="13" spans="1:10" x14ac:dyDescent="0.35">
      <c r="A13">
        <v>12</v>
      </c>
      <c r="B13" t="s">
        <v>108</v>
      </c>
      <c r="C13">
        <v>1052201</v>
      </c>
      <c r="D13">
        <v>16346061</v>
      </c>
      <c r="E13">
        <v>1547832</v>
      </c>
      <c r="F13">
        <v>18946094</v>
      </c>
      <c r="G13">
        <v>336131</v>
      </c>
      <c r="H13">
        <v>-4.2208294952681198E-2</v>
      </c>
      <c r="I13">
        <v>-4.2208294952681198E-2</v>
      </c>
      <c r="J13">
        <v>0.59741785340310205</v>
      </c>
    </row>
    <row r="14" spans="1:10" x14ac:dyDescent="0.35">
      <c r="A14">
        <v>13</v>
      </c>
      <c r="B14" t="s">
        <v>76</v>
      </c>
      <c r="C14">
        <v>0</v>
      </c>
      <c r="D14">
        <v>0</v>
      </c>
      <c r="E14">
        <v>0</v>
      </c>
      <c r="F14">
        <v>0</v>
      </c>
      <c r="G14">
        <v>0</v>
      </c>
      <c r="J14">
        <v>0</v>
      </c>
    </row>
    <row r="15" spans="1:10" x14ac:dyDescent="0.35">
      <c r="A15">
        <v>14</v>
      </c>
      <c r="B15" t="s">
        <v>109</v>
      </c>
      <c r="C15">
        <v>15703</v>
      </c>
      <c r="D15">
        <v>4359028</v>
      </c>
      <c r="E15">
        <v>946702</v>
      </c>
      <c r="F15">
        <v>5321433</v>
      </c>
      <c r="G15">
        <v>217092</v>
      </c>
      <c r="H15">
        <v>9.9568225745862299E-2</v>
      </c>
      <c r="I15">
        <v>9.9568225745862299E-2</v>
      </c>
      <c r="J15">
        <v>0.167798126615883</v>
      </c>
    </row>
    <row r="16" spans="1:10" x14ac:dyDescent="0.35">
      <c r="A16">
        <v>15</v>
      </c>
      <c r="B16" t="s">
        <v>110</v>
      </c>
      <c r="C16">
        <v>0</v>
      </c>
      <c r="D16">
        <v>0</v>
      </c>
      <c r="E16">
        <v>354819</v>
      </c>
      <c r="F16">
        <v>354819</v>
      </c>
      <c r="G16">
        <v>63095</v>
      </c>
      <c r="H16">
        <v>0.106006340181602</v>
      </c>
      <c r="I16">
        <v>0.106006340181602</v>
      </c>
      <c r="J16">
        <v>1.1188332820825E-2</v>
      </c>
    </row>
    <row r="17" spans="1:10" x14ac:dyDescent="0.35">
      <c r="A17">
        <v>16</v>
      </c>
      <c r="B17" t="s">
        <v>111</v>
      </c>
      <c r="C17">
        <v>1017</v>
      </c>
      <c r="D17">
        <v>5007426</v>
      </c>
      <c r="E17">
        <v>603462</v>
      </c>
      <c r="F17">
        <v>5611905</v>
      </c>
      <c r="G17">
        <v>180193</v>
      </c>
      <c r="H17">
        <v>5.6436938570126403E-2</v>
      </c>
      <c r="I17">
        <v>5.6436938570126403E-2</v>
      </c>
      <c r="J17">
        <v>0.17695743716895601</v>
      </c>
    </row>
    <row r="18" spans="1:10" x14ac:dyDescent="0.35">
      <c r="A18">
        <v>17</v>
      </c>
      <c r="B18" t="s">
        <v>112</v>
      </c>
      <c r="C18">
        <v>0</v>
      </c>
      <c r="D18">
        <v>0</v>
      </c>
      <c r="E18">
        <v>310375</v>
      </c>
      <c r="F18">
        <v>310375</v>
      </c>
      <c r="G18">
        <v>117802</v>
      </c>
      <c r="H18">
        <v>0.465290957331294</v>
      </c>
      <c r="I18">
        <v>0.465290957331294</v>
      </c>
      <c r="J18">
        <v>9.7869020522112701E-3</v>
      </c>
    </row>
    <row r="19" spans="1:10" x14ac:dyDescent="0.35">
      <c r="A19">
        <v>18</v>
      </c>
      <c r="B19" t="s">
        <v>113</v>
      </c>
      <c r="C19">
        <v>0</v>
      </c>
      <c r="D19">
        <v>0</v>
      </c>
      <c r="E19">
        <v>0</v>
      </c>
      <c r="F19">
        <v>0</v>
      </c>
      <c r="G19">
        <v>0</v>
      </c>
      <c r="J19">
        <v>0</v>
      </c>
    </row>
    <row r="20" spans="1:10" x14ac:dyDescent="0.35">
      <c r="A20">
        <v>19</v>
      </c>
      <c r="B20" t="s">
        <v>114</v>
      </c>
      <c r="C20">
        <v>0</v>
      </c>
      <c r="D20">
        <v>0</v>
      </c>
      <c r="E20">
        <v>0</v>
      </c>
      <c r="F20">
        <v>0</v>
      </c>
      <c r="G20">
        <v>0</v>
      </c>
      <c r="J20">
        <v>0</v>
      </c>
    </row>
    <row r="21" spans="1:10" x14ac:dyDescent="0.35">
      <c r="A21">
        <v>20</v>
      </c>
      <c r="B21" t="s">
        <v>115</v>
      </c>
      <c r="C21">
        <v>16720</v>
      </c>
      <c r="D21">
        <v>9366454</v>
      </c>
      <c r="E21">
        <v>1550164</v>
      </c>
      <c r="F21">
        <v>10933338</v>
      </c>
      <c r="G21">
        <v>397285</v>
      </c>
      <c r="H21">
        <v>7.69987446402918E-2</v>
      </c>
      <c r="I21">
        <v>7.69987446402918E-2</v>
      </c>
      <c r="J21">
        <v>0.34475556378483901</v>
      </c>
    </row>
    <row r="22" spans="1:10" x14ac:dyDescent="0.35">
      <c r="A22">
        <v>21</v>
      </c>
      <c r="B22" t="s">
        <v>116</v>
      </c>
      <c r="C22">
        <v>8239</v>
      </c>
      <c r="D22">
        <v>2808</v>
      </c>
      <c r="E22">
        <v>0</v>
      </c>
      <c r="F22">
        <v>11047</v>
      </c>
      <c r="G22">
        <v>507</v>
      </c>
      <c r="H22">
        <v>0.70189493144353698</v>
      </c>
      <c r="I22">
        <v>0.70189493144353698</v>
      </c>
      <c r="J22">
        <v>3.4833961166581698E-4</v>
      </c>
    </row>
    <row r="23" spans="1:10" x14ac:dyDescent="0.35">
      <c r="A23">
        <v>22</v>
      </c>
      <c r="B23" t="s">
        <v>41</v>
      </c>
      <c r="C23">
        <v>24959</v>
      </c>
      <c r="D23">
        <v>9369262</v>
      </c>
      <c r="E23">
        <v>1550164</v>
      </c>
      <c r="F23">
        <v>10944385</v>
      </c>
      <c r="G23">
        <v>397792</v>
      </c>
      <c r="H23">
        <v>7.7398049233901894E-2</v>
      </c>
      <c r="I23">
        <v>7.7398049233901894E-2</v>
      </c>
      <c r="J23">
        <v>0.34510390339650499</v>
      </c>
    </row>
    <row r="24" spans="1:10" x14ac:dyDescent="0.35">
      <c r="A24">
        <v>23</v>
      </c>
      <c r="B24" t="s">
        <v>42</v>
      </c>
      <c r="C24">
        <v>80795</v>
      </c>
      <c r="D24">
        <v>16609</v>
      </c>
      <c r="E24">
        <v>1383</v>
      </c>
      <c r="F24">
        <v>98787</v>
      </c>
      <c r="G24">
        <v>19193</v>
      </c>
      <c r="H24">
        <v>0.16261033305872699</v>
      </c>
      <c r="I24">
        <v>0.16261033305872699</v>
      </c>
      <c r="J24">
        <v>3.11500183014674E-3</v>
      </c>
    </row>
    <row r="25" spans="1:10" x14ac:dyDescent="0.35">
      <c r="A25">
        <v>24</v>
      </c>
      <c r="B25" t="s">
        <v>117</v>
      </c>
      <c r="C25">
        <v>15</v>
      </c>
      <c r="D25">
        <v>218308</v>
      </c>
      <c r="E25">
        <v>33508</v>
      </c>
      <c r="F25">
        <v>251831</v>
      </c>
      <c r="G25">
        <v>465</v>
      </c>
      <c r="H25">
        <v>-0.33071552532895399</v>
      </c>
      <c r="I25">
        <v>-0.33071552532895399</v>
      </c>
      <c r="J25">
        <v>7.9408629261712993E-3</v>
      </c>
    </row>
    <row r="26" spans="1:10" x14ac:dyDescent="0.35">
      <c r="A26">
        <v>25</v>
      </c>
      <c r="B26" t="s">
        <v>118</v>
      </c>
      <c r="C26">
        <v>0</v>
      </c>
      <c r="D26">
        <v>103</v>
      </c>
      <c r="E26">
        <v>56</v>
      </c>
      <c r="F26">
        <v>159</v>
      </c>
      <c r="G26">
        <v>0</v>
      </c>
      <c r="H26">
        <v>-0.76090225563909797</v>
      </c>
      <c r="I26">
        <v>-0.76090225563909797</v>
      </c>
      <c r="J26">
        <v>5.01366871140263E-6</v>
      </c>
    </row>
    <row r="27" spans="1:10" x14ac:dyDescent="0.35">
      <c r="A27">
        <v>26</v>
      </c>
      <c r="B27" t="s">
        <v>119</v>
      </c>
      <c r="C27">
        <v>0</v>
      </c>
      <c r="D27">
        <v>103</v>
      </c>
      <c r="E27">
        <v>56</v>
      </c>
      <c r="F27">
        <v>159</v>
      </c>
      <c r="G27">
        <v>0</v>
      </c>
      <c r="H27">
        <v>-8.0924855491329398E-2</v>
      </c>
      <c r="I27">
        <v>-8.0924855491329398E-2</v>
      </c>
      <c r="J27">
        <v>5.01366871140263E-6</v>
      </c>
    </row>
    <row r="28" spans="1:10" x14ac:dyDescent="0.35">
      <c r="A28">
        <v>27</v>
      </c>
      <c r="B28" t="s">
        <v>213</v>
      </c>
      <c r="C28">
        <v>0</v>
      </c>
      <c r="D28">
        <v>0</v>
      </c>
      <c r="E28">
        <v>0</v>
      </c>
      <c r="F28">
        <v>0</v>
      </c>
      <c r="G28">
        <v>0</v>
      </c>
      <c r="J28">
        <v>0</v>
      </c>
    </row>
    <row r="29" spans="1:10" x14ac:dyDescent="0.35">
      <c r="A29">
        <v>28</v>
      </c>
      <c r="B29" t="s">
        <v>214</v>
      </c>
      <c r="C29">
        <v>0</v>
      </c>
      <c r="D29">
        <v>0</v>
      </c>
      <c r="E29">
        <v>0</v>
      </c>
      <c r="F29">
        <v>0</v>
      </c>
      <c r="G29">
        <v>0</v>
      </c>
      <c r="J29">
        <v>0</v>
      </c>
    </row>
    <row r="30" spans="1:10" x14ac:dyDescent="0.35">
      <c r="A30">
        <v>29</v>
      </c>
      <c r="B30" t="s">
        <v>215</v>
      </c>
      <c r="C30">
        <v>0</v>
      </c>
      <c r="D30">
        <v>0</v>
      </c>
      <c r="E30">
        <v>0</v>
      </c>
      <c r="F30">
        <v>0</v>
      </c>
      <c r="G30">
        <v>0</v>
      </c>
      <c r="H30">
        <v>-1</v>
      </c>
      <c r="I30">
        <v>-1</v>
      </c>
      <c r="J30">
        <v>0</v>
      </c>
    </row>
    <row r="31" spans="1:10" x14ac:dyDescent="0.35">
      <c r="A31">
        <v>30</v>
      </c>
      <c r="B31" t="s">
        <v>120</v>
      </c>
      <c r="C31">
        <v>695</v>
      </c>
      <c r="D31">
        <v>233501</v>
      </c>
      <c r="E31">
        <v>10844</v>
      </c>
      <c r="F31">
        <v>245040</v>
      </c>
      <c r="G31">
        <v>104</v>
      </c>
      <c r="H31">
        <v>0.39557135046473502</v>
      </c>
      <c r="I31">
        <v>0.39557135046473502</v>
      </c>
      <c r="J31">
        <v>7.72672566693146E-3</v>
      </c>
    </row>
    <row r="32" spans="1:10" x14ac:dyDescent="0.35">
      <c r="A32">
        <v>31</v>
      </c>
      <c r="B32" t="s">
        <v>121</v>
      </c>
      <c r="C32">
        <v>18</v>
      </c>
      <c r="D32">
        <v>30185</v>
      </c>
      <c r="E32">
        <v>821</v>
      </c>
      <c r="F32">
        <v>31024</v>
      </c>
      <c r="G32">
        <v>87</v>
      </c>
      <c r="H32">
        <v>0.538965226449725</v>
      </c>
      <c r="I32">
        <v>0.538965226449725</v>
      </c>
      <c r="J32">
        <v>9.7826451636827297E-4</v>
      </c>
    </row>
    <row r="33" spans="1:10" x14ac:dyDescent="0.35">
      <c r="A33">
        <v>32</v>
      </c>
      <c r="B33" t="s">
        <v>50</v>
      </c>
      <c r="C33">
        <v>710</v>
      </c>
      <c r="D33">
        <v>451809</v>
      </c>
      <c r="E33">
        <v>44352</v>
      </c>
      <c r="F33">
        <v>496871</v>
      </c>
      <c r="G33">
        <v>569</v>
      </c>
      <c r="H33">
        <v>-9.9631604793305503E-2</v>
      </c>
      <c r="I33">
        <v>-9.9631604793305503E-2</v>
      </c>
      <c r="J33">
        <v>1.5667588593102799E-2</v>
      </c>
    </row>
    <row r="34" spans="1:10" x14ac:dyDescent="0.35">
      <c r="A34">
        <v>33</v>
      </c>
      <c r="B34" t="s">
        <v>51</v>
      </c>
      <c r="C34">
        <v>534</v>
      </c>
      <c r="D34">
        <v>938553</v>
      </c>
      <c r="E34">
        <v>206175</v>
      </c>
      <c r="F34">
        <v>1145262</v>
      </c>
      <c r="G34">
        <v>5193</v>
      </c>
      <c r="H34">
        <v>-0.19554751365149101</v>
      </c>
      <c r="I34">
        <v>-0.19554751365149101</v>
      </c>
      <c r="J34">
        <v>3.6112982740618901E-2</v>
      </c>
    </row>
    <row r="35" spans="1:10" x14ac:dyDescent="0.35">
      <c r="A35">
        <v>34</v>
      </c>
      <c r="B35" t="s">
        <v>52</v>
      </c>
      <c r="C35">
        <v>16340</v>
      </c>
      <c r="D35">
        <v>10333</v>
      </c>
      <c r="E35">
        <v>55232</v>
      </c>
      <c r="F35">
        <v>81905</v>
      </c>
      <c r="G35">
        <v>10797</v>
      </c>
      <c r="H35">
        <v>-0.19440346218156801</v>
      </c>
      <c r="I35">
        <v>-0.19440346218156801</v>
      </c>
      <c r="J35">
        <v>2.5826700365247299E-3</v>
      </c>
    </row>
    <row r="36" spans="1:10" x14ac:dyDescent="0.35">
      <c r="A36">
        <v>35</v>
      </c>
      <c r="B36" t="s">
        <v>122</v>
      </c>
      <c r="C36">
        <v>16340</v>
      </c>
      <c r="D36">
        <v>6024</v>
      </c>
      <c r="E36">
        <v>49860</v>
      </c>
      <c r="F36">
        <v>72224</v>
      </c>
      <c r="G36">
        <v>8436</v>
      </c>
      <c r="H36">
        <v>-0.185685454319958</v>
      </c>
      <c r="I36">
        <v>-0.185685454319958</v>
      </c>
      <c r="J36">
        <v>2.27740383026631E-3</v>
      </c>
    </row>
    <row r="37" spans="1:10" x14ac:dyDescent="0.35">
      <c r="A37">
        <v>36</v>
      </c>
      <c r="B37" t="s">
        <v>123</v>
      </c>
      <c r="C37">
        <v>0</v>
      </c>
      <c r="D37">
        <v>4309</v>
      </c>
      <c r="E37">
        <v>5370</v>
      </c>
      <c r="F37">
        <v>9679</v>
      </c>
      <c r="G37">
        <v>2360</v>
      </c>
      <c r="H37">
        <v>-0.25402697495183002</v>
      </c>
      <c r="I37">
        <v>-0.25402697495183002</v>
      </c>
      <c r="J37">
        <v>3.0520314124318299E-4</v>
      </c>
    </row>
    <row r="38" spans="1:10" x14ac:dyDescent="0.35">
      <c r="A38">
        <v>37</v>
      </c>
      <c r="B38" t="s">
        <v>124</v>
      </c>
      <c r="C38">
        <v>0</v>
      </c>
      <c r="D38">
        <v>0</v>
      </c>
      <c r="E38">
        <v>0</v>
      </c>
      <c r="F38">
        <v>0</v>
      </c>
      <c r="G38">
        <v>0</v>
      </c>
      <c r="J38">
        <v>0</v>
      </c>
    </row>
    <row r="39" spans="1:10" x14ac:dyDescent="0.35">
      <c r="A39">
        <v>38</v>
      </c>
      <c r="B39" t="s">
        <v>125</v>
      </c>
      <c r="C39">
        <v>0</v>
      </c>
      <c r="D39">
        <v>0</v>
      </c>
      <c r="E39">
        <v>2</v>
      </c>
      <c r="F39">
        <v>2</v>
      </c>
      <c r="G39">
        <v>1</v>
      </c>
      <c r="H39">
        <v>0</v>
      </c>
      <c r="I39">
        <v>0</v>
      </c>
      <c r="J39">
        <v>6.3065015237768995E-8</v>
      </c>
    </row>
    <row r="40" spans="1:10" x14ac:dyDescent="0.35">
      <c r="A40">
        <v>39</v>
      </c>
      <c r="B40" t="s">
        <v>11</v>
      </c>
      <c r="C40">
        <v>1175539</v>
      </c>
      <c r="D40">
        <v>27132627</v>
      </c>
      <c r="E40">
        <v>3405138</v>
      </c>
      <c r="F40">
        <v>31713304</v>
      </c>
      <c r="G40">
        <v>769675</v>
      </c>
      <c r="H40">
        <v>-1.20874442355607E-2</v>
      </c>
      <c r="I40">
        <v>-1.20874442355607E-2</v>
      </c>
      <c r="J4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2"/>
  <sheetViews>
    <sheetView workbookViewId="0">
      <selection sqref="A1:K1"/>
    </sheetView>
  </sheetViews>
  <sheetFormatPr defaultColWidth="11.453125" defaultRowHeight="14.5" x14ac:dyDescent="0.35"/>
  <sheetData>
    <row r="1" spans="1:17" x14ac:dyDescent="0.35">
      <c r="A1" t="s">
        <v>95</v>
      </c>
      <c r="B1" t="s">
        <v>96</v>
      </c>
      <c r="C1" t="s">
        <v>236</v>
      </c>
      <c r="D1" t="s">
        <v>170</v>
      </c>
      <c r="E1" t="s">
        <v>237</v>
      </c>
      <c r="F1" t="s">
        <v>172</v>
      </c>
      <c r="G1" t="s">
        <v>238</v>
      </c>
      <c r="H1" t="s">
        <v>174</v>
      </c>
      <c r="I1" t="s">
        <v>239</v>
      </c>
      <c r="J1" t="s">
        <v>175</v>
      </c>
      <c r="K1" t="s">
        <v>240</v>
      </c>
      <c r="L1" t="s">
        <v>179</v>
      </c>
      <c r="M1" t="s">
        <v>241</v>
      </c>
      <c r="N1" t="s">
        <v>180</v>
      </c>
      <c r="O1" t="s">
        <v>242</v>
      </c>
      <c r="P1" t="s">
        <v>181</v>
      </c>
      <c r="Q1" t="s">
        <v>182</v>
      </c>
    </row>
    <row r="2" spans="1:17" x14ac:dyDescent="0.35">
      <c r="A2">
        <v>1</v>
      </c>
      <c r="B2" t="s">
        <v>153</v>
      </c>
      <c r="C2">
        <v>2526421</v>
      </c>
      <c r="D2">
        <v>0.102160109412388</v>
      </c>
      <c r="E2">
        <v>1684058</v>
      </c>
      <c r="F2">
        <v>1.23041207894499E-2</v>
      </c>
      <c r="G2">
        <v>12220971</v>
      </c>
      <c r="H2">
        <v>-6.82352160805859E-2</v>
      </c>
      <c r="I2">
        <v>93028</v>
      </c>
      <c r="J2">
        <v>-0.35508738362137698</v>
      </c>
      <c r="K2">
        <v>1399291</v>
      </c>
      <c r="L2">
        <v>-6.4924451049719806E-2</v>
      </c>
      <c r="M2">
        <v>52487</v>
      </c>
      <c r="N2">
        <v>-0.43980404294832098</v>
      </c>
      <c r="O2">
        <v>17976256</v>
      </c>
      <c r="P2">
        <v>-4.4129573686584898E-2</v>
      </c>
      <c r="Q2">
        <v>0.56830417143421297</v>
      </c>
    </row>
    <row r="3" spans="1:17" x14ac:dyDescent="0.35">
      <c r="A3">
        <v>2</v>
      </c>
      <c r="B3" t="s">
        <v>154</v>
      </c>
      <c r="C3">
        <v>217302</v>
      </c>
      <c r="D3">
        <v>-2.3870701117619599E-2</v>
      </c>
      <c r="E3">
        <v>12257</v>
      </c>
      <c r="F3">
        <v>-0.15322970639032801</v>
      </c>
      <c r="G3">
        <v>254174</v>
      </c>
      <c r="H3">
        <v>-5.0164799437962898E-2</v>
      </c>
      <c r="I3">
        <v>2193</v>
      </c>
      <c r="J3">
        <v>-8.7010824313072402E-2</v>
      </c>
      <c r="K3">
        <v>200772</v>
      </c>
      <c r="L3">
        <v>1.8697326561366402E-2</v>
      </c>
      <c r="M3">
        <v>9607</v>
      </c>
      <c r="N3">
        <v>-0.799201571774935</v>
      </c>
      <c r="O3">
        <v>696305</v>
      </c>
      <c r="P3">
        <v>-7.4089587804612098E-2</v>
      </c>
      <c r="Q3">
        <v>2.2013095279156E-2</v>
      </c>
    </row>
    <row r="4" spans="1:17" x14ac:dyDescent="0.35">
      <c r="A4">
        <v>3</v>
      </c>
      <c r="B4" t="s">
        <v>216</v>
      </c>
      <c r="C4">
        <v>0</v>
      </c>
      <c r="E4">
        <v>0</v>
      </c>
      <c r="G4">
        <v>0</v>
      </c>
      <c r="I4">
        <v>0</v>
      </c>
      <c r="K4">
        <v>0</v>
      </c>
      <c r="M4">
        <v>0</v>
      </c>
      <c r="O4">
        <v>0</v>
      </c>
      <c r="Q4">
        <v>0</v>
      </c>
    </row>
    <row r="5" spans="1:17" x14ac:dyDescent="0.35">
      <c r="A5">
        <v>4</v>
      </c>
      <c r="B5" t="s">
        <v>155</v>
      </c>
      <c r="C5">
        <v>778980</v>
      </c>
      <c r="D5">
        <v>-0.17995199595755401</v>
      </c>
      <c r="E5">
        <v>3108491</v>
      </c>
      <c r="F5">
        <v>-5.1575119068322801E-2</v>
      </c>
      <c r="G5">
        <v>6597499</v>
      </c>
      <c r="H5">
        <v>0.21927739299510901</v>
      </c>
      <c r="I5">
        <v>24736</v>
      </c>
      <c r="J5">
        <v>-0.25541073417416699</v>
      </c>
      <c r="K5">
        <v>420198</v>
      </c>
      <c r="L5">
        <v>-0.10996308087258801</v>
      </c>
      <c r="M5">
        <v>3434</v>
      </c>
      <c r="N5">
        <v>-0.56515132328732398</v>
      </c>
      <c r="O5">
        <v>10933338</v>
      </c>
      <c r="P5">
        <v>7.69987446402918E-2</v>
      </c>
      <c r="Q5">
        <v>0.34564825918701902</v>
      </c>
    </row>
    <row r="6" spans="1:17" x14ac:dyDescent="0.35">
      <c r="A6">
        <v>5</v>
      </c>
      <c r="B6" t="s">
        <v>156</v>
      </c>
      <c r="C6">
        <v>146075</v>
      </c>
      <c r="D6">
        <v>0.153202441007666</v>
      </c>
      <c r="E6">
        <v>373236</v>
      </c>
      <c r="F6">
        <v>0.33090380048352902</v>
      </c>
      <c r="G6">
        <v>35079</v>
      </c>
      <c r="H6">
        <v>-7.6909929926505195E-4</v>
      </c>
      <c r="I6">
        <v>4837</v>
      </c>
      <c r="J6">
        <v>0.53312202852614898</v>
      </c>
      <c r="K6">
        <v>104524</v>
      </c>
      <c r="L6">
        <v>0.27306830361492801</v>
      </c>
      <c r="M6">
        <v>1443</v>
      </c>
      <c r="N6">
        <v>-0.72018615474112901</v>
      </c>
      <c r="O6">
        <v>665194</v>
      </c>
      <c r="P6">
        <v>0.24888806279793299</v>
      </c>
      <c r="Q6">
        <v>2.10295472546124E-2</v>
      </c>
    </row>
    <row r="7" spans="1:17" x14ac:dyDescent="0.35">
      <c r="A7">
        <v>6</v>
      </c>
      <c r="B7" t="s">
        <v>157</v>
      </c>
      <c r="C7">
        <v>60507</v>
      </c>
      <c r="D7">
        <v>0.13696493667556101</v>
      </c>
      <c r="E7">
        <v>296</v>
      </c>
      <c r="F7">
        <v>0.29257641921397398</v>
      </c>
      <c r="G7">
        <v>9394</v>
      </c>
      <c r="H7">
        <v>2.9705140852789701E-2</v>
      </c>
      <c r="I7">
        <v>19</v>
      </c>
      <c r="J7">
        <v>-0.05</v>
      </c>
      <c r="K7">
        <v>11658</v>
      </c>
      <c r="L7">
        <v>0.197534668721109</v>
      </c>
      <c r="M7">
        <v>1</v>
      </c>
      <c r="O7">
        <v>81875</v>
      </c>
      <c r="P7">
        <v>0.132042862080885</v>
      </c>
      <c r="Q7">
        <v>2.58840906783794E-3</v>
      </c>
    </row>
    <row r="8" spans="1:17" x14ac:dyDescent="0.35">
      <c r="A8">
        <v>7</v>
      </c>
      <c r="B8" t="s">
        <v>158</v>
      </c>
      <c r="C8">
        <v>17984</v>
      </c>
      <c r="D8">
        <v>-0.87142070681433104</v>
      </c>
      <c r="E8">
        <v>198</v>
      </c>
      <c r="F8">
        <v>2.19354838709677</v>
      </c>
      <c r="G8">
        <v>110542</v>
      </c>
      <c r="H8">
        <v>4.6854394897906699</v>
      </c>
      <c r="I8">
        <v>1687</v>
      </c>
      <c r="J8">
        <v>25.359375</v>
      </c>
      <c r="K8">
        <v>120118</v>
      </c>
      <c r="L8">
        <v>-0.414007083548799</v>
      </c>
      <c r="M8">
        <v>1301</v>
      </c>
      <c r="N8">
        <v>-0.89022023457935995</v>
      </c>
      <c r="O8">
        <v>251830</v>
      </c>
      <c r="P8">
        <v>-0.33071818300205402</v>
      </c>
      <c r="Q8">
        <v>7.9613930449298192E-3</v>
      </c>
    </row>
    <row r="9" spans="1:17" x14ac:dyDescent="0.35">
      <c r="A9">
        <v>8</v>
      </c>
      <c r="B9" t="s">
        <v>159</v>
      </c>
      <c r="C9">
        <v>159</v>
      </c>
      <c r="D9">
        <v>-8.0924855491329398E-2</v>
      </c>
      <c r="E9">
        <v>0</v>
      </c>
      <c r="G9">
        <v>0</v>
      </c>
      <c r="H9">
        <v>-1</v>
      </c>
      <c r="I9">
        <v>0</v>
      </c>
      <c r="K9">
        <v>0</v>
      </c>
      <c r="L9">
        <v>-1</v>
      </c>
      <c r="M9">
        <v>0</v>
      </c>
      <c r="O9">
        <v>159</v>
      </c>
      <c r="P9">
        <v>-0.76090225563909797</v>
      </c>
      <c r="Q9">
        <v>5.0266508920455897E-6</v>
      </c>
    </row>
    <row r="10" spans="1:17" x14ac:dyDescent="0.35">
      <c r="A10">
        <v>9</v>
      </c>
      <c r="B10" t="s">
        <v>160</v>
      </c>
      <c r="C10">
        <v>105740</v>
      </c>
      <c r="D10">
        <v>0.13691589789906</v>
      </c>
      <c r="E10">
        <v>106124</v>
      </c>
      <c r="F10">
        <v>0.286725835394539</v>
      </c>
      <c r="G10">
        <v>201210</v>
      </c>
      <c r="H10">
        <v>1.24996225959362E-2</v>
      </c>
      <c r="I10">
        <v>1542</v>
      </c>
      <c r="J10">
        <v>0.27332782824112301</v>
      </c>
      <c r="K10">
        <v>12624</v>
      </c>
      <c r="L10">
        <v>7.5023418206591197E-2</v>
      </c>
      <c r="M10">
        <v>778</v>
      </c>
      <c r="N10">
        <v>-0.97446501247210204</v>
      </c>
      <c r="O10">
        <v>428018</v>
      </c>
      <c r="P10">
        <v>2.4873692024040401E-2</v>
      </c>
      <c r="Q10">
        <v>1.35314280598212E-2</v>
      </c>
    </row>
    <row r="11" spans="1:17" x14ac:dyDescent="0.35">
      <c r="A11">
        <v>10</v>
      </c>
      <c r="B11" t="s">
        <v>27</v>
      </c>
      <c r="C11">
        <v>3489632</v>
      </c>
      <c r="D11">
        <v>-1.09470514611185E-2</v>
      </c>
      <c r="E11">
        <v>4899167</v>
      </c>
      <c r="F11">
        <v>-2.4825205030528201E-2</v>
      </c>
      <c r="G11">
        <v>19139616</v>
      </c>
      <c r="H11">
        <v>2.05496650007841E-2</v>
      </c>
      <c r="I11">
        <v>121012</v>
      </c>
      <c r="J11">
        <v>-0.32306659581014202</v>
      </c>
      <c r="K11">
        <v>1963889</v>
      </c>
      <c r="L11">
        <v>-0.105297901613653</v>
      </c>
      <c r="M11">
        <v>58001</v>
      </c>
      <c r="N11">
        <v>-0.59696337989020898</v>
      </c>
      <c r="O11">
        <v>29671317</v>
      </c>
      <c r="P11">
        <v>-5.12146904210897E-3</v>
      </c>
      <c r="Q11">
        <v>0.938033660793821</v>
      </c>
    </row>
    <row r="12" spans="1:17" x14ac:dyDescent="0.35">
      <c r="A12">
        <v>11</v>
      </c>
      <c r="B12" t="s">
        <v>161</v>
      </c>
      <c r="C12">
        <v>331809</v>
      </c>
      <c r="D12">
        <v>4.3010036684141299E-3</v>
      </c>
      <c r="E12">
        <v>18448</v>
      </c>
      <c r="F12">
        <v>2.9357399151896898E-3</v>
      </c>
      <c r="G12">
        <v>128129</v>
      </c>
      <c r="H12">
        <v>4.47825696975628E-2</v>
      </c>
      <c r="I12">
        <v>6042</v>
      </c>
      <c r="J12">
        <v>7.6237976487353101E-2</v>
      </c>
      <c r="K12">
        <v>236725</v>
      </c>
      <c r="L12">
        <v>-0.133773414372647</v>
      </c>
      <c r="M12">
        <v>4583</v>
      </c>
      <c r="N12">
        <v>0.12549115913556</v>
      </c>
      <c r="O12">
        <v>725736</v>
      </c>
      <c r="P12">
        <v>-3.79804556806312E-2</v>
      </c>
      <c r="Q12">
        <v>2.29435315206893E-2</v>
      </c>
    </row>
    <row r="13" spans="1:17" x14ac:dyDescent="0.35">
      <c r="A13">
        <v>12</v>
      </c>
      <c r="B13" t="s">
        <v>162</v>
      </c>
      <c r="C13">
        <v>2385608</v>
      </c>
      <c r="D13">
        <v>-3.1260583369541899E-2</v>
      </c>
      <c r="E13">
        <v>4327149</v>
      </c>
      <c r="F13">
        <v>-4.3613438636112001E-2</v>
      </c>
      <c r="G13">
        <v>17908612</v>
      </c>
      <c r="H13">
        <v>2.1594566315753301E-2</v>
      </c>
      <c r="I13">
        <v>106309</v>
      </c>
      <c r="J13">
        <v>-0.36095481978407801</v>
      </c>
      <c r="K13">
        <v>1117777</v>
      </c>
      <c r="L13">
        <v>-0.154426605018776</v>
      </c>
      <c r="M13">
        <v>30441</v>
      </c>
      <c r="N13">
        <v>-0.59481152166968398</v>
      </c>
      <c r="O13">
        <v>25875896</v>
      </c>
      <c r="P13">
        <v>-7.8460460439351305E-3</v>
      </c>
      <c r="Q13">
        <v>0.81804462711244597</v>
      </c>
    </row>
    <row r="14" spans="1:17" x14ac:dyDescent="0.35">
      <c r="A14">
        <v>13</v>
      </c>
      <c r="B14" t="s">
        <v>163</v>
      </c>
      <c r="C14">
        <v>772215</v>
      </c>
      <c r="D14">
        <v>5.0235421160431899E-2</v>
      </c>
      <c r="E14">
        <v>553570</v>
      </c>
      <c r="F14">
        <v>0.15083729197634199</v>
      </c>
      <c r="G14">
        <v>1102875</v>
      </c>
      <c r="H14">
        <v>1.22284680915974E-3</v>
      </c>
      <c r="I14">
        <v>8661</v>
      </c>
      <c r="J14">
        <v>0.27461368653421597</v>
      </c>
      <c r="K14">
        <v>609387</v>
      </c>
      <c r="L14">
        <v>1.59480911805354E-2</v>
      </c>
      <c r="M14">
        <v>22977</v>
      </c>
      <c r="N14">
        <v>-0.64492350486787198</v>
      </c>
      <c r="O14">
        <v>3069685</v>
      </c>
      <c r="P14">
        <v>2.6943472502356101E-2</v>
      </c>
      <c r="Q14">
        <v>9.7045502160685304E-2</v>
      </c>
    </row>
    <row r="15" spans="1:17" x14ac:dyDescent="0.35">
      <c r="A15">
        <v>14</v>
      </c>
      <c r="B15" t="s">
        <v>164</v>
      </c>
      <c r="C15">
        <v>172874</v>
      </c>
      <c r="D15">
        <v>-2.2692325087060799E-2</v>
      </c>
      <c r="E15">
        <v>3136</v>
      </c>
      <c r="F15">
        <v>0.548641975308642</v>
      </c>
      <c r="G15">
        <v>149590</v>
      </c>
      <c r="H15">
        <v>-4.5062528327662402E-2</v>
      </c>
      <c r="I15">
        <v>123801</v>
      </c>
      <c r="J15">
        <v>0.16758148483476701</v>
      </c>
      <c r="K15">
        <v>496607</v>
      </c>
      <c r="L15">
        <v>-2.8527553355895099E-2</v>
      </c>
      <c r="M15">
        <v>23830</v>
      </c>
      <c r="N15">
        <v>7.9795187820018904E-2</v>
      </c>
      <c r="O15">
        <v>969838</v>
      </c>
      <c r="P15">
        <v>-5.1443653555972597E-3</v>
      </c>
      <c r="Q15">
        <v>3.0660610363771799E-2</v>
      </c>
    </row>
    <row r="16" spans="1:17" x14ac:dyDescent="0.35">
      <c r="A16">
        <v>15</v>
      </c>
      <c r="B16" t="s">
        <v>217</v>
      </c>
      <c r="C16">
        <v>0</v>
      </c>
      <c r="E16">
        <v>0</v>
      </c>
      <c r="G16">
        <v>0</v>
      </c>
      <c r="I16">
        <v>0</v>
      </c>
      <c r="K16">
        <v>0</v>
      </c>
      <c r="M16">
        <v>0</v>
      </c>
      <c r="O16">
        <v>0</v>
      </c>
      <c r="Q16">
        <v>0</v>
      </c>
    </row>
    <row r="17" spans="1:17" x14ac:dyDescent="0.35">
      <c r="A17">
        <v>16</v>
      </c>
      <c r="B17" t="s">
        <v>165</v>
      </c>
      <c r="C17">
        <v>0</v>
      </c>
      <c r="E17">
        <v>0</v>
      </c>
      <c r="G17">
        <v>0</v>
      </c>
      <c r="I17">
        <v>0</v>
      </c>
      <c r="K17">
        <v>10943</v>
      </c>
      <c r="L17">
        <v>0.911107230178135</v>
      </c>
      <c r="M17">
        <v>104</v>
      </c>
      <c r="N17">
        <v>-0.86405228758169905</v>
      </c>
      <c r="O17">
        <v>11047</v>
      </c>
      <c r="P17">
        <v>0.70189493144353698</v>
      </c>
      <c r="Q17">
        <v>3.4924158744923002E-4</v>
      </c>
    </row>
    <row r="18" spans="1:17" x14ac:dyDescent="0.35">
      <c r="A18">
        <v>17</v>
      </c>
      <c r="B18" t="s">
        <v>166</v>
      </c>
      <c r="C18">
        <v>6234</v>
      </c>
      <c r="D18">
        <v>0.13324850027267801</v>
      </c>
      <c r="E18">
        <v>6</v>
      </c>
      <c r="G18">
        <v>1202</v>
      </c>
      <c r="H18">
        <v>25.130434782608699</v>
      </c>
      <c r="I18">
        <v>4080</v>
      </c>
      <c r="J18">
        <v>4.42794983363195E-2</v>
      </c>
      <c r="K18">
        <v>5388</v>
      </c>
      <c r="L18">
        <v>0.68955785512699896</v>
      </c>
      <c r="M18">
        <v>2</v>
      </c>
      <c r="N18">
        <v>0</v>
      </c>
      <c r="O18">
        <v>16912</v>
      </c>
      <c r="P18">
        <v>0.33744563068406502</v>
      </c>
      <c r="Q18">
        <v>5.3465861563694998E-4</v>
      </c>
    </row>
    <row r="19" spans="1:17" x14ac:dyDescent="0.35">
      <c r="A19">
        <v>18</v>
      </c>
      <c r="B19" t="s">
        <v>167</v>
      </c>
      <c r="C19">
        <v>41758</v>
      </c>
      <c r="D19">
        <v>6.8909025751292804E-2</v>
      </c>
      <c r="E19">
        <v>9308</v>
      </c>
      <c r="F19">
        <v>50.425414364640901</v>
      </c>
      <c r="G19">
        <v>1041</v>
      </c>
      <c r="H19">
        <v>-8.2010582010582006E-2</v>
      </c>
      <c r="I19">
        <v>11701</v>
      </c>
      <c r="J19">
        <v>-0.60728310119147499</v>
      </c>
      <c r="K19">
        <v>171738</v>
      </c>
      <c r="L19">
        <v>0.76648837687718596</v>
      </c>
      <c r="M19">
        <v>9495</v>
      </c>
      <c r="N19">
        <v>0.15962383976551101</v>
      </c>
      <c r="O19">
        <v>245041</v>
      </c>
      <c r="P19">
        <v>0.39557704574448699</v>
      </c>
      <c r="Q19">
        <v>7.7467645360864397E-3</v>
      </c>
    </row>
    <row r="20" spans="1:17" x14ac:dyDescent="0.35">
      <c r="A20">
        <v>19</v>
      </c>
      <c r="B20" t="s">
        <v>168</v>
      </c>
      <c r="C20">
        <v>69654</v>
      </c>
      <c r="D20">
        <v>0.17071448980620901</v>
      </c>
      <c r="E20">
        <v>29422</v>
      </c>
      <c r="F20">
        <v>0.36074368698547798</v>
      </c>
      <c r="G20">
        <v>30816</v>
      </c>
      <c r="H20">
        <v>2.41616537605105E-2</v>
      </c>
      <c r="I20">
        <v>8352</v>
      </c>
      <c r="J20">
        <v>-0.14827656536814199</v>
      </c>
      <c r="K20">
        <v>501402</v>
      </c>
      <c r="L20">
        <v>-0.43345046948622001</v>
      </c>
      <c r="M20">
        <v>77598</v>
      </c>
      <c r="O20">
        <v>717244</v>
      </c>
      <c r="P20">
        <v>-0.287050805944987</v>
      </c>
      <c r="Q20">
        <v>2.2675064103234902E-2</v>
      </c>
    </row>
    <row r="21" spans="1:17" x14ac:dyDescent="0.35">
      <c r="A21">
        <v>20</v>
      </c>
      <c r="B21" t="s">
        <v>33</v>
      </c>
      <c r="C21">
        <v>290520</v>
      </c>
      <c r="D21">
        <v>3.4055639397477099E-2</v>
      </c>
      <c r="E21">
        <v>41872</v>
      </c>
      <c r="F21">
        <v>0.75726036595601798</v>
      </c>
      <c r="G21">
        <v>182649</v>
      </c>
      <c r="H21">
        <v>-2.80388254451409E-2</v>
      </c>
      <c r="I21">
        <v>147934</v>
      </c>
      <c r="J21">
        <v>-1.07396014444295E-2</v>
      </c>
      <c r="K21">
        <v>1186078</v>
      </c>
      <c r="L21">
        <v>-0.210510305624245</v>
      </c>
      <c r="M21">
        <v>111029</v>
      </c>
      <c r="N21">
        <v>2.5788099535843201</v>
      </c>
      <c r="O21">
        <v>1960082</v>
      </c>
      <c r="P21">
        <v>-9.9060166014202103E-2</v>
      </c>
      <c r="Q21">
        <v>6.1966339206179298E-2</v>
      </c>
    </row>
    <row r="22" spans="1:17" x14ac:dyDescent="0.35">
      <c r="A22">
        <v>21</v>
      </c>
      <c r="B22" t="s">
        <v>169</v>
      </c>
      <c r="C22">
        <v>3780152</v>
      </c>
      <c r="D22">
        <v>-7.62783234730158E-3</v>
      </c>
      <c r="E22">
        <v>4941039</v>
      </c>
      <c r="F22">
        <v>-2.1133328869266301E-2</v>
      </c>
      <c r="G22">
        <v>19322265</v>
      </c>
      <c r="H22">
        <v>2.0067636493678299E-2</v>
      </c>
      <c r="I22">
        <v>268946</v>
      </c>
      <c r="J22">
        <v>-0.18080443490047399</v>
      </c>
      <c r="K22">
        <v>3149967</v>
      </c>
      <c r="L22">
        <v>-0.14804853740038501</v>
      </c>
      <c r="M22">
        <v>169030</v>
      </c>
      <c r="N22">
        <v>-3.3749871380063398E-2</v>
      </c>
      <c r="O22">
        <v>31631399</v>
      </c>
      <c r="P22">
        <v>-1.15081858533671E-2</v>
      </c>
      <c r="Q22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44"/>
  <sheetViews>
    <sheetView workbookViewId="0">
      <selection sqref="A1:K1"/>
    </sheetView>
  </sheetViews>
  <sheetFormatPr defaultColWidth="11.453125" defaultRowHeight="14.5" x14ac:dyDescent="0.35"/>
  <sheetData>
    <row r="1" spans="1:16" x14ac:dyDescent="0.35">
      <c r="A1" t="s">
        <v>95</v>
      </c>
      <c r="B1" t="s">
        <v>96</v>
      </c>
      <c r="C1" t="s">
        <v>243</v>
      </c>
      <c r="D1" t="s">
        <v>170</v>
      </c>
      <c r="E1" t="s">
        <v>244</v>
      </c>
      <c r="F1" t="s">
        <v>172</v>
      </c>
      <c r="G1" t="s">
        <v>245</v>
      </c>
      <c r="H1" t="s">
        <v>174</v>
      </c>
      <c r="I1" t="s">
        <v>246</v>
      </c>
      <c r="J1" t="s">
        <v>175</v>
      </c>
      <c r="K1" t="s">
        <v>247</v>
      </c>
      <c r="L1" t="s">
        <v>248</v>
      </c>
      <c r="M1" t="s">
        <v>249</v>
      </c>
      <c r="N1" t="s">
        <v>250</v>
      </c>
      <c r="O1" t="s">
        <v>176</v>
      </c>
      <c r="P1" t="s">
        <v>177</v>
      </c>
    </row>
    <row r="2" spans="1:16" x14ac:dyDescent="0.35">
      <c r="A2">
        <v>1</v>
      </c>
      <c r="B2" t="s">
        <v>98</v>
      </c>
      <c r="C2">
        <v>301866</v>
      </c>
      <c r="D2">
        <v>-8.14159776764114E-2</v>
      </c>
      <c r="E2">
        <v>13463413</v>
      </c>
      <c r="F2">
        <v>-2.0909696289148499E-2</v>
      </c>
      <c r="G2">
        <v>31490</v>
      </c>
      <c r="H2">
        <v>-0.19304000205007299</v>
      </c>
      <c r="I2">
        <v>24944</v>
      </c>
      <c r="J2">
        <v>-0.620190331176247</v>
      </c>
      <c r="K2">
        <v>19681</v>
      </c>
      <c r="L2">
        <v>13355944</v>
      </c>
      <c r="M2">
        <v>227301</v>
      </c>
      <c r="N2">
        <v>13602926</v>
      </c>
      <c r="O2">
        <v>-2.4275187024503701E-2</v>
      </c>
      <c r="P2">
        <v>0.59372056450505895</v>
      </c>
    </row>
    <row r="3" spans="1:16" x14ac:dyDescent="0.35">
      <c r="A3">
        <v>2</v>
      </c>
      <c r="B3" t="s">
        <v>141</v>
      </c>
      <c r="C3">
        <v>102</v>
      </c>
      <c r="D3">
        <v>-0.40697674418604601</v>
      </c>
      <c r="E3">
        <v>3353</v>
      </c>
      <c r="F3">
        <v>0.42257106491302499</v>
      </c>
      <c r="G3">
        <v>0</v>
      </c>
      <c r="I3">
        <v>0</v>
      </c>
      <c r="J3">
        <v>-1</v>
      </c>
      <c r="K3">
        <v>0</v>
      </c>
      <c r="L3">
        <v>3364</v>
      </c>
      <c r="M3">
        <v>0</v>
      </c>
      <c r="N3">
        <v>3364</v>
      </c>
      <c r="O3">
        <v>0.417614833544037</v>
      </c>
      <c r="P3">
        <v>1.4682693848330999E-4</v>
      </c>
    </row>
    <row r="4" spans="1:16" x14ac:dyDescent="0.35">
      <c r="A4">
        <v>3</v>
      </c>
      <c r="B4" t="s">
        <v>100</v>
      </c>
      <c r="C4">
        <v>0</v>
      </c>
      <c r="E4">
        <v>0</v>
      </c>
      <c r="G4">
        <v>31393</v>
      </c>
      <c r="H4">
        <v>-0.19385239587078201</v>
      </c>
      <c r="I4">
        <v>19145</v>
      </c>
      <c r="J4">
        <v>-0.70157280251897802</v>
      </c>
      <c r="K4">
        <v>0</v>
      </c>
      <c r="L4">
        <v>0</v>
      </c>
      <c r="M4">
        <v>112111</v>
      </c>
      <c r="N4">
        <v>112111</v>
      </c>
      <c r="O4">
        <v>-0.101573894507397</v>
      </c>
      <c r="P4">
        <v>4.8932565101968998E-3</v>
      </c>
    </row>
    <row r="5" spans="1:16" x14ac:dyDescent="0.35">
      <c r="A5">
        <v>4</v>
      </c>
      <c r="B5" t="s">
        <v>101</v>
      </c>
      <c r="C5">
        <v>182885</v>
      </c>
      <c r="D5">
        <v>-5.7193495599036099E-3</v>
      </c>
      <c r="E5">
        <v>17193139</v>
      </c>
      <c r="F5">
        <v>3.4603111390405103E-2</v>
      </c>
      <c r="G5">
        <v>5</v>
      </c>
      <c r="H5">
        <v>4</v>
      </c>
      <c r="I5">
        <v>5</v>
      </c>
      <c r="J5">
        <v>4</v>
      </c>
      <c r="K5">
        <v>41960</v>
      </c>
      <c r="L5">
        <v>172762</v>
      </c>
      <c r="M5">
        <v>0</v>
      </c>
      <c r="N5">
        <v>214722</v>
      </c>
      <c r="O5">
        <v>5.9439990131984602E-2</v>
      </c>
      <c r="P5">
        <v>9.3718709527387898E-3</v>
      </c>
    </row>
    <row r="6" spans="1:16" x14ac:dyDescent="0.35">
      <c r="A6">
        <v>5</v>
      </c>
      <c r="B6" t="s">
        <v>142</v>
      </c>
      <c r="C6">
        <v>3194</v>
      </c>
      <c r="D6">
        <v>2.62954545454545</v>
      </c>
      <c r="E6">
        <v>259417</v>
      </c>
      <c r="F6">
        <v>2.1545046633510498</v>
      </c>
      <c r="G6">
        <v>0</v>
      </c>
      <c r="I6">
        <v>0</v>
      </c>
      <c r="K6">
        <v>467</v>
      </c>
      <c r="L6">
        <v>103423</v>
      </c>
      <c r="M6">
        <v>0</v>
      </c>
      <c r="N6">
        <v>103890</v>
      </c>
      <c r="O6">
        <v>1.30165939251612</v>
      </c>
      <c r="P6">
        <v>4.5344383588082904E-3</v>
      </c>
    </row>
    <row r="7" spans="1:16" x14ac:dyDescent="0.35">
      <c r="A7">
        <v>6</v>
      </c>
      <c r="B7" t="s">
        <v>103</v>
      </c>
      <c r="C7">
        <v>487945</v>
      </c>
      <c r="D7">
        <v>-4.9651564551124003E-2</v>
      </c>
      <c r="E7">
        <v>30915969</v>
      </c>
      <c r="F7">
        <v>1.5260114361698799E-2</v>
      </c>
      <c r="G7">
        <v>31495</v>
      </c>
      <c r="H7">
        <v>-0.19293255432554299</v>
      </c>
      <c r="I7">
        <v>24949</v>
      </c>
      <c r="J7">
        <v>-0.62011998294658599</v>
      </c>
      <c r="K7">
        <v>62108</v>
      </c>
      <c r="L7">
        <v>13632129</v>
      </c>
      <c r="M7">
        <v>227301</v>
      </c>
      <c r="N7">
        <v>13921538</v>
      </c>
      <c r="O7">
        <v>-1.88615018767486E-2</v>
      </c>
      <c r="P7">
        <v>0.60762687381660596</v>
      </c>
    </row>
    <row r="8" spans="1:16" x14ac:dyDescent="0.35">
      <c r="A8">
        <v>7</v>
      </c>
      <c r="B8" t="s">
        <v>143</v>
      </c>
      <c r="C8">
        <v>6831</v>
      </c>
      <c r="D8">
        <v>3.7110344827586199</v>
      </c>
      <c r="E8">
        <v>408954</v>
      </c>
      <c r="F8">
        <v>1.4981155126599699</v>
      </c>
      <c r="G8">
        <v>0</v>
      </c>
      <c r="I8">
        <v>0</v>
      </c>
      <c r="K8">
        <v>1033</v>
      </c>
      <c r="L8">
        <v>246563</v>
      </c>
      <c r="M8">
        <v>5</v>
      </c>
      <c r="N8">
        <v>247601</v>
      </c>
      <c r="O8">
        <v>5.0455366735032703</v>
      </c>
      <c r="P8">
        <v>1.0806925325626099E-2</v>
      </c>
    </row>
    <row r="9" spans="1:16" x14ac:dyDescent="0.35">
      <c r="A9">
        <v>8</v>
      </c>
      <c r="B9" t="s">
        <v>144</v>
      </c>
      <c r="C9">
        <v>0</v>
      </c>
      <c r="E9">
        <v>0</v>
      </c>
      <c r="G9">
        <v>293</v>
      </c>
      <c r="H9">
        <v>0.114068441064639</v>
      </c>
      <c r="I9">
        <v>5588</v>
      </c>
      <c r="J9">
        <v>5.2575587905935004</v>
      </c>
      <c r="K9">
        <v>0</v>
      </c>
      <c r="L9">
        <v>19205</v>
      </c>
      <c r="M9">
        <v>0</v>
      </c>
      <c r="N9">
        <v>19205</v>
      </c>
      <c r="O9">
        <v>6.1694952733705601E-2</v>
      </c>
      <c r="P9">
        <v>8.3823167466467595E-4</v>
      </c>
    </row>
    <row r="10" spans="1:16" x14ac:dyDescent="0.35">
      <c r="A10">
        <v>9</v>
      </c>
      <c r="B10" t="s">
        <v>104</v>
      </c>
      <c r="C10">
        <v>1098</v>
      </c>
      <c r="D10">
        <v>1.8298969072164999</v>
      </c>
      <c r="E10">
        <v>2363</v>
      </c>
      <c r="F10">
        <v>1.1135957066189599</v>
      </c>
      <c r="G10">
        <v>0</v>
      </c>
      <c r="I10">
        <v>0</v>
      </c>
      <c r="K10">
        <v>0</v>
      </c>
      <c r="L10">
        <v>2403</v>
      </c>
      <c r="M10">
        <v>0</v>
      </c>
      <c r="N10">
        <v>2403</v>
      </c>
      <c r="O10">
        <v>0.91321656050955402</v>
      </c>
      <c r="P10">
        <v>1.0488261984999801E-4</v>
      </c>
    </row>
    <row r="11" spans="1:16" x14ac:dyDescent="0.35">
      <c r="A11">
        <v>10</v>
      </c>
      <c r="B11" t="s">
        <v>105</v>
      </c>
      <c r="C11">
        <v>586741</v>
      </c>
      <c r="D11">
        <v>-2.82607795563137E-2</v>
      </c>
      <c r="E11">
        <v>38228945</v>
      </c>
      <c r="F11">
        <v>-8.1564710008366806E-2</v>
      </c>
      <c r="G11">
        <v>18801</v>
      </c>
      <c r="H11">
        <v>1.6196182248850499</v>
      </c>
      <c r="I11">
        <v>90685</v>
      </c>
      <c r="J11">
        <v>0.86200028745662505</v>
      </c>
      <c r="K11">
        <v>33321</v>
      </c>
      <c r="L11">
        <v>183939</v>
      </c>
      <c r="M11">
        <v>0</v>
      </c>
      <c r="N11">
        <v>217260</v>
      </c>
      <c r="O11">
        <v>6.1586271597216899E-2</v>
      </c>
      <c r="P11">
        <v>9.4826458546028308E-3</v>
      </c>
    </row>
    <row r="12" spans="1:16" x14ac:dyDescent="0.35">
      <c r="A12">
        <v>11</v>
      </c>
      <c r="B12" t="s">
        <v>106</v>
      </c>
      <c r="C12">
        <v>18684</v>
      </c>
      <c r="D12">
        <v>-0.43097304705344902</v>
      </c>
      <c r="E12">
        <v>184557</v>
      </c>
      <c r="F12">
        <v>-5.4838296673751098E-2</v>
      </c>
      <c r="G12">
        <v>10118</v>
      </c>
      <c r="H12">
        <v>-8.0516175936023199E-2</v>
      </c>
      <c r="I12">
        <v>385</v>
      </c>
      <c r="J12">
        <v>-0.170258620689655</v>
      </c>
      <c r="K12">
        <v>48689</v>
      </c>
      <c r="L12">
        <v>33221</v>
      </c>
      <c r="M12">
        <v>0</v>
      </c>
      <c r="N12">
        <v>81910</v>
      </c>
      <c r="O12">
        <v>-0.178047825956068</v>
      </c>
      <c r="P12">
        <v>3.5750875538549101E-3</v>
      </c>
    </row>
    <row r="13" spans="1:16" x14ac:dyDescent="0.35">
      <c r="A13">
        <v>12</v>
      </c>
      <c r="B13" t="s">
        <v>145</v>
      </c>
      <c r="C13">
        <v>606523</v>
      </c>
      <c r="D13">
        <v>-4.78864351331496E-2</v>
      </c>
      <c r="E13">
        <v>38415865</v>
      </c>
      <c r="F13">
        <v>-8.1407970090752596E-2</v>
      </c>
      <c r="G13">
        <v>28919</v>
      </c>
      <c r="H13">
        <v>0.59061657774599896</v>
      </c>
      <c r="I13">
        <v>91070</v>
      </c>
      <c r="J13">
        <v>0.85225862875505898</v>
      </c>
      <c r="K13">
        <v>82010</v>
      </c>
      <c r="L13">
        <v>219563</v>
      </c>
      <c r="M13">
        <v>0</v>
      </c>
      <c r="N13">
        <v>301573</v>
      </c>
      <c r="O13">
        <v>-1.3064323466365499E-2</v>
      </c>
      <c r="P13">
        <v>1.31626160283077E-2</v>
      </c>
    </row>
    <row r="14" spans="1:16" x14ac:dyDescent="0.35">
      <c r="A14">
        <v>13</v>
      </c>
      <c r="B14" t="s">
        <v>108</v>
      </c>
      <c r="C14">
        <v>1094468</v>
      </c>
      <c r="D14">
        <v>-4.8674189415419497E-2</v>
      </c>
      <c r="E14">
        <v>69331834</v>
      </c>
      <c r="F14">
        <v>-4.0677385336237402E-2</v>
      </c>
      <c r="G14">
        <v>60414</v>
      </c>
      <c r="H14">
        <v>5.6096495061620497E-2</v>
      </c>
      <c r="I14">
        <v>116019</v>
      </c>
      <c r="J14">
        <v>1.02400668739062E-2</v>
      </c>
      <c r="K14">
        <v>144118</v>
      </c>
      <c r="L14">
        <v>13851692</v>
      </c>
      <c r="M14">
        <v>227301</v>
      </c>
      <c r="N14">
        <v>14223111</v>
      </c>
      <c r="O14">
        <v>-1.87392909368728E-2</v>
      </c>
      <c r="P14">
        <v>0.620789489844914</v>
      </c>
    </row>
    <row r="15" spans="1:16" x14ac:dyDescent="0.35">
      <c r="A15">
        <v>14</v>
      </c>
      <c r="B15" t="s">
        <v>76</v>
      </c>
      <c r="C15">
        <v>0</v>
      </c>
      <c r="E15">
        <v>0</v>
      </c>
      <c r="G15">
        <v>0</v>
      </c>
      <c r="I15">
        <v>0</v>
      </c>
      <c r="K15">
        <v>0</v>
      </c>
      <c r="L15">
        <v>0</v>
      </c>
      <c r="M15">
        <v>0</v>
      </c>
      <c r="N15">
        <v>0</v>
      </c>
      <c r="P15">
        <v>0</v>
      </c>
    </row>
    <row r="16" spans="1:16" x14ac:dyDescent="0.35">
      <c r="A16">
        <v>15</v>
      </c>
      <c r="B16" t="s">
        <v>109</v>
      </c>
      <c r="C16">
        <v>100329</v>
      </c>
      <c r="D16">
        <v>0.179259032887468</v>
      </c>
      <c r="E16">
        <v>3561635</v>
      </c>
      <c r="F16">
        <v>0.32647964937423402</v>
      </c>
      <c r="G16">
        <v>34161</v>
      </c>
      <c r="H16">
        <v>-6.4492277357870595E-2</v>
      </c>
      <c r="I16">
        <v>21208</v>
      </c>
      <c r="J16">
        <v>3.2166508987701002E-3</v>
      </c>
      <c r="K16">
        <v>5248</v>
      </c>
      <c r="L16">
        <v>3409816</v>
      </c>
      <c r="M16">
        <v>276009</v>
      </c>
      <c r="N16">
        <v>3691073</v>
      </c>
      <c r="O16">
        <v>0.32840407158052498</v>
      </c>
      <c r="P16">
        <v>0.161102541114271</v>
      </c>
    </row>
    <row r="17" spans="1:16" x14ac:dyDescent="0.35">
      <c r="A17">
        <v>16</v>
      </c>
      <c r="B17" t="s">
        <v>146</v>
      </c>
      <c r="C17">
        <v>0</v>
      </c>
      <c r="E17">
        <v>0</v>
      </c>
      <c r="G17">
        <v>33491</v>
      </c>
      <c r="H17">
        <v>-6.9047949965253694E-2</v>
      </c>
      <c r="I17">
        <v>16604</v>
      </c>
      <c r="J17">
        <v>-0.20740846818463901</v>
      </c>
      <c r="K17">
        <v>0</v>
      </c>
      <c r="L17">
        <v>0</v>
      </c>
      <c r="M17">
        <v>69894</v>
      </c>
      <c r="N17">
        <v>69894</v>
      </c>
      <c r="O17">
        <v>4.1980977369629399E-2</v>
      </c>
      <c r="P17">
        <v>3.0506308080714799E-3</v>
      </c>
    </row>
    <row r="18" spans="1:16" x14ac:dyDescent="0.35">
      <c r="A18">
        <v>17</v>
      </c>
      <c r="B18" t="s">
        <v>111</v>
      </c>
      <c r="C18">
        <v>59254</v>
      </c>
      <c r="D18">
        <v>6.4715574202096598E-3</v>
      </c>
      <c r="E18">
        <v>4249738</v>
      </c>
      <c r="F18">
        <v>-7.4489663916678897E-2</v>
      </c>
      <c r="G18">
        <v>17536</v>
      </c>
      <c r="H18">
        <v>1.10037130195233</v>
      </c>
      <c r="I18">
        <v>43249</v>
      </c>
      <c r="J18">
        <v>0.51718936364274204</v>
      </c>
      <c r="K18">
        <v>289</v>
      </c>
      <c r="L18">
        <v>4303520</v>
      </c>
      <c r="M18">
        <v>115837</v>
      </c>
      <c r="N18">
        <v>4419646</v>
      </c>
      <c r="O18">
        <v>-5.9317345981207401E-2</v>
      </c>
      <c r="P18">
        <v>0.19290222692033501</v>
      </c>
    </row>
    <row r="19" spans="1:16" x14ac:dyDescent="0.35">
      <c r="A19">
        <v>18</v>
      </c>
      <c r="B19" t="s">
        <v>147</v>
      </c>
      <c r="C19">
        <v>0</v>
      </c>
      <c r="E19">
        <v>0</v>
      </c>
      <c r="G19">
        <v>17536</v>
      </c>
      <c r="H19">
        <v>1.10037130195233</v>
      </c>
      <c r="I19">
        <v>43249</v>
      </c>
      <c r="J19">
        <v>0.51718936364274204</v>
      </c>
      <c r="K19">
        <v>0</v>
      </c>
      <c r="L19">
        <v>0</v>
      </c>
      <c r="M19">
        <v>43489</v>
      </c>
      <c r="N19">
        <v>43489</v>
      </c>
      <c r="O19">
        <v>0.51900104785190404</v>
      </c>
      <c r="P19">
        <v>1.89814409265775E-3</v>
      </c>
    </row>
    <row r="20" spans="1:16" x14ac:dyDescent="0.35">
      <c r="A20">
        <v>19</v>
      </c>
      <c r="B20" t="s">
        <v>113</v>
      </c>
      <c r="C20">
        <v>0</v>
      </c>
      <c r="E20">
        <v>0</v>
      </c>
      <c r="G20">
        <v>0</v>
      </c>
      <c r="I20">
        <v>0</v>
      </c>
      <c r="K20">
        <v>0</v>
      </c>
      <c r="L20">
        <v>0</v>
      </c>
      <c r="M20">
        <v>0</v>
      </c>
      <c r="N20">
        <v>0</v>
      </c>
      <c r="P20">
        <v>0</v>
      </c>
    </row>
    <row r="21" spans="1:16" x14ac:dyDescent="0.35">
      <c r="A21">
        <v>20</v>
      </c>
      <c r="B21" t="s">
        <v>114</v>
      </c>
      <c r="C21">
        <v>0</v>
      </c>
      <c r="E21">
        <v>0</v>
      </c>
      <c r="G21">
        <v>0</v>
      </c>
      <c r="I21">
        <v>0</v>
      </c>
      <c r="K21">
        <v>0</v>
      </c>
      <c r="L21">
        <v>0</v>
      </c>
      <c r="M21">
        <v>0</v>
      </c>
      <c r="N21">
        <v>0</v>
      </c>
      <c r="P21">
        <v>0</v>
      </c>
    </row>
    <row r="22" spans="1:16" x14ac:dyDescent="0.35">
      <c r="A22">
        <v>21</v>
      </c>
      <c r="B22" t="s">
        <v>148</v>
      </c>
      <c r="C22">
        <v>159583</v>
      </c>
      <c r="D22">
        <v>0.10859250717258</v>
      </c>
      <c r="E22">
        <v>7811373</v>
      </c>
      <c r="F22">
        <v>7.34617633065935E-2</v>
      </c>
      <c r="G22">
        <v>51697</v>
      </c>
      <c r="H22">
        <v>0.15227905940042399</v>
      </c>
      <c r="I22">
        <v>64457</v>
      </c>
      <c r="J22">
        <v>0.29833219191878502</v>
      </c>
      <c r="K22">
        <v>5537</v>
      </c>
      <c r="L22">
        <v>7713336</v>
      </c>
      <c r="M22">
        <v>391846</v>
      </c>
      <c r="N22">
        <v>8110719</v>
      </c>
      <c r="O22">
        <v>8.4767971179561294E-2</v>
      </c>
      <c r="P22">
        <v>0.35400476803460601</v>
      </c>
    </row>
    <row r="23" spans="1:16" x14ac:dyDescent="0.35">
      <c r="A23">
        <v>22</v>
      </c>
      <c r="B23" t="s">
        <v>149</v>
      </c>
      <c r="C23">
        <v>0</v>
      </c>
      <c r="E23">
        <v>0</v>
      </c>
      <c r="G23">
        <v>2385</v>
      </c>
      <c r="H23">
        <v>0.63692518874399495</v>
      </c>
      <c r="I23">
        <v>35881</v>
      </c>
      <c r="J23">
        <v>0.55456869286426103</v>
      </c>
      <c r="K23">
        <v>0</v>
      </c>
      <c r="L23">
        <v>50302</v>
      </c>
      <c r="M23">
        <v>0</v>
      </c>
      <c r="N23">
        <v>50302</v>
      </c>
      <c r="O23">
        <v>0.21867429014439399</v>
      </c>
      <c r="P23">
        <v>2.1955079249665502E-3</v>
      </c>
    </row>
    <row r="24" spans="1:16" x14ac:dyDescent="0.35">
      <c r="A24">
        <v>23</v>
      </c>
      <c r="B24" t="s">
        <v>116</v>
      </c>
      <c r="C24">
        <v>226</v>
      </c>
      <c r="D24">
        <v>0.93162393162393198</v>
      </c>
      <c r="E24">
        <v>142</v>
      </c>
      <c r="F24">
        <v>-0.775316455696203</v>
      </c>
      <c r="G24">
        <v>0</v>
      </c>
      <c r="H24">
        <v>-1</v>
      </c>
      <c r="I24">
        <v>0</v>
      </c>
      <c r="J24">
        <v>-1</v>
      </c>
      <c r="K24">
        <v>142</v>
      </c>
      <c r="L24">
        <v>104</v>
      </c>
      <c r="M24">
        <v>0</v>
      </c>
      <c r="N24">
        <v>246</v>
      </c>
      <c r="O24">
        <v>-0.70853080568720395</v>
      </c>
      <c r="P24">
        <v>1.07370472255928E-5</v>
      </c>
    </row>
    <row r="25" spans="1:16" x14ac:dyDescent="0.35">
      <c r="A25">
        <v>24</v>
      </c>
      <c r="B25" t="s">
        <v>41</v>
      </c>
      <c r="C25">
        <v>159809</v>
      </c>
      <c r="D25">
        <v>0.109260904572841</v>
      </c>
      <c r="E25">
        <v>7811515</v>
      </c>
      <c r="F25">
        <v>7.3388052223873207E-2</v>
      </c>
      <c r="G25">
        <v>51697</v>
      </c>
      <c r="H25">
        <v>0.14874563917961001</v>
      </c>
      <c r="I25">
        <v>64457</v>
      </c>
      <c r="J25">
        <v>0.29804458585899302</v>
      </c>
      <c r="K25">
        <v>5679</v>
      </c>
      <c r="L25">
        <v>7713440</v>
      </c>
      <c r="M25">
        <v>391846</v>
      </c>
      <c r="N25">
        <v>8110965</v>
      </c>
      <c r="O25">
        <v>8.4678433113659607E-2</v>
      </c>
      <c r="P25">
        <v>0.35401550508183099</v>
      </c>
    </row>
    <row r="26" spans="1:16" x14ac:dyDescent="0.35">
      <c r="A26">
        <v>25</v>
      </c>
      <c r="B26" t="s">
        <v>42</v>
      </c>
      <c r="C26">
        <v>46408</v>
      </c>
      <c r="D26">
        <v>32.315147164393402</v>
      </c>
      <c r="E26">
        <v>224786</v>
      </c>
      <c r="F26">
        <v>4.5626330116307798</v>
      </c>
      <c r="G26">
        <v>1068708</v>
      </c>
      <c r="H26">
        <v>1.7279034328903</v>
      </c>
      <c r="I26">
        <v>15636773</v>
      </c>
      <c r="J26">
        <v>3.0322369608606601</v>
      </c>
      <c r="K26">
        <v>23962</v>
      </c>
      <c r="L26">
        <v>9040</v>
      </c>
      <c r="M26">
        <v>293</v>
      </c>
      <c r="N26">
        <v>33295</v>
      </c>
      <c r="O26">
        <v>0.19710207456944601</v>
      </c>
      <c r="P26">
        <v>1.45321133079721E-3</v>
      </c>
    </row>
    <row r="27" spans="1:16" x14ac:dyDescent="0.35">
      <c r="A27">
        <v>26</v>
      </c>
      <c r="B27" t="s">
        <v>117</v>
      </c>
      <c r="C27">
        <v>419</v>
      </c>
      <c r="D27">
        <v>2.4344262295082002</v>
      </c>
      <c r="E27">
        <v>96813</v>
      </c>
      <c r="F27">
        <v>-0.333096825746721</v>
      </c>
      <c r="G27">
        <v>0</v>
      </c>
      <c r="I27">
        <v>0</v>
      </c>
      <c r="K27">
        <v>0</v>
      </c>
      <c r="L27">
        <v>133239</v>
      </c>
      <c r="M27">
        <v>0</v>
      </c>
      <c r="N27">
        <v>133239</v>
      </c>
      <c r="O27">
        <v>-8.0780693766040204E-2</v>
      </c>
      <c r="P27">
        <v>5.8154204686616398E-3</v>
      </c>
    </row>
    <row r="28" spans="1:16" x14ac:dyDescent="0.35">
      <c r="A28">
        <v>27</v>
      </c>
      <c r="B28" t="s">
        <v>118</v>
      </c>
      <c r="C28">
        <v>0</v>
      </c>
      <c r="D28">
        <v>-1</v>
      </c>
      <c r="E28">
        <v>0</v>
      </c>
      <c r="F28">
        <v>-1</v>
      </c>
      <c r="G28">
        <v>0</v>
      </c>
      <c r="I28">
        <v>0</v>
      </c>
      <c r="K28">
        <v>0</v>
      </c>
      <c r="L28">
        <v>0</v>
      </c>
      <c r="M28">
        <v>0</v>
      </c>
      <c r="N28">
        <v>0</v>
      </c>
      <c r="O28">
        <v>-1</v>
      </c>
      <c r="P28">
        <v>0</v>
      </c>
    </row>
    <row r="29" spans="1:16" x14ac:dyDescent="0.35">
      <c r="A29">
        <v>28</v>
      </c>
      <c r="B29" t="s">
        <v>119</v>
      </c>
      <c r="C29">
        <v>0</v>
      </c>
      <c r="E29">
        <v>0</v>
      </c>
      <c r="G29">
        <v>0</v>
      </c>
      <c r="I29">
        <v>0</v>
      </c>
      <c r="K29">
        <v>0</v>
      </c>
      <c r="L29">
        <v>0</v>
      </c>
      <c r="M29">
        <v>0</v>
      </c>
      <c r="N29">
        <v>0</v>
      </c>
      <c r="P29">
        <v>0</v>
      </c>
    </row>
    <row r="30" spans="1:16" x14ac:dyDescent="0.35">
      <c r="A30">
        <v>29</v>
      </c>
      <c r="B30" t="s">
        <v>218</v>
      </c>
      <c r="C30">
        <v>0</v>
      </c>
      <c r="E30">
        <v>0</v>
      </c>
      <c r="G30">
        <v>0</v>
      </c>
      <c r="I30">
        <v>0</v>
      </c>
      <c r="K30">
        <v>0</v>
      </c>
      <c r="L30">
        <v>0</v>
      </c>
      <c r="M30">
        <v>0</v>
      </c>
      <c r="N30">
        <v>0</v>
      </c>
      <c r="P30">
        <v>0</v>
      </c>
    </row>
    <row r="31" spans="1:16" x14ac:dyDescent="0.35">
      <c r="A31">
        <v>30</v>
      </c>
      <c r="B31" t="s">
        <v>219</v>
      </c>
      <c r="C31">
        <v>0</v>
      </c>
      <c r="E31">
        <v>0</v>
      </c>
      <c r="G31">
        <v>0</v>
      </c>
      <c r="I31">
        <v>0</v>
      </c>
      <c r="K31">
        <v>0</v>
      </c>
      <c r="L31">
        <v>0</v>
      </c>
      <c r="M31">
        <v>0</v>
      </c>
      <c r="N31">
        <v>0</v>
      </c>
      <c r="P31">
        <v>0</v>
      </c>
    </row>
    <row r="32" spans="1:16" x14ac:dyDescent="0.35">
      <c r="A32">
        <v>31</v>
      </c>
      <c r="B32" t="s">
        <v>220</v>
      </c>
      <c r="C32">
        <v>0</v>
      </c>
      <c r="D32">
        <v>-1</v>
      </c>
      <c r="E32">
        <v>0</v>
      </c>
      <c r="F32">
        <v>-1</v>
      </c>
      <c r="G32">
        <v>0</v>
      </c>
      <c r="I32">
        <v>0</v>
      </c>
      <c r="K32">
        <v>0</v>
      </c>
      <c r="L32">
        <v>0</v>
      </c>
      <c r="M32">
        <v>0</v>
      </c>
      <c r="N32">
        <v>0</v>
      </c>
      <c r="O32">
        <v>-1</v>
      </c>
      <c r="P32">
        <v>0</v>
      </c>
    </row>
    <row r="33" spans="1:16" x14ac:dyDescent="0.35">
      <c r="A33">
        <v>32</v>
      </c>
      <c r="B33" t="s">
        <v>120</v>
      </c>
      <c r="C33">
        <v>1145</v>
      </c>
      <c r="D33">
        <v>4.37556973564266E-2</v>
      </c>
      <c r="E33">
        <v>285750</v>
      </c>
      <c r="F33">
        <v>0.334899864991755</v>
      </c>
      <c r="G33">
        <v>0</v>
      </c>
      <c r="I33">
        <v>0</v>
      </c>
      <c r="K33">
        <v>0</v>
      </c>
      <c r="L33">
        <v>176600</v>
      </c>
      <c r="M33">
        <v>0</v>
      </c>
      <c r="N33">
        <v>176600</v>
      </c>
      <c r="O33">
        <v>0.84621817991741199</v>
      </c>
      <c r="P33">
        <v>7.7079778050394001E-3</v>
      </c>
    </row>
    <row r="34" spans="1:16" x14ac:dyDescent="0.35">
      <c r="A34">
        <v>33</v>
      </c>
      <c r="B34" t="s">
        <v>150</v>
      </c>
      <c r="C34">
        <v>800</v>
      </c>
      <c r="D34">
        <v>7.0950468540829995E-2</v>
      </c>
      <c r="E34">
        <v>2572</v>
      </c>
      <c r="F34">
        <v>1.1505016722407999</v>
      </c>
      <c r="G34">
        <v>0</v>
      </c>
      <c r="I34">
        <v>0</v>
      </c>
      <c r="K34">
        <v>0</v>
      </c>
      <c r="L34">
        <v>2631</v>
      </c>
      <c r="M34">
        <v>0</v>
      </c>
      <c r="N34">
        <v>2631</v>
      </c>
      <c r="O34">
        <v>1.14250814332248</v>
      </c>
      <c r="P34">
        <v>1.14834029473718E-4</v>
      </c>
    </row>
    <row r="35" spans="1:16" x14ac:dyDescent="0.35">
      <c r="A35">
        <v>34</v>
      </c>
      <c r="B35" t="s">
        <v>50</v>
      </c>
      <c r="C35">
        <v>1564</v>
      </c>
      <c r="D35">
        <v>0.28301886792452802</v>
      </c>
      <c r="E35">
        <v>382563</v>
      </c>
      <c r="F35">
        <v>6.4955780296134205E-2</v>
      </c>
      <c r="G35">
        <v>0</v>
      </c>
      <c r="I35">
        <v>0</v>
      </c>
      <c r="K35">
        <v>0</v>
      </c>
      <c r="L35">
        <v>309839</v>
      </c>
      <c r="M35">
        <v>0</v>
      </c>
      <c r="N35">
        <v>309839</v>
      </c>
      <c r="O35">
        <v>0.28776033549041402</v>
      </c>
      <c r="P35">
        <v>1.3523398273701E-2</v>
      </c>
    </row>
    <row r="36" spans="1:16" x14ac:dyDescent="0.35">
      <c r="A36">
        <v>35</v>
      </c>
      <c r="B36" t="s">
        <v>51</v>
      </c>
      <c r="C36">
        <v>41796</v>
      </c>
      <c r="D36">
        <v>-0.62459918984704099</v>
      </c>
      <c r="E36">
        <v>181199</v>
      </c>
      <c r="F36">
        <v>-0.67729819449836703</v>
      </c>
      <c r="G36">
        <v>19287</v>
      </c>
      <c r="H36">
        <v>0.18441414885777399</v>
      </c>
      <c r="I36">
        <v>14935</v>
      </c>
      <c r="J36">
        <v>-5.1625603251206499E-2</v>
      </c>
      <c r="K36">
        <v>144</v>
      </c>
      <c r="L36">
        <v>204731</v>
      </c>
      <c r="M36">
        <v>7822</v>
      </c>
      <c r="N36">
        <v>212697</v>
      </c>
      <c r="O36">
        <v>-0.64329341919903404</v>
      </c>
      <c r="P36">
        <v>9.2834867225281194E-3</v>
      </c>
    </row>
    <row r="37" spans="1:16" x14ac:dyDescent="0.35">
      <c r="A37">
        <v>36</v>
      </c>
      <c r="B37" t="s">
        <v>52</v>
      </c>
      <c r="C37">
        <v>45848</v>
      </c>
      <c r="D37">
        <v>-0.34775866729261801</v>
      </c>
      <c r="E37">
        <v>1084096</v>
      </c>
      <c r="F37">
        <v>-0.44933547687439201</v>
      </c>
      <c r="G37">
        <v>0</v>
      </c>
      <c r="I37">
        <v>0</v>
      </c>
      <c r="K37">
        <v>1659</v>
      </c>
      <c r="L37">
        <v>11253</v>
      </c>
      <c r="M37">
        <v>8508</v>
      </c>
      <c r="N37">
        <v>21420</v>
      </c>
      <c r="O37">
        <v>-0.49504950495049499</v>
      </c>
      <c r="P37">
        <v>9.3490874622844896E-4</v>
      </c>
    </row>
    <row r="38" spans="1:16" x14ac:dyDescent="0.35">
      <c r="A38">
        <v>37</v>
      </c>
      <c r="B38" t="s">
        <v>122</v>
      </c>
      <c r="C38">
        <v>45841</v>
      </c>
      <c r="D38">
        <v>-0.34715239899169698</v>
      </c>
      <c r="E38">
        <v>1082734</v>
      </c>
      <c r="F38">
        <v>-0.448227115164895</v>
      </c>
      <c r="G38">
        <v>0</v>
      </c>
      <c r="I38">
        <v>0</v>
      </c>
      <c r="K38">
        <v>1645</v>
      </c>
      <c r="L38">
        <v>7000</v>
      </c>
      <c r="M38">
        <v>6019</v>
      </c>
      <c r="N38">
        <v>14664</v>
      </c>
      <c r="O38">
        <v>-0.50715870135107899</v>
      </c>
      <c r="P38">
        <v>6.40032766325582E-4</v>
      </c>
    </row>
    <row r="39" spans="1:16" x14ac:dyDescent="0.35">
      <c r="A39">
        <v>38</v>
      </c>
      <c r="B39" t="s">
        <v>123</v>
      </c>
      <c r="C39">
        <v>4</v>
      </c>
      <c r="D39">
        <v>-0.94366197183098599</v>
      </c>
      <c r="E39">
        <v>905</v>
      </c>
      <c r="F39">
        <v>-0.85422036082474195</v>
      </c>
      <c r="G39">
        <v>0</v>
      </c>
      <c r="I39">
        <v>0</v>
      </c>
      <c r="K39">
        <v>14</v>
      </c>
      <c r="L39">
        <v>4253</v>
      </c>
      <c r="M39">
        <v>2488</v>
      </c>
      <c r="N39">
        <v>6755</v>
      </c>
      <c r="O39">
        <v>-0.46668245697142002</v>
      </c>
      <c r="P39">
        <v>2.9483233336942898E-4</v>
      </c>
    </row>
    <row r="40" spans="1:16" x14ac:dyDescent="0.35">
      <c r="A40">
        <v>39</v>
      </c>
      <c r="B40" t="s">
        <v>124</v>
      </c>
      <c r="C40">
        <v>0</v>
      </c>
      <c r="D40">
        <v>-1</v>
      </c>
      <c r="E40">
        <v>0</v>
      </c>
      <c r="F40">
        <v>-1</v>
      </c>
      <c r="G40">
        <v>0</v>
      </c>
      <c r="I40">
        <v>0</v>
      </c>
      <c r="K40">
        <v>0</v>
      </c>
      <c r="L40">
        <v>0</v>
      </c>
      <c r="M40">
        <v>0</v>
      </c>
      <c r="N40">
        <v>0</v>
      </c>
      <c r="P40">
        <v>0</v>
      </c>
    </row>
    <row r="41" spans="1:16" x14ac:dyDescent="0.35">
      <c r="A41">
        <v>40</v>
      </c>
      <c r="B41" t="s">
        <v>125</v>
      </c>
      <c r="C41">
        <v>3</v>
      </c>
      <c r="D41">
        <v>0</v>
      </c>
      <c r="E41">
        <v>457</v>
      </c>
      <c r="F41">
        <v>2.1958041958041998</v>
      </c>
      <c r="G41">
        <v>0</v>
      </c>
      <c r="I41">
        <v>0</v>
      </c>
      <c r="K41">
        <v>0</v>
      </c>
      <c r="L41">
        <v>0</v>
      </c>
      <c r="M41">
        <v>1</v>
      </c>
      <c r="N41">
        <v>1</v>
      </c>
      <c r="P41">
        <v>4.3646533437369202E-8</v>
      </c>
    </row>
    <row r="42" spans="1:16" x14ac:dyDescent="0.35">
      <c r="A42">
        <v>41</v>
      </c>
      <c r="B42" t="s">
        <v>11</v>
      </c>
      <c r="C42">
        <v>1344045</v>
      </c>
      <c r="D42">
        <v>-4.5749930954083202E-2</v>
      </c>
      <c r="E42">
        <v>79015993</v>
      </c>
      <c r="F42">
        <v>-4.1985879450638898E-2</v>
      </c>
      <c r="G42">
        <v>1200106</v>
      </c>
      <c r="H42">
        <v>1.35194537697374</v>
      </c>
      <c r="I42">
        <v>15832184</v>
      </c>
      <c r="J42">
        <v>2.9012938779573498</v>
      </c>
      <c r="K42">
        <v>175562</v>
      </c>
      <c r="L42">
        <v>22099995</v>
      </c>
      <c r="M42">
        <v>635770</v>
      </c>
      <c r="N42">
        <v>22911327</v>
      </c>
      <c r="O42">
        <v>1.3863436821119901E-3</v>
      </c>
      <c r="P42">
        <v>1</v>
      </c>
    </row>
    <row r="43" spans="1:16" x14ac:dyDescent="0.35">
      <c r="A43">
        <v>42</v>
      </c>
      <c r="B43" t="s">
        <v>151</v>
      </c>
      <c r="C43">
        <v>1261</v>
      </c>
      <c r="D43">
        <v>-9.4759511844938998E-2</v>
      </c>
      <c r="E43">
        <v>0</v>
      </c>
      <c r="G43">
        <v>0</v>
      </c>
      <c r="I43">
        <v>0</v>
      </c>
      <c r="K43">
        <v>0</v>
      </c>
      <c r="L43">
        <v>0</v>
      </c>
      <c r="M43">
        <v>0</v>
      </c>
      <c r="N43">
        <v>0</v>
      </c>
      <c r="P43">
        <v>0</v>
      </c>
    </row>
    <row r="44" spans="1:16" x14ac:dyDescent="0.35">
      <c r="A44">
        <v>43</v>
      </c>
      <c r="B44" t="s">
        <v>152</v>
      </c>
      <c r="C44">
        <v>112448</v>
      </c>
      <c r="D44">
        <v>9.1187858439025299E-2</v>
      </c>
      <c r="E44">
        <v>14189556</v>
      </c>
      <c r="F44">
        <v>0.41505358972633</v>
      </c>
      <c r="G44">
        <v>42201</v>
      </c>
      <c r="H44">
        <v>2.84274266982335</v>
      </c>
      <c r="I44">
        <v>1172960</v>
      </c>
      <c r="J44">
        <v>11.2793463354375</v>
      </c>
      <c r="K44">
        <v>17282</v>
      </c>
      <c r="L44">
        <v>85062</v>
      </c>
      <c r="M44">
        <v>0</v>
      </c>
      <c r="N44">
        <v>102344</v>
      </c>
      <c r="O44">
        <v>0.30469257932511501</v>
      </c>
      <c r="P44">
        <v>4.4669608181141102E-3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"/>
  <sheetViews>
    <sheetView workbookViewId="0">
      <selection sqref="A1:K1"/>
    </sheetView>
  </sheetViews>
  <sheetFormatPr defaultColWidth="11.453125" defaultRowHeight="14.5" x14ac:dyDescent="0.35"/>
  <sheetData>
    <row r="1" spans="1:6" x14ac:dyDescent="0.35">
      <c r="A1" t="s">
        <v>95</v>
      </c>
      <c r="B1" t="s">
        <v>96</v>
      </c>
      <c r="C1" t="s">
        <v>251</v>
      </c>
      <c r="D1" t="s">
        <v>170</v>
      </c>
      <c r="E1" t="s">
        <v>208</v>
      </c>
      <c r="F1" t="s">
        <v>171</v>
      </c>
    </row>
    <row r="2" spans="1:6" x14ac:dyDescent="0.35">
      <c r="A2">
        <v>1</v>
      </c>
      <c r="B2" t="s">
        <v>2</v>
      </c>
      <c r="C2">
        <v>976154</v>
      </c>
      <c r="D2">
        <v>2.8149580589576E-2</v>
      </c>
      <c r="E2">
        <v>2.8149580589576E-2</v>
      </c>
      <c r="F2">
        <v>8.6331135037296503E-2</v>
      </c>
    </row>
    <row r="3" spans="1:6" x14ac:dyDescent="0.35">
      <c r="A3">
        <v>2</v>
      </c>
      <c r="B3" t="s">
        <v>3</v>
      </c>
      <c r="C3">
        <v>1620191</v>
      </c>
      <c r="D3">
        <v>0.114881919022322</v>
      </c>
      <c r="E3">
        <v>0.114881919022322</v>
      </c>
      <c r="F3">
        <v>0.14328981698298901</v>
      </c>
    </row>
    <row r="4" spans="1:6" x14ac:dyDescent="0.35">
      <c r="A4">
        <v>3</v>
      </c>
      <c r="B4" t="s">
        <v>126</v>
      </c>
      <c r="C4">
        <v>1330829</v>
      </c>
      <c r="D4">
        <v>6.0048174268504603E-2</v>
      </c>
      <c r="E4">
        <v>6.0048174268504603E-2</v>
      </c>
      <c r="F4">
        <v>0.117698619388488</v>
      </c>
    </row>
    <row r="5" spans="1:6" x14ac:dyDescent="0.35">
      <c r="A5">
        <v>4</v>
      </c>
      <c r="B5" t="s">
        <v>127</v>
      </c>
      <c r="C5">
        <v>756</v>
      </c>
      <c r="D5">
        <v>-0.41213063763608099</v>
      </c>
      <c r="E5">
        <v>-0.41213063763608099</v>
      </c>
      <c r="F5">
        <v>6.6860698299854498E-5</v>
      </c>
    </row>
    <row r="6" spans="1:6" x14ac:dyDescent="0.35">
      <c r="A6">
        <v>5</v>
      </c>
      <c r="B6" t="s">
        <v>128</v>
      </c>
      <c r="C6">
        <v>6180</v>
      </c>
      <c r="D6">
        <v>-0.110151187904968</v>
      </c>
      <c r="E6">
        <v>-0.110151187904968</v>
      </c>
      <c r="F6">
        <v>5.4655967657817604E-4</v>
      </c>
    </row>
    <row r="7" spans="1:6" x14ac:dyDescent="0.35">
      <c r="A7">
        <v>6</v>
      </c>
      <c r="B7" t="s">
        <v>129</v>
      </c>
      <c r="C7">
        <v>63753</v>
      </c>
      <c r="D7">
        <v>-0.25454269076962699</v>
      </c>
      <c r="E7">
        <v>-0.25454269076962699</v>
      </c>
      <c r="F7">
        <v>5.6383202363897104E-3</v>
      </c>
    </row>
    <row r="8" spans="1:6" x14ac:dyDescent="0.35">
      <c r="A8">
        <v>7</v>
      </c>
      <c r="B8" t="s">
        <v>130</v>
      </c>
      <c r="C8">
        <v>62337</v>
      </c>
      <c r="D8">
        <v>-7.1426443424894195E-2</v>
      </c>
      <c r="E8">
        <v>-7.1426443424894195E-2</v>
      </c>
      <c r="F8">
        <v>5.5130890871931603E-3</v>
      </c>
    </row>
    <row r="9" spans="1:6" x14ac:dyDescent="0.35">
      <c r="A9">
        <v>8</v>
      </c>
      <c r="B9" t="s">
        <v>131</v>
      </c>
      <c r="C9">
        <v>1015674</v>
      </c>
      <c r="D9">
        <v>6.2498300084734303E-2</v>
      </c>
      <c r="E9">
        <v>6.2498300084734303E-2</v>
      </c>
      <c r="F9">
        <v>8.9826286884929094E-2</v>
      </c>
    </row>
    <row r="10" spans="1:6" x14ac:dyDescent="0.35">
      <c r="A10">
        <v>9</v>
      </c>
      <c r="B10" t="s">
        <v>132</v>
      </c>
      <c r="C10">
        <v>932019</v>
      </c>
      <c r="D10">
        <v>8.6916713204068206E-3</v>
      </c>
      <c r="E10">
        <v>8.6916713204068206E-3</v>
      </c>
      <c r="F10">
        <v>8.2427832233772605E-2</v>
      </c>
    </row>
    <row r="11" spans="1:6" x14ac:dyDescent="0.35">
      <c r="A11">
        <v>10</v>
      </c>
      <c r="B11" t="s">
        <v>133</v>
      </c>
      <c r="C11">
        <v>3380345</v>
      </c>
      <c r="D11">
        <v>3.3912540537928401E-2</v>
      </c>
      <c r="E11">
        <v>3.3912540537928401E-2</v>
      </c>
      <c r="F11">
        <v>0.29895797247939399</v>
      </c>
    </row>
    <row r="12" spans="1:6" x14ac:dyDescent="0.35">
      <c r="A12">
        <v>11</v>
      </c>
      <c r="B12" t="s">
        <v>134</v>
      </c>
      <c r="C12">
        <v>2324</v>
      </c>
      <c r="D12">
        <v>0.50615683732987704</v>
      </c>
      <c r="E12">
        <v>0.50615683732987704</v>
      </c>
      <c r="F12">
        <v>2.0553473921807101E-4</v>
      </c>
    </row>
    <row r="13" spans="1:6" x14ac:dyDescent="0.35">
      <c r="A13">
        <v>12</v>
      </c>
      <c r="B13" t="s">
        <v>135</v>
      </c>
      <c r="C13">
        <v>5546</v>
      </c>
      <c r="D13">
        <v>3.7023186237845798E-2</v>
      </c>
      <c r="E13">
        <v>3.7023186237845798E-2</v>
      </c>
      <c r="F13">
        <v>4.9048866768649905E-4</v>
      </c>
    </row>
    <row r="14" spans="1:6" x14ac:dyDescent="0.35">
      <c r="A14">
        <v>13</v>
      </c>
      <c r="B14" t="s">
        <v>136</v>
      </c>
      <c r="C14">
        <v>1034629</v>
      </c>
      <c r="D14">
        <v>2.65256068594515E-2</v>
      </c>
      <c r="E14">
        <v>2.65256068594515E-2</v>
      </c>
      <c r="F14">
        <v>9.1502668546666902E-2</v>
      </c>
    </row>
    <row r="15" spans="1:6" x14ac:dyDescent="0.35">
      <c r="A15">
        <v>14</v>
      </c>
      <c r="B15" t="s">
        <v>4</v>
      </c>
      <c r="C15">
        <v>38486</v>
      </c>
      <c r="D15">
        <v>0.111476924854156</v>
      </c>
      <c r="E15">
        <v>0.111476924854156</v>
      </c>
      <c r="F15">
        <v>3.4037048078944402E-3</v>
      </c>
    </row>
    <row r="16" spans="1:6" x14ac:dyDescent="0.35">
      <c r="A16">
        <v>15</v>
      </c>
      <c r="B16" t="s">
        <v>5</v>
      </c>
      <c r="C16">
        <v>164891</v>
      </c>
      <c r="D16">
        <v>-2.02752593417499E-3</v>
      </c>
      <c r="E16">
        <v>-2.02752593417499E-3</v>
      </c>
      <c r="F16">
        <v>1.45829727557689E-2</v>
      </c>
    </row>
    <row r="17" spans="1:6" x14ac:dyDescent="0.35">
      <c r="A17">
        <v>16</v>
      </c>
      <c r="B17" t="s">
        <v>137</v>
      </c>
      <c r="C17">
        <v>212185</v>
      </c>
      <c r="D17">
        <v>9.1313342686609698E-3</v>
      </c>
      <c r="E17">
        <v>9.1313342686609698E-3</v>
      </c>
      <c r="F17">
        <v>1.8765657762902899E-2</v>
      </c>
    </row>
    <row r="18" spans="1:6" x14ac:dyDescent="0.35">
      <c r="A18">
        <v>17</v>
      </c>
      <c r="B18" t="s">
        <v>138</v>
      </c>
      <c r="C18">
        <v>155972</v>
      </c>
      <c r="D18">
        <v>5.8549662357053202E-2</v>
      </c>
      <c r="E18">
        <v>5.8549662357053202E-2</v>
      </c>
      <c r="F18">
        <v>1.37941757079695E-2</v>
      </c>
    </row>
    <row r="19" spans="1:6" x14ac:dyDescent="0.35">
      <c r="A19">
        <v>18</v>
      </c>
      <c r="B19" t="s">
        <v>139</v>
      </c>
      <c r="C19">
        <v>304820</v>
      </c>
      <c r="D19">
        <v>7.7826102330186303E-2</v>
      </c>
      <c r="E19">
        <v>7.7826102330186303E-2</v>
      </c>
      <c r="F19">
        <v>2.6958304306563E-2</v>
      </c>
    </row>
    <row r="20" spans="1:6" x14ac:dyDescent="0.35">
      <c r="A20">
        <v>19</v>
      </c>
      <c r="B20" t="s">
        <v>11</v>
      </c>
      <c r="C20">
        <v>11307091</v>
      </c>
      <c r="D20">
        <v>4.4685612401012202E-2</v>
      </c>
      <c r="E20">
        <v>4.4685612401012202E-2</v>
      </c>
      <c r="F2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workbookViewId="0">
      <selection sqref="A1:K1"/>
    </sheetView>
  </sheetViews>
  <sheetFormatPr defaultColWidth="11.453125" defaultRowHeight="14.5" x14ac:dyDescent="0.35"/>
  <sheetData>
    <row r="1" spans="1:8" x14ac:dyDescent="0.35">
      <c r="A1" t="s">
        <v>95</v>
      </c>
      <c r="B1" t="s">
        <v>96</v>
      </c>
      <c r="C1" t="s">
        <v>252</v>
      </c>
      <c r="D1" t="s">
        <v>170</v>
      </c>
      <c r="E1" t="s">
        <v>171</v>
      </c>
      <c r="F1" t="s">
        <v>253</v>
      </c>
      <c r="G1" t="s">
        <v>172</v>
      </c>
      <c r="H1" t="s">
        <v>173</v>
      </c>
    </row>
    <row r="2" spans="1:8" x14ac:dyDescent="0.35">
      <c r="A2">
        <v>1</v>
      </c>
      <c r="B2" t="s">
        <v>7</v>
      </c>
      <c r="C2">
        <v>7800084</v>
      </c>
      <c r="D2">
        <v>4.0074020470836497E-2</v>
      </c>
      <c r="E2">
        <v>0.68984003047291298</v>
      </c>
      <c r="F2">
        <v>2877076</v>
      </c>
      <c r="G2">
        <v>1.9718285897778499E-2</v>
      </c>
      <c r="H2">
        <v>0.85111904258293203</v>
      </c>
    </row>
    <row r="3" spans="1:8" x14ac:dyDescent="0.35">
      <c r="A3">
        <v>2</v>
      </c>
      <c r="B3" t="s">
        <v>221</v>
      </c>
      <c r="C3">
        <v>56203</v>
      </c>
      <c r="D3">
        <v>0.138288607594937</v>
      </c>
      <c r="E3">
        <v>4.9705976541623304E-3</v>
      </c>
      <c r="F3">
        <v>0</v>
      </c>
      <c r="H3">
        <v>0</v>
      </c>
    </row>
    <row r="4" spans="1:8" x14ac:dyDescent="0.35">
      <c r="A4">
        <v>3</v>
      </c>
      <c r="B4" t="s">
        <v>9</v>
      </c>
      <c r="C4">
        <v>1190818</v>
      </c>
      <c r="D4">
        <v>9.0159237009925605E-2</v>
      </c>
      <c r="E4">
        <v>0.105316035751371</v>
      </c>
      <c r="F4">
        <v>82484</v>
      </c>
      <c r="G4">
        <v>1.84970241770182E-2</v>
      </c>
      <c r="H4">
        <v>2.44010596551535E-2</v>
      </c>
    </row>
    <row r="5" spans="1:8" x14ac:dyDescent="0.35">
      <c r="A5">
        <v>4</v>
      </c>
      <c r="B5" t="s">
        <v>10</v>
      </c>
      <c r="C5">
        <v>1176578</v>
      </c>
      <c r="D5">
        <v>-4.1757543673901498E-2</v>
      </c>
      <c r="E5">
        <v>0.104056649053236</v>
      </c>
      <c r="F5">
        <v>175369</v>
      </c>
      <c r="G5">
        <v>1.7693825441039899E-2</v>
      </c>
      <c r="H5">
        <v>5.1879024182442897E-2</v>
      </c>
    </row>
    <row r="6" spans="1:8" x14ac:dyDescent="0.35">
      <c r="A6">
        <v>5</v>
      </c>
      <c r="B6" t="s">
        <v>8</v>
      </c>
      <c r="C6">
        <v>690554</v>
      </c>
      <c r="D6">
        <v>0.28390365433062797</v>
      </c>
      <c r="E6">
        <v>6.1072649012907002E-2</v>
      </c>
      <c r="F6">
        <v>56520</v>
      </c>
      <c r="G6">
        <v>2.1095950704225399</v>
      </c>
      <c r="H6">
        <v>1.6720186844833899E-2</v>
      </c>
    </row>
    <row r="7" spans="1:8" x14ac:dyDescent="0.35">
      <c r="A7">
        <v>6</v>
      </c>
      <c r="B7" t="s">
        <v>140</v>
      </c>
      <c r="C7">
        <v>392854</v>
      </c>
      <c r="D7">
        <v>-5.67232843031324E-2</v>
      </c>
      <c r="E7">
        <v>3.4744038055411403E-2</v>
      </c>
      <c r="F7">
        <v>188896</v>
      </c>
      <c r="G7">
        <v>6.9959500410660097E-2</v>
      </c>
      <c r="H7">
        <v>5.5880686734638002E-2</v>
      </c>
    </row>
    <row r="8" spans="1:8" x14ac:dyDescent="0.35">
      <c r="A8">
        <v>7</v>
      </c>
      <c r="B8" t="s">
        <v>11</v>
      </c>
      <c r="C8">
        <v>11307091</v>
      </c>
      <c r="D8">
        <v>4.4685612401012202E-2</v>
      </c>
      <c r="E8">
        <v>1</v>
      </c>
      <c r="F8">
        <v>3380345</v>
      </c>
      <c r="G8">
        <v>3.3912540537928401E-2</v>
      </c>
      <c r="H8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  <pageSetUpPr fitToPage="1"/>
  </sheetPr>
  <dimension ref="A1:L51"/>
  <sheetViews>
    <sheetView showGridLines="0" zoomScale="85" zoomScaleNormal="85" zoomScalePageLayoutView="150" workbookViewId="0"/>
  </sheetViews>
  <sheetFormatPr defaultColWidth="9" defaultRowHeight="11" x14ac:dyDescent="0.35"/>
  <cols>
    <col min="1" max="1" width="7.453125" style="8" customWidth="1"/>
    <col min="2" max="2" width="13" style="8" customWidth="1"/>
    <col min="3" max="3" width="40" style="8" customWidth="1"/>
    <col min="4" max="6" width="10.54296875" style="8" customWidth="1"/>
    <col min="7" max="7" width="12.453125" style="23" customWidth="1"/>
    <col min="8" max="8" width="14.54296875" style="8" bestFit="1" customWidth="1"/>
    <col min="9" max="9" width="12.26953125" style="8" customWidth="1"/>
    <col min="10" max="10" width="12.453125" style="8" customWidth="1"/>
    <col min="11" max="11" width="12.7265625" style="8" customWidth="1"/>
    <col min="12" max="12" width="11.26953125" style="8" bestFit="1" customWidth="1"/>
    <col min="13" max="16384" width="9" style="8"/>
  </cols>
  <sheetData>
    <row r="1" spans="1:11" ht="13.15" customHeight="1" x14ac:dyDescent="0.35">
      <c r="A1" s="218" t="s">
        <v>207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ht="13.15" customHeight="1" x14ac:dyDescent="0.35">
      <c r="A2" s="218" t="s">
        <v>77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1" ht="13.15" customHeight="1" x14ac:dyDescent="0.35">
      <c r="A3" s="218" t="str">
        <f>"Premi lordi contabilizzati a tutto il "&amp;IF(MID(VIG_Tav1!C1,5,4)="0331","1°",
IF(MID(VIG_Tav1!C1,5,4)="0630","2°",
IF(MID(VIG_Tav1!C1,5,4)="0930","3°","4°")))&amp;" trimestre "&amp;MID(VIG_Tav1!C1,1,4)</f>
        <v>Premi lordi contabilizzati a tutto il 1° trimestre 2026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13.15" customHeight="1" x14ac:dyDescent="0.35">
      <c r="H4" s="9"/>
      <c r="I4" s="9"/>
      <c r="J4" s="9"/>
      <c r="K4" s="9" t="s">
        <v>1</v>
      </c>
    </row>
    <row r="5" spans="1:11" ht="16" customHeight="1" x14ac:dyDescent="0.35">
      <c r="A5" s="223" t="s">
        <v>12</v>
      </c>
      <c r="B5" s="224"/>
      <c r="C5" s="88"/>
      <c r="D5" s="229" t="s">
        <v>73</v>
      </c>
      <c r="E5" s="230"/>
      <c r="F5" s="230"/>
      <c r="G5" s="230"/>
      <c r="H5" s="230"/>
      <c r="I5" s="25"/>
      <c r="J5" s="25"/>
      <c r="K5" s="177"/>
    </row>
    <row r="6" spans="1:11" ht="29.15" customHeight="1" x14ac:dyDescent="0.35">
      <c r="A6" s="225"/>
      <c r="B6" s="226"/>
      <c r="C6" s="90"/>
      <c r="D6" s="212" t="s">
        <v>74</v>
      </c>
      <c r="E6" s="212" t="s">
        <v>17</v>
      </c>
      <c r="F6" s="212" t="s">
        <v>18</v>
      </c>
      <c r="G6" s="219" t="s">
        <v>203</v>
      </c>
      <c r="H6" s="221" t="s">
        <v>19</v>
      </c>
      <c r="I6" s="219" t="s">
        <v>185</v>
      </c>
      <c r="J6" s="219" t="s">
        <v>209</v>
      </c>
      <c r="K6" s="219" t="s">
        <v>186</v>
      </c>
    </row>
    <row r="7" spans="1:11" ht="32.5" customHeight="1" x14ac:dyDescent="0.35">
      <c r="A7" s="227"/>
      <c r="B7" s="228"/>
      <c r="C7" s="91"/>
      <c r="D7" s="213"/>
      <c r="E7" s="213"/>
      <c r="F7" s="213"/>
      <c r="G7" s="220"/>
      <c r="H7" s="222"/>
      <c r="I7" s="220"/>
      <c r="J7" s="220"/>
      <c r="K7" s="220"/>
    </row>
    <row r="8" spans="1:11" ht="13.15" customHeight="1" x14ac:dyDescent="0.35">
      <c r="A8" s="101" t="s">
        <v>21</v>
      </c>
      <c r="B8" s="26" t="s">
        <v>22</v>
      </c>
      <c r="C8" s="26"/>
      <c r="D8" s="27"/>
      <c r="E8" s="27"/>
      <c r="F8" s="27"/>
      <c r="G8" s="27"/>
      <c r="H8" s="28"/>
      <c r="I8" s="27"/>
      <c r="J8" s="27"/>
      <c r="K8" s="189"/>
    </row>
    <row r="9" spans="1:11" ht="12" customHeight="1" x14ac:dyDescent="0.35">
      <c r="A9" s="29"/>
      <c r="B9" s="8" t="s">
        <v>75</v>
      </c>
      <c r="D9" s="102">
        <f>+VIG_Tav1!C2</f>
        <v>0</v>
      </c>
      <c r="E9" s="102">
        <f>+VIG_Tav1!D2</f>
        <v>1</v>
      </c>
      <c r="F9" s="102">
        <f>+VIG_Tav1!E2</f>
        <v>249</v>
      </c>
      <c r="G9" s="102">
        <f>+VIG_Tav1!G2</f>
        <v>0</v>
      </c>
      <c r="H9" s="103">
        <f>+VIG_Tav1!F2</f>
        <v>250</v>
      </c>
      <c r="I9" s="104">
        <f>+VIG_Tav1!H2</f>
        <v>0</v>
      </c>
      <c r="J9" s="104">
        <f>+VIG_Tav1!I2</f>
        <v>0</v>
      </c>
      <c r="K9" s="186">
        <f>+VIG_Tav1!J2</f>
        <v>7.8831269047211208E-6</v>
      </c>
    </row>
    <row r="10" spans="1:11" ht="12" customHeight="1" x14ac:dyDescent="0.35">
      <c r="A10" s="29"/>
      <c r="B10" s="8" t="s">
        <v>23</v>
      </c>
      <c r="D10" s="102">
        <f>+VIG_Tav1!C3</f>
        <v>390447</v>
      </c>
      <c r="E10" s="102">
        <f>+VIG_Tav1!D3</f>
        <v>15618229</v>
      </c>
      <c r="F10" s="102">
        <f>+VIG_Tav1!E3</f>
        <v>1475352</v>
      </c>
      <c r="G10" s="102">
        <f>+VIG_Tav1!G3</f>
        <v>226970</v>
      </c>
      <c r="H10" s="103">
        <f>+VIG_Tav1!F3</f>
        <v>17484028</v>
      </c>
      <c r="I10" s="104">
        <f>+VIG_Tav1!H3</f>
        <v>-4.92944703979461E-2</v>
      </c>
      <c r="J10" s="104">
        <f>+VIG_Tav1!I3</f>
        <v>-4.92944703979461E-2</v>
      </c>
      <c r="K10" s="186">
        <f>+VIG_Tav1!J3</f>
        <v>0.55131524611879001</v>
      </c>
    </row>
    <row r="11" spans="1:11" s="44" customFormat="1" ht="12" customHeight="1" x14ac:dyDescent="0.35">
      <c r="A11" s="47"/>
      <c r="B11" s="44" t="s">
        <v>66</v>
      </c>
      <c r="C11" s="48" t="s">
        <v>86</v>
      </c>
      <c r="D11" s="105">
        <f>+VIG_Tav1!C4</f>
        <v>431</v>
      </c>
      <c r="E11" s="105">
        <f>+VIG_Tav1!D4</f>
        <v>3109</v>
      </c>
      <c r="F11" s="105">
        <f>+VIG_Tav1!E4</f>
        <v>2824</v>
      </c>
      <c r="G11" s="105">
        <f>+VIG_Tav1!G4</f>
        <v>58</v>
      </c>
      <c r="H11" s="105">
        <f>+VIG_Tav1!F4</f>
        <v>6364</v>
      </c>
      <c r="I11" s="106">
        <f>+VIG_Tav1!H4</f>
        <v>7.5363298411625507E-2</v>
      </c>
      <c r="J11" s="106">
        <f>+VIG_Tav1!I4</f>
        <v>7.5363298411625507E-2</v>
      </c>
      <c r="K11" s="186">
        <f>+VIG_Tav1!J4</f>
        <v>2.00672878486581E-4</v>
      </c>
    </row>
    <row r="12" spans="1:11" s="44" customFormat="1" ht="12" customHeight="1" x14ac:dyDescent="0.35">
      <c r="A12" s="47"/>
      <c r="C12" s="48" t="s">
        <v>81</v>
      </c>
      <c r="D12" s="105">
        <f>+VIG_Tav1!C5</f>
        <v>1769</v>
      </c>
      <c r="E12" s="105">
        <f>+VIG_Tav1!D5</f>
        <v>0</v>
      </c>
      <c r="F12" s="105">
        <f>+VIG_Tav1!E5</f>
        <v>694536</v>
      </c>
      <c r="G12" s="105">
        <f>+VIG_Tav1!G5</f>
        <v>64401</v>
      </c>
      <c r="H12" s="105">
        <f>+VIG_Tav1!F5</f>
        <v>696305</v>
      </c>
      <c r="I12" s="106">
        <f>+VIG_Tav1!H5</f>
        <v>-7.4089587804612098E-2</v>
      </c>
      <c r="J12" s="106">
        <f>+VIG_Tav1!I5</f>
        <v>-7.4089587804612098E-2</v>
      </c>
      <c r="K12" s="186">
        <f>+VIG_Tav1!J5</f>
        <v>2.1956242717567399E-2</v>
      </c>
    </row>
    <row r="13" spans="1:11" ht="12" customHeight="1" x14ac:dyDescent="0.35">
      <c r="A13" s="29"/>
      <c r="B13" s="8" t="s">
        <v>25</v>
      </c>
      <c r="D13" s="102">
        <f>+VIG_Tav1!C6</f>
        <v>237101</v>
      </c>
      <c r="E13" s="102">
        <f>+VIG_Tav1!D6</f>
        <v>166836</v>
      </c>
      <c r="F13" s="102">
        <f>+VIG_Tav1!E6</f>
        <v>20</v>
      </c>
      <c r="G13" s="102">
        <f>+VIG_Tav1!G6</f>
        <v>42685</v>
      </c>
      <c r="H13" s="103">
        <f>+VIG_Tav1!F6</f>
        <v>403957</v>
      </c>
      <c r="I13" s="104">
        <f>+VIG_Tav1!H6</f>
        <v>8.5634505352156595E-2</v>
      </c>
      <c r="J13" s="104">
        <f>+VIG_Tav1!I6</f>
        <v>8.5634505352156595E-2</v>
      </c>
      <c r="K13" s="186">
        <f>+VIG_Tav1!J6</f>
        <v>1.27377771802017E-2</v>
      </c>
    </row>
    <row r="14" spans="1:11" ht="12" customHeight="1" x14ac:dyDescent="0.35">
      <c r="A14" s="29"/>
      <c r="B14" s="8" t="s">
        <v>26</v>
      </c>
      <c r="D14" s="102">
        <f>+VIG_Tav1!C7</f>
        <v>5966</v>
      </c>
      <c r="E14" s="102">
        <f>+VIG_Tav1!D7</f>
        <v>81343</v>
      </c>
      <c r="F14" s="102">
        <f>+VIG_Tav1!E7</f>
        <v>713</v>
      </c>
      <c r="G14" s="102">
        <f>+VIG_Tav1!G7</f>
        <v>482</v>
      </c>
      <c r="H14" s="103">
        <f>+VIG_Tav1!F7</f>
        <v>88022</v>
      </c>
      <c r="I14" s="104">
        <f>+VIG_Tav1!H7</f>
        <v>1.02400607050059</v>
      </c>
      <c r="J14" s="104">
        <f>+VIG_Tav1!I7</f>
        <v>1.02400607050059</v>
      </c>
      <c r="K14" s="186">
        <f>+VIG_Tav1!J7</f>
        <v>2.7755543856294502E-3</v>
      </c>
    </row>
    <row r="15" spans="1:11" ht="12" customHeight="1" x14ac:dyDescent="0.35">
      <c r="A15" s="29"/>
      <c r="B15" s="8" t="s">
        <v>27</v>
      </c>
      <c r="D15" s="102">
        <f>+VIG_Tav1!C8</f>
        <v>633514</v>
      </c>
      <c r="E15" s="102">
        <f>+VIG_Tav1!D8</f>
        <v>15866409</v>
      </c>
      <c r="F15" s="102">
        <f>+VIG_Tav1!E8</f>
        <v>1476334</v>
      </c>
      <c r="G15" s="102">
        <f>+VIG_Tav1!G8</f>
        <v>270137</v>
      </c>
      <c r="H15" s="103">
        <f>+VIG_Tav1!F8</f>
        <v>17976257</v>
      </c>
      <c r="I15" s="104">
        <f>+VIG_Tav1!H8</f>
        <v>-4.4129520512529802E-2</v>
      </c>
      <c r="J15" s="104">
        <f>+VIG_Tav1!I8</f>
        <v>-4.4129520512529802E-2</v>
      </c>
      <c r="K15" s="186">
        <f>+VIG_Tav1!J8</f>
        <v>0.56683646081152606</v>
      </c>
    </row>
    <row r="16" spans="1:11" ht="14.15" customHeight="1" x14ac:dyDescent="0.35">
      <c r="A16" s="89"/>
      <c r="B16" s="8" t="s">
        <v>29</v>
      </c>
      <c r="D16" s="102"/>
      <c r="E16" s="102"/>
      <c r="F16" s="107"/>
      <c r="G16" s="102"/>
      <c r="H16" s="108"/>
      <c r="I16" s="104"/>
      <c r="J16" s="104"/>
      <c r="K16" s="186"/>
    </row>
    <row r="17" spans="1:11" ht="13.15" customHeight="1" x14ac:dyDescent="0.35">
      <c r="A17" s="29"/>
      <c r="B17" s="8" t="s">
        <v>30</v>
      </c>
      <c r="D17" s="102">
        <f>+VIG_Tav1!C9</f>
        <v>583</v>
      </c>
      <c r="E17" s="102">
        <f>+VIG_Tav1!D9</f>
        <v>4059</v>
      </c>
      <c r="F17" s="102">
        <f>+VIG_Tav1!E9</f>
        <v>1620</v>
      </c>
      <c r="G17" s="102">
        <f>+VIG_Tav1!G9</f>
        <v>608</v>
      </c>
      <c r="H17" s="103">
        <f>+VIG_Tav1!F9</f>
        <v>6262</v>
      </c>
      <c r="I17" s="104">
        <f>+VIG_Tav1!H9</f>
        <v>-0.20005109862033699</v>
      </c>
      <c r="J17" s="104">
        <f>+VIG_Tav1!I9</f>
        <v>-0.20005109862033699</v>
      </c>
      <c r="K17" s="186">
        <f>+VIG_Tav1!J9</f>
        <v>1.97456562709455E-4</v>
      </c>
    </row>
    <row r="18" spans="1:11" ht="13.15" customHeight="1" x14ac:dyDescent="0.35">
      <c r="A18" s="29"/>
      <c r="B18" s="8" t="s">
        <v>31</v>
      </c>
      <c r="D18" s="102">
        <f>+VIG_Tav1!C10</f>
        <v>134671</v>
      </c>
      <c r="E18" s="102">
        <f>+VIG_Tav1!D10</f>
        <v>244749</v>
      </c>
      <c r="F18" s="107">
        <f>+VIG_Tav1!E10</f>
        <v>3197</v>
      </c>
      <c r="G18" s="102">
        <f>+VIG_Tav1!G10</f>
        <v>48244</v>
      </c>
      <c r="H18" s="103">
        <f>+VIG_Tav1!F10</f>
        <v>382617</v>
      </c>
      <c r="I18" s="104">
        <f>+VIG_Tav1!H10</f>
        <v>7.4960105187449305E-2</v>
      </c>
      <c r="J18" s="104">
        <f>+VIG_Tav1!I10</f>
        <v>7.4960105187449305E-2</v>
      </c>
      <c r="K18" s="186">
        <f>+VIG_Tav1!J10</f>
        <v>1.2064873467614701E-2</v>
      </c>
    </row>
    <row r="19" spans="1:11" ht="13.15" customHeight="1" x14ac:dyDescent="0.35">
      <c r="A19" s="29"/>
      <c r="B19" s="8" t="s">
        <v>32</v>
      </c>
      <c r="D19" s="102">
        <f>+VIG_Tav1!C11</f>
        <v>283433</v>
      </c>
      <c r="E19" s="102">
        <f>+VIG_Tav1!D11</f>
        <v>230844</v>
      </c>
      <c r="F19" s="107">
        <f>+VIG_Tav1!E11</f>
        <v>66681</v>
      </c>
      <c r="G19" s="102">
        <f>+VIG_Tav1!G11</f>
        <v>17142</v>
      </c>
      <c r="H19" s="103">
        <f>+VIG_Tav1!F11</f>
        <v>580958</v>
      </c>
      <c r="I19" s="104">
        <f>+VIG_Tav1!H11</f>
        <v>-4.9307056746234999E-2</v>
      </c>
      <c r="J19" s="104">
        <f>+VIG_Tav1!I11</f>
        <v>-4.9307056746234999E-2</v>
      </c>
      <c r="K19" s="186">
        <f>+VIG_Tav1!J11</f>
        <v>1.83190625612519E-2</v>
      </c>
    </row>
    <row r="20" spans="1:11" ht="12" customHeight="1" x14ac:dyDescent="0.35">
      <c r="A20" s="89"/>
      <c r="B20" s="8" t="s">
        <v>33</v>
      </c>
      <c r="D20" s="102">
        <f>+VIG_Tav1!C12</f>
        <v>418687</v>
      </c>
      <c r="E20" s="102">
        <f>+VIG_Tav1!D12</f>
        <v>479652</v>
      </c>
      <c r="F20" s="102">
        <f>+VIG_Tav1!E12</f>
        <v>71498</v>
      </c>
      <c r="G20" s="102">
        <f>+VIG_Tav1!G12</f>
        <v>65994</v>
      </c>
      <c r="H20" s="103">
        <f>+VIG_Tav1!F12</f>
        <v>969837</v>
      </c>
      <c r="I20" s="104">
        <f>+VIG_Tav1!H12</f>
        <v>-5.14539115128132E-3</v>
      </c>
      <c r="J20" s="104">
        <f>+VIG_Tav1!I12</f>
        <v>-5.14539115128132E-3</v>
      </c>
      <c r="K20" s="186">
        <f>+VIG_Tav1!J12</f>
        <v>3.05813925915761E-2</v>
      </c>
    </row>
    <row r="21" spans="1:11" s="23" customFormat="1" ht="13.15" customHeight="1" x14ac:dyDescent="0.35">
      <c r="A21" s="76" t="s">
        <v>34</v>
      </c>
      <c r="B21" s="31"/>
      <c r="C21" s="31"/>
      <c r="D21" s="109">
        <f>+VIG_Tav1!C13</f>
        <v>1052201</v>
      </c>
      <c r="E21" s="109">
        <f>+VIG_Tav1!D13</f>
        <v>16346061</v>
      </c>
      <c r="F21" s="109">
        <f>+VIG_Tav1!E13</f>
        <v>1547832</v>
      </c>
      <c r="G21" s="109">
        <f>+VIG_Tav1!G13</f>
        <v>336131</v>
      </c>
      <c r="H21" s="109">
        <f>+VIG_Tav1!F13</f>
        <v>18946094</v>
      </c>
      <c r="I21" s="110">
        <f>+VIG_Tav1!H13</f>
        <v>-4.2208294952681198E-2</v>
      </c>
      <c r="J21" s="110">
        <f>+VIG_Tav1!I13</f>
        <v>-4.2208294952681198E-2</v>
      </c>
      <c r="K21" s="187">
        <f>+VIG_Tav1!J13</f>
        <v>0.59741785340310205</v>
      </c>
    </row>
    <row r="22" spans="1:11" s="23" customFormat="1" ht="14.15" customHeight="1" x14ac:dyDescent="0.35">
      <c r="A22" s="77" t="s">
        <v>76</v>
      </c>
      <c r="B22" s="33"/>
      <c r="C22" s="33"/>
      <c r="D22" s="111">
        <f>+VIG_Tav1!C14</f>
        <v>0</v>
      </c>
      <c r="E22" s="111">
        <f>+VIG_Tav1!D14</f>
        <v>0</v>
      </c>
      <c r="F22" s="112">
        <f>+VIG_Tav1!E14</f>
        <v>0</v>
      </c>
      <c r="G22" s="111">
        <f>+VIG_Tav1!G14</f>
        <v>0</v>
      </c>
      <c r="H22" s="111">
        <f>+VIG_Tav1!F14</f>
        <v>0</v>
      </c>
      <c r="I22" s="113" t="s">
        <v>187</v>
      </c>
      <c r="J22" s="113" t="s">
        <v>187</v>
      </c>
      <c r="K22" s="188" t="s">
        <v>187</v>
      </c>
    </row>
    <row r="23" spans="1:11" ht="13.15" customHeight="1" x14ac:dyDescent="0.35">
      <c r="A23" s="101" t="s">
        <v>36</v>
      </c>
      <c r="B23" s="26" t="s">
        <v>22</v>
      </c>
      <c r="C23" s="26"/>
      <c r="D23" s="114"/>
      <c r="E23" s="114"/>
      <c r="F23" s="114"/>
      <c r="G23" s="114"/>
      <c r="H23" s="115"/>
      <c r="I23" s="116"/>
      <c r="J23" s="116"/>
      <c r="K23" s="189"/>
    </row>
    <row r="24" spans="1:11" ht="12" customHeight="1" x14ac:dyDescent="0.35">
      <c r="A24" s="89"/>
      <c r="B24" s="8" t="s">
        <v>37</v>
      </c>
      <c r="D24" s="102">
        <f>+VIG_Tav1!C15</f>
        <v>15703</v>
      </c>
      <c r="E24" s="102">
        <f>+VIG_Tav1!D15</f>
        <v>4359028</v>
      </c>
      <c r="F24" s="102">
        <f>+VIG_Tav1!E15</f>
        <v>946702</v>
      </c>
      <c r="G24" s="102">
        <f>+VIG_Tav1!G15</f>
        <v>217092</v>
      </c>
      <c r="H24" s="103">
        <f>+VIG_Tav1!F15</f>
        <v>5321433</v>
      </c>
      <c r="I24" s="104">
        <f>+VIG_Tav1!H15</f>
        <v>9.9568225745862299E-2</v>
      </c>
      <c r="J24" s="104">
        <f>+VIG_Tav1!I15</f>
        <v>9.9568225745862299E-2</v>
      </c>
      <c r="K24" s="186">
        <f>+VIG_Tav1!J15</f>
        <v>0.167798126615883</v>
      </c>
    </row>
    <row r="25" spans="1:11" s="44" customFormat="1" ht="12" customHeight="1" x14ac:dyDescent="0.35">
      <c r="A25" s="49"/>
      <c r="B25" s="48" t="s">
        <v>66</v>
      </c>
      <c r="C25" s="48" t="s">
        <v>81</v>
      </c>
      <c r="D25" s="105">
        <f>+VIG_Tav1!C16</f>
        <v>0</v>
      </c>
      <c r="E25" s="105">
        <f>+VIG_Tav1!D16</f>
        <v>0</v>
      </c>
      <c r="F25" s="105">
        <f>+VIG_Tav1!E16</f>
        <v>354819</v>
      </c>
      <c r="G25" s="105">
        <f>+VIG_Tav1!G16</f>
        <v>63095</v>
      </c>
      <c r="H25" s="117">
        <f>+VIG_Tav1!F16</f>
        <v>354819</v>
      </c>
      <c r="I25" s="106">
        <f>+VIG_Tav1!H16</f>
        <v>0.106006340181602</v>
      </c>
      <c r="J25" s="106">
        <f>+VIG_Tav1!I16</f>
        <v>0.106006340181602</v>
      </c>
      <c r="K25" s="186">
        <f>+VIG_Tav1!J16</f>
        <v>1.1188332820825E-2</v>
      </c>
    </row>
    <row r="26" spans="1:11" ht="12" customHeight="1" x14ac:dyDescent="0.35">
      <c r="A26" s="89"/>
      <c r="B26" s="8" t="s">
        <v>38</v>
      </c>
      <c r="D26" s="102">
        <f>+VIG_Tav1!C17</f>
        <v>1017</v>
      </c>
      <c r="E26" s="102">
        <f>+VIG_Tav1!D17</f>
        <v>5007426</v>
      </c>
      <c r="F26" s="102">
        <f>+VIG_Tav1!E17</f>
        <v>603462</v>
      </c>
      <c r="G26" s="102">
        <f>+VIG_Tav1!G17</f>
        <v>180193</v>
      </c>
      <c r="H26" s="103">
        <f>+VIG_Tav1!F17</f>
        <v>5611905</v>
      </c>
      <c r="I26" s="104">
        <f>+VIG_Tav1!H17</f>
        <v>5.6436938570126403E-2</v>
      </c>
      <c r="J26" s="104">
        <f>+VIG_Tav1!I17</f>
        <v>5.6436938570126403E-2</v>
      </c>
      <c r="K26" s="186">
        <f>+VIG_Tav1!J17</f>
        <v>0.17695743716895601</v>
      </c>
    </row>
    <row r="27" spans="1:11" s="44" customFormat="1" ht="12" customHeight="1" x14ac:dyDescent="0.35">
      <c r="A27" s="49"/>
      <c r="B27" s="48" t="s">
        <v>66</v>
      </c>
      <c r="C27" s="48" t="s">
        <v>81</v>
      </c>
      <c r="D27" s="105">
        <f>+VIG_Tav1!C18</f>
        <v>0</v>
      </c>
      <c r="E27" s="105">
        <f>+VIG_Tav1!D18</f>
        <v>0</v>
      </c>
      <c r="F27" s="105">
        <f>+VIG_Tav1!E18</f>
        <v>310375</v>
      </c>
      <c r="G27" s="105">
        <f>+VIG_Tav1!G18</f>
        <v>117802</v>
      </c>
      <c r="H27" s="117">
        <f>+VIG_Tav1!F18</f>
        <v>310375</v>
      </c>
      <c r="I27" s="106">
        <f>+VIG_Tav1!H18</f>
        <v>0.465290957331294</v>
      </c>
      <c r="J27" s="106">
        <f>+VIG_Tav1!I18</f>
        <v>0.465290957331294</v>
      </c>
      <c r="K27" s="186">
        <f>+VIG_Tav1!J18</f>
        <v>9.7869020522112701E-3</v>
      </c>
    </row>
    <row r="28" spans="1:11" ht="12" customHeight="1" x14ac:dyDescent="0.35">
      <c r="A28" s="89"/>
      <c r="B28" s="8" t="s">
        <v>39</v>
      </c>
      <c r="D28" s="102">
        <f>+VIG_Tav1!C19</f>
        <v>0</v>
      </c>
      <c r="E28" s="102">
        <f>+VIG_Tav1!D19</f>
        <v>0</v>
      </c>
      <c r="F28" s="102">
        <f>+VIG_Tav1!E19</f>
        <v>0</v>
      </c>
      <c r="G28" s="102">
        <f>+VIG_Tav1!G19</f>
        <v>0</v>
      </c>
      <c r="H28" s="103">
        <f>+VIG_Tav1!F19</f>
        <v>0</v>
      </c>
      <c r="I28" s="118" t="s">
        <v>187</v>
      </c>
      <c r="J28" s="118" t="s">
        <v>187</v>
      </c>
      <c r="K28" s="186" t="s">
        <v>187</v>
      </c>
    </row>
    <row r="29" spans="1:11" ht="12" customHeight="1" x14ac:dyDescent="0.35">
      <c r="A29" s="89"/>
      <c r="B29" s="8" t="s">
        <v>40</v>
      </c>
      <c r="D29" s="102">
        <f>+VIG_Tav1!C20</f>
        <v>0</v>
      </c>
      <c r="E29" s="102">
        <f>+VIG_Tav1!D20</f>
        <v>0</v>
      </c>
      <c r="F29" s="107">
        <f>+VIG_Tav1!E20</f>
        <v>0</v>
      </c>
      <c r="G29" s="102">
        <f>+VIG_Tav1!G20</f>
        <v>0</v>
      </c>
      <c r="H29" s="103">
        <f>+VIG_Tav1!F20</f>
        <v>0</v>
      </c>
      <c r="I29" s="104">
        <f>+VIG_Tav1!H20</f>
        <v>0</v>
      </c>
      <c r="J29" s="104">
        <f>+VIG_Tav1!I20</f>
        <v>0</v>
      </c>
      <c r="K29" s="186">
        <f>+VIG_Tav1!J20</f>
        <v>0</v>
      </c>
    </row>
    <row r="30" spans="1:11" ht="12" customHeight="1" x14ac:dyDescent="0.35">
      <c r="A30" s="89"/>
      <c r="B30" s="8" t="s">
        <v>27</v>
      </c>
      <c r="D30" s="102">
        <f>+VIG_Tav1!C21</f>
        <v>16720</v>
      </c>
      <c r="E30" s="102">
        <f>+VIG_Tav1!D21</f>
        <v>9366454</v>
      </c>
      <c r="F30" s="102">
        <f>+VIG_Tav1!E21</f>
        <v>1550164</v>
      </c>
      <c r="G30" s="102">
        <f>+VIG_Tav1!G21</f>
        <v>397285</v>
      </c>
      <c r="H30" s="103">
        <f>+VIG_Tav1!F21</f>
        <v>10933338</v>
      </c>
      <c r="I30" s="104">
        <f>+VIG_Tav1!H21</f>
        <v>7.69987446402918E-2</v>
      </c>
      <c r="J30" s="104">
        <f>+VIG_Tav1!I21</f>
        <v>7.69987446402918E-2</v>
      </c>
      <c r="K30" s="186">
        <f>+VIG_Tav1!J21</f>
        <v>0.34475556378483901</v>
      </c>
    </row>
    <row r="31" spans="1:11" ht="14.15" customHeight="1" x14ac:dyDescent="0.35">
      <c r="A31" s="89"/>
      <c r="B31" s="8" t="s">
        <v>29</v>
      </c>
      <c r="D31" s="102">
        <f>+VIG_Tav1!C22</f>
        <v>8239</v>
      </c>
      <c r="E31" s="102">
        <f>+VIG_Tav1!D22</f>
        <v>2808</v>
      </c>
      <c r="F31" s="107">
        <f>+VIG_Tav1!E22</f>
        <v>0</v>
      </c>
      <c r="G31" s="102">
        <f>+VIG_Tav1!G22</f>
        <v>507</v>
      </c>
      <c r="H31" s="103">
        <f>+VIG_Tav1!F22</f>
        <v>11047</v>
      </c>
      <c r="I31" s="104">
        <f>+VIG_Tav1!H22</f>
        <v>0.70189493144353698</v>
      </c>
      <c r="J31" s="104">
        <f>+VIG_Tav1!I22</f>
        <v>0.70189493144353698</v>
      </c>
      <c r="K31" s="186">
        <f>+VIG_Tav1!J22</f>
        <v>3.4833961166581698E-4</v>
      </c>
    </row>
    <row r="32" spans="1:11" s="23" customFormat="1" ht="13.15" customHeight="1" x14ac:dyDescent="0.35">
      <c r="A32" s="76" t="s">
        <v>41</v>
      </c>
      <c r="B32" s="31"/>
      <c r="C32" s="31"/>
      <c r="D32" s="109">
        <f>+VIG_Tav1!C23</f>
        <v>24959</v>
      </c>
      <c r="E32" s="109">
        <f>+VIG_Tav1!D23</f>
        <v>9369262</v>
      </c>
      <c r="F32" s="109">
        <f>+VIG_Tav1!E23</f>
        <v>1550164</v>
      </c>
      <c r="G32" s="109">
        <f>+VIG_Tav1!G23</f>
        <v>397792</v>
      </c>
      <c r="H32" s="109">
        <f>+VIG_Tav1!F23</f>
        <v>10944385</v>
      </c>
      <c r="I32" s="110">
        <f>+VIG_Tav1!H23</f>
        <v>7.7398049233901894E-2</v>
      </c>
      <c r="J32" s="110">
        <f>+VIG_Tav1!I23</f>
        <v>7.7398049233901894E-2</v>
      </c>
      <c r="K32" s="187">
        <f>+VIG_Tav1!J23</f>
        <v>0.34510390339650499</v>
      </c>
    </row>
    <row r="33" spans="1:11" s="23" customFormat="1" ht="14.15" customHeight="1" x14ac:dyDescent="0.35">
      <c r="A33" s="78" t="s">
        <v>42</v>
      </c>
      <c r="B33" s="35"/>
      <c r="C33" s="9"/>
      <c r="D33" s="111">
        <f>+VIG_Tav1!C24</f>
        <v>80795</v>
      </c>
      <c r="E33" s="111">
        <f>+VIG_Tav1!D24</f>
        <v>16609</v>
      </c>
      <c r="F33" s="112">
        <f>+VIG_Tav1!E24</f>
        <v>1383</v>
      </c>
      <c r="G33" s="111">
        <f>+VIG_Tav1!G24</f>
        <v>19193</v>
      </c>
      <c r="H33" s="111">
        <f>+VIG_Tav1!F24</f>
        <v>98787</v>
      </c>
      <c r="I33" s="119">
        <f>+VIG_Tav1!H24</f>
        <v>0.16261033305872699</v>
      </c>
      <c r="J33" s="119">
        <f>+VIG_Tav1!I24</f>
        <v>0.16261033305872699</v>
      </c>
      <c r="K33" s="190">
        <f>+VIG_Tav1!J24</f>
        <v>3.11500183014674E-3</v>
      </c>
    </row>
    <row r="34" spans="1:11" ht="14.15" customHeight="1" x14ac:dyDescent="0.35">
      <c r="A34" s="101" t="s">
        <v>43</v>
      </c>
      <c r="B34" s="26" t="s">
        <v>44</v>
      </c>
      <c r="C34" s="26"/>
      <c r="D34" s="114">
        <f>+VIG_Tav1!C25</f>
        <v>15</v>
      </c>
      <c r="E34" s="114">
        <f>+VIG_Tav1!D25</f>
        <v>218308</v>
      </c>
      <c r="F34" s="114">
        <f>+VIG_Tav1!E25</f>
        <v>33508</v>
      </c>
      <c r="G34" s="114">
        <f>+VIG_Tav1!G25</f>
        <v>465</v>
      </c>
      <c r="H34" s="115">
        <f>+VIG_Tav1!F25</f>
        <v>251831</v>
      </c>
      <c r="I34" s="120">
        <f>+VIG_Tav1!H25</f>
        <v>-0.33071552532895399</v>
      </c>
      <c r="J34" s="120">
        <f>+VIG_Tav1!I25</f>
        <v>-0.33071552532895399</v>
      </c>
      <c r="K34" s="189">
        <f>+VIG_Tav1!J25</f>
        <v>7.9408629261712993E-3</v>
      </c>
    </row>
    <row r="35" spans="1:11" s="50" customFormat="1" ht="12" customHeight="1" x14ac:dyDescent="0.35">
      <c r="A35" s="49"/>
      <c r="B35" s="48" t="s">
        <v>66</v>
      </c>
      <c r="C35" s="48" t="s">
        <v>89</v>
      </c>
      <c r="D35" s="121">
        <f>+VIG_Tav1!C26</f>
        <v>0</v>
      </c>
      <c r="E35" s="121">
        <f>+VIG_Tav1!D26</f>
        <v>103</v>
      </c>
      <c r="F35" s="121">
        <f>+VIG_Tav1!E26</f>
        <v>56</v>
      </c>
      <c r="G35" s="121">
        <f>+VIG_Tav1!G26</f>
        <v>0</v>
      </c>
      <c r="H35" s="117">
        <f>+VIG_Tav1!F26</f>
        <v>159</v>
      </c>
      <c r="I35" s="122">
        <f>+VIG_Tav1!H26</f>
        <v>-0.76090225563909797</v>
      </c>
      <c r="J35" s="122">
        <f>+VIG_Tav1!I26</f>
        <v>-0.76090225563909797</v>
      </c>
      <c r="K35" s="186">
        <f>+VIG_Tav1!J26</f>
        <v>5.01366871140263E-6</v>
      </c>
    </row>
    <row r="36" spans="1:11" s="44" customFormat="1" ht="12" customHeight="1" x14ac:dyDescent="0.35">
      <c r="A36" s="49"/>
      <c r="B36" s="123"/>
      <c r="C36" s="48" t="s">
        <v>45</v>
      </c>
      <c r="D36" s="105">
        <f>+VIG_Tav1!C27</f>
        <v>0</v>
      </c>
      <c r="E36" s="105">
        <f>+VIG_Tav1!D27</f>
        <v>103</v>
      </c>
      <c r="F36" s="105">
        <f>+VIG_Tav1!E27</f>
        <v>56</v>
      </c>
      <c r="G36" s="105">
        <f>+VIG_Tav1!G27</f>
        <v>0</v>
      </c>
      <c r="H36" s="117">
        <f>+VIG_Tav1!F27</f>
        <v>159</v>
      </c>
      <c r="I36" s="106">
        <f>+VIG_Tav1!H27</f>
        <v>-8.0924855491329398E-2</v>
      </c>
      <c r="J36" s="106">
        <f>+VIG_Tav1!I27</f>
        <v>-8.0924855491329398E-2</v>
      </c>
      <c r="K36" s="186">
        <f>+VIG_Tav1!J27</f>
        <v>5.01366871140263E-6</v>
      </c>
    </row>
    <row r="37" spans="1:11" s="44" customFormat="1" ht="12" customHeight="1" x14ac:dyDescent="0.35">
      <c r="A37" s="49"/>
      <c r="B37" s="123"/>
      <c r="C37" s="48" t="s">
        <v>46</v>
      </c>
      <c r="D37" s="105">
        <f>+VIG_Tav1!C28</f>
        <v>0</v>
      </c>
      <c r="E37" s="105">
        <f>+VIG_Tav1!D28</f>
        <v>0</v>
      </c>
      <c r="F37" s="105">
        <f>+VIG_Tav1!E28</f>
        <v>0</v>
      </c>
      <c r="G37" s="105">
        <f>+VIG_Tav1!G28</f>
        <v>0</v>
      </c>
      <c r="H37" s="117">
        <f>+VIG_Tav1!F28</f>
        <v>0</v>
      </c>
      <c r="I37" s="122" t="s">
        <v>187</v>
      </c>
      <c r="J37" s="122" t="s">
        <v>187</v>
      </c>
      <c r="K37" s="186" t="s">
        <v>187</v>
      </c>
    </row>
    <row r="38" spans="1:11" s="44" customFormat="1" ht="12" customHeight="1" x14ac:dyDescent="0.35">
      <c r="A38" s="49"/>
      <c r="B38" s="123"/>
      <c r="C38" s="48" t="s">
        <v>47</v>
      </c>
      <c r="D38" s="105">
        <f>+VIG_Tav1!C29</f>
        <v>0</v>
      </c>
      <c r="E38" s="105">
        <f>+VIG_Tav1!D29</f>
        <v>0</v>
      </c>
      <c r="F38" s="105">
        <f>+VIG_Tav1!E29</f>
        <v>0</v>
      </c>
      <c r="G38" s="105">
        <f>+VIG_Tav1!G29</f>
        <v>0</v>
      </c>
      <c r="H38" s="117">
        <f>+VIG_Tav1!F29</f>
        <v>0</v>
      </c>
      <c r="I38" s="122" t="s">
        <v>187</v>
      </c>
      <c r="J38" s="122" t="s">
        <v>187</v>
      </c>
      <c r="K38" s="186" t="s">
        <v>187</v>
      </c>
    </row>
    <row r="39" spans="1:11" s="44" customFormat="1" ht="12" customHeight="1" x14ac:dyDescent="0.35">
      <c r="A39" s="49"/>
      <c r="B39" s="123"/>
      <c r="C39" s="48" t="s">
        <v>48</v>
      </c>
      <c r="D39" s="105">
        <f>+VIG_Tav1!C30</f>
        <v>0</v>
      </c>
      <c r="E39" s="105">
        <f>+VIG_Tav1!D30</f>
        <v>0</v>
      </c>
      <c r="F39" s="105">
        <f>+VIG_Tav1!E30</f>
        <v>0</v>
      </c>
      <c r="G39" s="105">
        <f>+VIG_Tav1!G30</f>
        <v>0</v>
      </c>
      <c r="H39" s="117">
        <f>+VIG_Tav1!F30</f>
        <v>0</v>
      </c>
      <c r="I39" s="122" t="s">
        <v>187</v>
      </c>
      <c r="J39" s="122" t="s">
        <v>187</v>
      </c>
      <c r="K39" s="186" t="s">
        <v>187</v>
      </c>
    </row>
    <row r="40" spans="1:11" ht="14.15" customHeight="1" x14ac:dyDescent="0.35">
      <c r="A40" s="89"/>
      <c r="B40" s="8" t="s">
        <v>49</v>
      </c>
      <c r="D40" s="102">
        <f>+VIG_Tav1!C31</f>
        <v>695</v>
      </c>
      <c r="E40" s="102">
        <f>+VIG_Tav1!D31</f>
        <v>233501</v>
      </c>
      <c r="F40" s="107">
        <f>+VIG_Tav1!E31</f>
        <v>10844</v>
      </c>
      <c r="G40" s="102">
        <f>+VIG_Tav1!G31</f>
        <v>104</v>
      </c>
      <c r="H40" s="103">
        <f>+VIG_Tav1!F31</f>
        <v>245040</v>
      </c>
      <c r="I40" s="104">
        <f>+VIG_Tav1!H31</f>
        <v>0.39557135046473502</v>
      </c>
      <c r="J40" s="104">
        <f>+VIG_Tav1!I31</f>
        <v>0.39557135046473502</v>
      </c>
      <c r="K40" s="186">
        <f>+VIG_Tav1!J31</f>
        <v>7.72672566693146E-3</v>
      </c>
    </row>
    <row r="41" spans="1:11" s="44" customFormat="1" ht="12" customHeight="1" x14ac:dyDescent="0.35">
      <c r="A41" s="49"/>
      <c r="B41" s="48" t="s">
        <v>66</v>
      </c>
      <c r="C41" s="48" t="s">
        <v>30</v>
      </c>
      <c r="D41" s="105">
        <f>+VIG_Tav1!C32</f>
        <v>18</v>
      </c>
      <c r="E41" s="105">
        <f>+VIG_Tav1!D32</f>
        <v>30185</v>
      </c>
      <c r="F41" s="124">
        <f>+VIG_Tav1!E32</f>
        <v>821</v>
      </c>
      <c r="G41" s="105">
        <f>+VIG_Tav1!G32</f>
        <v>87</v>
      </c>
      <c r="H41" s="117">
        <f>+VIG_Tav1!F32</f>
        <v>31024</v>
      </c>
      <c r="I41" s="106">
        <f>+VIG_Tav1!H32</f>
        <v>0.538965226449725</v>
      </c>
      <c r="J41" s="106">
        <f>+VIG_Tav1!I32</f>
        <v>0.538965226449725</v>
      </c>
      <c r="K41" s="186">
        <f>+VIG_Tav1!J32</f>
        <v>9.7826451636827297E-4</v>
      </c>
    </row>
    <row r="42" spans="1:11" s="23" customFormat="1" ht="13.15" customHeight="1" x14ac:dyDescent="0.35">
      <c r="A42" s="76" t="s">
        <v>50</v>
      </c>
      <c r="B42" s="31"/>
      <c r="C42" s="31"/>
      <c r="D42" s="109">
        <f>+VIG_Tav1!C33</f>
        <v>710</v>
      </c>
      <c r="E42" s="109">
        <f>+VIG_Tav1!D33</f>
        <v>451809</v>
      </c>
      <c r="F42" s="109">
        <f>+VIG_Tav1!E33</f>
        <v>44352</v>
      </c>
      <c r="G42" s="109">
        <f>+VIG_Tav1!G33</f>
        <v>569</v>
      </c>
      <c r="H42" s="109">
        <f>+VIG_Tav1!F33</f>
        <v>496871</v>
      </c>
      <c r="I42" s="110">
        <f>+VIG_Tav1!H33</f>
        <v>-9.9631604793305503E-2</v>
      </c>
      <c r="J42" s="110">
        <f>+VIG_Tav1!I33</f>
        <v>-9.9631604793305503E-2</v>
      </c>
      <c r="K42" s="187">
        <f>+VIG_Tav1!J33</f>
        <v>1.5667588593102799E-2</v>
      </c>
    </row>
    <row r="43" spans="1:11" s="23" customFormat="1" ht="14.15" customHeight="1" x14ac:dyDescent="0.35">
      <c r="A43" s="32" t="s">
        <v>51</v>
      </c>
      <c r="B43" s="36"/>
      <c r="C43" s="36"/>
      <c r="D43" s="111">
        <f>+VIG_Tav1!C34</f>
        <v>534</v>
      </c>
      <c r="E43" s="111">
        <f>+VIG_Tav1!D34</f>
        <v>938553</v>
      </c>
      <c r="F43" s="111">
        <f>+VIG_Tav1!E34</f>
        <v>206175</v>
      </c>
      <c r="G43" s="111">
        <f>+VIG_Tav1!G34</f>
        <v>5193</v>
      </c>
      <c r="H43" s="111">
        <f>+VIG_Tav1!F34</f>
        <v>1145262</v>
      </c>
      <c r="I43" s="119">
        <f>+VIG_Tav1!H34</f>
        <v>-0.19554751365149101</v>
      </c>
      <c r="J43" s="119">
        <f>+VIG_Tav1!I34</f>
        <v>-0.19554751365149101</v>
      </c>
      <c r="K43" s="190">
        <f>+VIG_Tav1!J34</f>
        <v>3.6112982740618901E-2</v>
      </c>
    </row>
    <row r="44" spans="1:11" ht="14.15" customHeight="1" x14ac:dyDescent="0.35">
      <c r="A44" s="97" t="s">
        <v>52</v>
      </c>
      <c r="B44" s="98"/>
      <c r="C44" s="98"/>
      <c r="D44" s="114">
        <f>+VIG_Tav1!C35</f>
        <v>16340</v>
      </c>
      <c r="E44" s="114">
        <f>+VIG_Tav1!D35</f>
        <v>10333</v>
      </c>
      <c r="F44" s="114">
        <f>+VIG_Tav1!E35</f>
        <v>55232</v>
      </c>
      <c r="G44" s="114">
        <f>+VIG_Tav1!G35</f>
        <v>10797</v>
      </c>
      <c r="H44" s="115">
        <f>+VIG_Tav1!F35</f>
        <v>81905</v>
      </c>
      <c r="I44" s="120">
        <f>+VIG_Tav1!H35</f>
        <v>-0.19440346218156801</v>
      </c>
      <c r="J44" s="120">
        <f>+VIG_Tav1!I35</f>
        <v>-0.19440346218156801</v>
      </c>
      <c r="K44" s="116">
        <f>+VIG_Tav1!J35</f>
        <v>2.5826700365247299E-3</v>
      </c>
    </row>
    <row r="45" spans="1:11" s="44" customFormat="1" ht="12" customHeight="1" x14ac:dyDescent="0.35">
      <c r="A45" s="49"/>
      <c r="B45" s="48" t="s">
        <v>66</v>
      </c>
      <c r="C45" s="48" t="s">
        <v>82</v>
      </c>
      <c r="D45" s="105">
        <f>+VIG_Tav1!C36</f>
        <v>16340</v>
      </c>
      <c r="E45" s="105">
        <f>+VIG_Tav1!D36</f>
        <v>6024</v>
      </c>
      <c r="F45" s="105">
        <f>+VIG_Tav1!E36</f>
        <v>49860</v>
      </c>
      <c r="G45" s="105">
        <f>+VIG_Tav1!G36</f>
        <v>8436</v>
      </c>
      <c r="H45" s="117">
        <f>+VIG_Tav1!F36</f>
        <v>72224</v>
      </c>
      <c r="I45" s="106">
        <f>+VIG_Tav1!H36</f>
        <v>-0.185685454319958</v>
      </c>
      <c r="J45" s="106">
        <f>+VIG_Tav1!I36</f>
        <v>-0.185685454319958</v>
      </c>
      <c r="K45" s="118">
        <f>+VIG_Tav1!J36</f>
        <v>2.27740383026631E-3</v>
      </c>
    </row>
    <row r="46" spans="1:11" s="44" customFormat="1" ht="12" customHeight="1" x14ac:dyDescent="0.35">
      <c r="A46" s="49"/>
      <c r="B46" s="125"/>
      <c r="C46" s="48" t="s">
        <v>53</v>
      </c>
      <c r="D46" s="105">
        <f>+VIG_Tav1!C37</f>
        <v>0</v>
      </c>
      <c r="E46" s="105">
        <f>+VIG_Tav1!D37</f>
        <v>4309</v>
      </c>
      <c r="F46" s="105">
        <f>+VIG_Tav1!E37</f>
        <v>5370</v>
      </c>
      <c r="G46" s="105">
        <f>+VIG_Tav1!G37</f>
        <v>2360</v>
      </c>
      <c r="H46" s="117">
        <f>+VIG_Tav1!F37</f>
        <v>9679</v>
      </c>
      <c r="I46" s="106">
        <f>+VIG_Tav1!H37</f>
        <v>-0.25402697495183002</v>
      </c>
      <c r="J46" s="106">
        <f>+VIG_Tav1!I37</f>
        <v>-0.25402697495183002</v>
      </c>
      <c r="K46" s="118">
        <f>+VIG_Tav1!J37</f>
        <v>3.0520314124318299E-4</v>
      </c>
    </row>
    <row r="47" spans="1:11" s="44" customFormat="1" ht="12" customHeight="1" x14ac:dyDescent="0.35">
      <c r="A47" s="49"/>
      <c r="B47" s="125"/>
      <c r="C47" s="48" t="s">
        <v>54</v>
      </c>
      <c r="D47" s="105">
        <f>+VIG_Tav1!C38</f>
        <v>0</v>
      </c>
      <c r="E47" s="105">
        <f>+VIG_Tav1!D38</f>
        <v>0</v>
      </c>
      <c r="F47" s="105">
        <f>+VIG_Tav1!E38</f>
        <v>0</v>
      </c>
      <c r="G47" s="105">
        <f>+VIG_Tav1!G38</f>
        <v>0</v>
      </c>
      <c r="H47" s="117">
        <f>+VIG_Tav1!F38</f>
        <v>0</v>
      </c>
      <c r="I47" s="106">
        <f>+VIG_Tav1!H38</f>
        <v>0</v>
      </c>
      <c r="J47" s="106">
        <f>+VIG_Tav1!I38</f>
        <v>0</v>
      </c>
      <c r="K47" s="118">
        <f>+VIG_Tav1!J38</f>
        <v>0</v>
      </c>
    </row>
    <row r="48" spans="1:11" s="44" customFormat="1" ht="12" customHeight="1" x14ac:dyDescent="0.35">
      <c r="A48" s="51"/>
      <c r="B48" s="126"/>
      <c r="C48" s="75" t="s">
        <v>55</v>
      </c>
      <c r="D48" s="127">
        <f>+VIG_Tav1!C39</f>
        <v>0</v>
      </c>
      <c r="E48" s="127">
        <f>+VIG_Tav1!D39</f>
        <v>0</v>
      </c>
      <c r="F48" s="127">
        <f>+VIG_Tav1!E39</f>
        <v>2</v>
      </c>
      <c r="G48" s="127">
        <f>+VIG_Tav1!G39</f>
        <v>1</v>
      </c>
      <c r="H48" s="128">
        <f>+VIG_Tav1!F39</f>
        <v>2</v>
      </c>
      <c r="I48" s="129">
        <f>+VIG_Tav1!H39</f>
        <v>0</v>
      </c>
      <c r="J48" s="129">
        <f>+VIG_Tav1!I39</f>
        <v>0</v>
      </c>
      <c r="K48" s="191">
        <f>+VIG_Tav1!J39</f>
        <v>6.3065015237768995E-8</v>
      </c>
    </row>
    <row r="49" spans="1:12" s="23" customFormat="1" ht="17.149999999999999" customHeight="1" x14ac:dyDescent="0.35">
      <c r="A49" s="214" t="s">
        <v>11</v>
      </c>
      <c r="B49" s="215"/>
      <c r="C49" s="216"/>
      <c r="D49" s="109">
        <f>+VIG_Tav1!C40</f>
        <v>1175539</v>
      </c>
      <c r="E49" s="109">
        <f>+VIG_Tav1!D40</f>
        <v>27132627</v>
      </c>
      <c r="F49" s="109">
        <f>+VIG_Tav1!E40</f>
        <v>3405138</v>
      </c>
      <c r="G49" s="109">
        <f>+VIG_Tav1!G40</f>
        <v>769675</v>
      </c>
      <c r="H49" s="109">
        <f>+VIG_Tav1!F40</f>
        <v>31713304</v>
      </c>
      <c r="I49" s="110">
        <f>+VIG_Tav1!H40</f>
        <v>-1.20874442355607E-2</v>
      </c>
      <c r="J49" s="110">
        <f>+VIG_Tav1!I40</f>
        <v>-1.20874442355607E-2</v>
      </c>
      <c r="K49" s="187">
        <f>+VIG_Tav1!J40</f>
        <v>1</v>
      </c>
      <c r="L49" s="18"/>
    </row>
    <row r="50" spans="1:12" ht="7.15" customHeight="1" x14ac:dyDescent="0.35">
      <c r="A50" s="37"/>
      <c r="B50" s="38"/>
      <c r="D50" s="39"/>
      <c r="E50" s="39"/>
      <c r="F50" s="39"/>
      <c r="G50" s="40"/>
      <c r="H50" s="39"/>
    </row>
    <row r="51" spans="1:12" s="21" customFormat="1" ht="15" customHeight="1" x14ac:dyDescent="0.35">
      <c r="A51" s="21" t="s">
        <v>202</v>
      </c>
      <c r="G51" s="41"/>
    </row>
  </sheetData>
  <mergeCells count="14">
    <mergeCell ref="A49:C49"/>
    <mergeCell ref="I6:I7"/>
    <mergeCell ref="K6:K7"/>
    <mergeCell ref="A1:K1"/>
    <mergeCell ref="A2:K2"/>
    <mergeCell ref="A3:K3"/>
    <mergeCell ref="A5:B7"/>
    <mergeCell ref="D5:H5"/>
    <mergeCell ref="D6:D7"/>
    <mergeCell ref="E6:E7"/>
    <mergeCell ref="F6:F7"/>
    <mergeCell ref="G6:G7"/>
    <mergeCell ref="H6:H7"/>
    <mergeCell ref="J6:J7"/>
  </mergeCells>
  <printOptions horizontalCentered="1"/>
  <pageMargins left="0.31496062992125984" right="0.11811023622047245" top="0.19685039370078741" bottom="0" header="0.19685039370078741" footer="0"/>
  <pageSetup paperSize="9" scale="85" orientation="portrait" horizontalDpi="4294967292" verticalDpi="4294967292" r:id="rId1"/>
  <headerFooter alignWithMargins="0">
    <oddHeader>&amp;L&amp;"Arial,Normale"&amp;8IVASS - SERVIZIO STUDI E GESTIONE DATI
DIVISIONE STUDI E ANALISI STATISTICHE&amp;R&amp;A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  <pageSetUpPr fitToPage="1"/>
  </sheetPr>
  <dimension ref="A1:P36"/>
  <sheetViews>
    <sheetView showGridLines="0" zoomScale="85" zoomScaleNormal="85" workbookViewId="0"/>
  </sheetViews>
  <sheetFormatPr defaultColWidth="9" defaultRowHeight="11" x14ac:dyDescent="0.35"/>
  <cols>
    <col min="1" max="1" width="19.453125" style="8" customWidth="1"/>
    <col min="2" max="9" width="10.54296875" style="8" customWidth="1"/>
    <col min="10" max="11" width="12.54296875" style="8" customWidth="1"/>
    <col min="12" max="13" width="10.54296875" style="8" customWidth="1"/>
    <col min="14" max="14" width="13.453125" style="8" customWidth="1"/>
    <col min="15" max="15" width="12" style="8" customWidth="1"/>
    <col min="16" max="18" width="10.453125" style="8" customWidth="1"/>
    <col min="19" max="16384" width="9" style="8"/>
  </cols>
  <sheetData>
    <row r="1" spans="1:16" ht="13.15" customHeight="1" x14ac:dyDescent="0.35">
      <c r="A1" s="218" t="s">
        <v>200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ht="13.15" customHeight="1" x14ac:dyDescent="0.35">
      <c r="A2" s="218" t="s">
        <v>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</row>
    <row r="3" spans="1:16" ht="13.15" customHeight="1" x14ac:dyDescent="0.35">
      <c r="A3" s="218" t="str">
        <f>"Ripartizione per canale distributivo dei premi lordi contabilizzati a tutto il "&amp;IF(MID(VIG_Tav2!C1,5,4)="0331","1°",
IF(MID(VIG_Tav2!C1,5,4)="0630","2°",
IF(MID(VIG_Tav2!C1,5,4)="0930","3°","4°")))&amp;" trimestre "&amp;MID(VIG_Tav2!C1,1,4)</f>
        <v>Ripartizione per canale distributivo dei premi lordi contabilizzati a tutto il 1° trimestre 2026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</row>
    <row r="4" spans="1:16" ht="13.15" customHeight="1" x14ac:dyDescent="0.35">
      <c r="P4" s="9" t="s">
        <v>1</v>
      </c>
    </row>
    <row r="5" spans="1:16" ht="31.5" customHeight="1" x14ac:dyDescent="0.35">
      <c r="A5" s="27"/>
      <c r="B5" s="234" t="s">
        <v>7</v>
      </c>
      <c r="C5" s="235"/>
      <c r="D5" s="234" t="s">
        <v>91</v>
      </c>
      <c r="E5" s="235"/>
      <c r="F5" s="234" t="s">
        <v>9</v>
      </c>
      <c r="G5" s="235"/>
      <c r="H5" s="234" t="s">
        <v>10</v>
      </c>
      <c r="I5" s="235"/>
      <c r="J5" s="234" t="s">
        <v>8</v>
      </c>
      <c r="K5" s="235"/>
      <c r="L5" s="234" t="s">
        <v>140</v>
      </c>
      <c r="M5" s="235"/>
      <c r="N5" s="234" t="s">
        <v>19</v>
      </c>
      <c r="O5" s="236"/>
      <c r="P5" s="235"/>
    </row>
    <row r="6" spans="1:16" ht="31.5" customHeight="1" x14ac:dyDescent="0.35">
      <c r="A6" s="27"/>
      <c r="B6" s="95" t="s">
        <v>189</v>
      </c>
      <c r="C6" s="95" t="s">
        <v>190</v>
      </c>
      <c r="D6" s="95" t="s">
        <v>189</v>
      </c>
      <c r="E6" s="95" t="s">
        <v>190</v>
      </c>
      <c r="F6" s="95" t="s">
        <v>189</v>
      </c>
      <c r="G6" s="95" t="s">
        <v>190</v>
      </c>
      <c r="H6" s="95" t="s">
        <v>189</v>
      </c>
      <c r="I6" s="130" t="s">
        <v>190</v>
      </c>
      <c r="J6" s="95" t="s">
        <v>189</v>
      </c>
      <c r="K6" s="130" t="s">
        <v>190</v>
      </c>
      <c r="L6" s="95" t="s">
        <v>189</v>
      </c>
      <c r="M6" s="95" t="s">
        <v>190</v>
      </c>
      <c r="N6" s="95" t="s">
        <v>189</v>
      </c>
      <c r="O6" s="131" t="s">
        <v>191</v>
      </c>
      <c r="P6" s="132" t="s">
        <v>186</v>
      </c>
    </row>
    <row r="7" spans="1:16" ht="20.149999999999999" customHeight="1" x14ac:dyDescent="0.35">
      <c r="A7" s="27" t="s">
        <v>56</v>
      </c>
      <c r="B7" s="12"/>
      <c r="C7" s="133"/>
      <c r="D7" s="12"/>
      <c r="E7" s="133"/>
      <c r="F7" s="12"/>
      <c r="G7" s="133"/>
      <c r="H7" s="12"/>
      <c r="I7" s="133"/>
      <c r="J7" s="12"/>
      <c r="K7" s="133"/>
      <c r="L7" s="12"/>
      <c r="M7" s="133"/>
      <c r="N7" s="12"/>
      <c r="O7" s="133"/>
      <c r="P7" s="134"/>
    </row>
    <row r="8" spans="1:16" ht="16.149999999999999" customHeight="1" x14ac:dyDescent="0.35">
      <c r="A8" s="79" t="s">
        <v>57</v>
      </c>
      <c r="B8" s="13">
        <f>+VIG_Tav2!C2</f>
        <v>2526421</v>
      </c>
      <c r="C8" s="135">
        <f>+VIG_Tav2!D2</f>
        <v>0.102160109412388</v>
      </c>
      <c r="D8" s="8">
        <f>+VIG_Tav2!E2</f>
        <v>1684058</v>
      </c>
      <c r="E8" s="136">
        <f>+VIG_Tav2!F2</f>
        <v>1.23041207894499E-2</v>
      </c>
      <c r="F8" s="13">
        <f>+VIG_Tav2!G2</f>
        <v>12220971</v>
      </c>
      <c r="G8" s="136">
        <f>+VIG_Tav2!H2</f>
        <v>-6.82352160805859E-2</v>
      </c>
      <c r="H8" s="13">
        <f>+VIG_Tav2!I2</f>
        <v>93028</v>
      </c>
      <c r="I8" s="136">
        <f>+VIG_Tav2!J2</f>
        <v>-0.35508738362137698</v>
      </c>
      <c r="J8" s="13">
        <f>+VIG_Tav2!K2</f>
        <v>1399291</v>
      </c>
      <c r="K8" s="136">
        <f>+VIG_Tav2!L2</f>
        <v>-6.4924451049719806E-2</v>
      </c>
      <c r="L8" s="13">
        <f>+VIG_Tav2!M2</f>
        <v>52487</v>
      </c>
      <c r="M8" s="136">
        <f>+VIG_Tav2!N2</f>
        <v>-0.43980404294832098</v>
      </c>
      <c r="N8" s="14">
        <f>+VIG_Tav2!O2</f>
        <v>17976256</v>
      </c>
      <c r="O8" s="137">
        <f>+VIG_Tav2!P2</f>
        <v>-4.4129573686584898E-2</v>
      </c>
      <c r="P8" s="138">
        <f>+VIG_Tav2!Q2</f>
        <v>0.56830417143421297</v>
      </c>
    </row>
    <row r="9" spans="1:16" s="44" customFormat="1" ht="16.149999999999999" customHeight="1" x14ac:dyDescent="0.35">
      <c r="A9" s="80" t="s">
        <v>58</v>
      </c>
      <c r="B9" s="42">
        <f>+VIG_Tav2!C3</f>
        <v>217302</v>
      </c>
      <c r="C9" s="139">
        <f>+VIG_Tav2!D3</f>
        <v>-2.3870701117619599E-2</v>
      </c>
      <c r="D9" s="42">
        <f>+VIG_Tav2!E3</f>
        <v>12257</v>
      </c>
      <c r="E9" s="139">
        <f>+VIG_Tav2!F3</f>
        <v>-0.15322970639032801</v>
      </c>
      <c r="F9" s="42">
        <f>+VIG_Tav2!G3</f>
        <v>254174</v>
      </c>
      <c r="G9" s="139">
        <f>+VIG_Tav2!H3</f>
        <v>-5.0164799437962898E-2</v>
      </c>
      <c r="H9" s="42">
        <f>+VIG_Tav2!I3</f>
        <v>2193</v>
      </c>
      <c r="I9" s="139">
        <f>+VIG_Tav2!J3</f>
        <v>-8.7010824313072402E-2</v>
      </c>
      <c r="J9" s="42">
        <f>+VIG_Tav2!K3</f>
        <v>200772</v>
      </c>
      <c r="K9" s="139">
        <f>+VIG_Tav2!L3</f>
        <v>1.8697326561366402E-2</v>
      </c>
      <c r="L9" s="42">
        <f>+VIG_Tav2!M3</f>
        <v>9607</v>
      </c>
      <c r="M9" s="139">
        <f>+VIG_Tav2!N3</f>
        <v>-0.799201571774935</v>
      </c>
      <c r="N9" s="43">
        <f>+VIG_Tav2!O3</f>
        <v>696305</v>
      </c>
      <c r="O9" s="140">
        <f>+VIG_Tav2!P3</f>
        <v>-7.4089587804612098E-2</v>
      </c>
      <c r="P9" s="141">
        <f>+VIG_Tav2!Q3</f>
        <v>2.2013095279156E-2</v>
      </c>
    </row>
    <row r="10" spans="1:16" ht="16.149999999999999" customHeight="1" x14ac:dyDescent="0.35">
      <c r="A10" s="79" t="s">
        <v>59</v>
      </c>
      <c r="B10" s="13">
        <f>+VIG_Tav2!C4</f>
        <v>0</v>
      </c>
      <c r="C10" s="13">
        <f>+VIG_Tav2!D4</f>
        <v>0</v>
      </c>
      <c r="D10" s="13">
        <f>+VIG_Tav2!E4</f>
        <v>0</v>
      </c>
      <c r="E10" s="13">
        <f>+VIG_Tav2!F4</f>
        <v>0</v>
      </c>
      <c r="F10" s="13">
        <f>+VIG_Tav2!G4</f>
        <v>0</v>
      </c>
      <c r="G10" s="136">
        <f>+VIG_Tav2!H4</f>
        <v>0</v>
      </c>
      <c r="H10" s="13">
        <f>+VIG_Tav2!I4</f>
        <v>0</v>
      </c>
      <c r="I10" s="136">
        <f>+VIG_Tav2!J4</f>
        <v>0</v>
      </c>
      <c r="J10" s="13">
        <f>+VIG_Tav2!K4</f>
        <v>0</v>
      </c>
      <c r="K10" s="136">
        <f>+VIG_Tav2!L4</f>
        <v>0</v>
      </c>
      <c r="L10" s="13">
        <f>+VIG_Tav2!M4</f>
        <v>0</v>
      </c>
      <c r="M10" s="136">
        <f>+VIG_Tav2!N4</f>
        <v>0</v>
      </c>
      <c r="N10" s="14">
        <f>+VIG_Tav2!O4</f>
        <v>0</v>
      </c>
      <c r="O10" s="142">
        <f>+VIG_Tav2!P4</f>
        <v>0</v>
      </c>
      <c r="P10" s="143">
        <f>+VIG_Tav2!Q4</f>
        <v>0</v>
      </c>
    </row>
    <row r="11" spans="1:16" ht="16.149999999999999" customHeight="1" x14ac:dyDescent="0.35">
      <c r="A11" s="79" t="s">
        <v>60</v>
      </c>
      <c r="B11" s="13">
        <f>+VIG_Tav2!C5</f>
        <v>778980</v>
      </c>
      <c r="C11" s="136">
        <f>+VIG_Tav2!D5</f>
        <v>-0.17995199595755401</v>
      </c>
      <c r="D11" s="13">
        <f>+VIG_Tav2!E5</f>
        <v>3108491</v>
      </c>
      <c r="E11" s="136">
        <f>+VIG_Tav2!F5</f>
        <v>-5.1575119068322801E-2</v>
      </c>
      <c r="F11" s="13">
        <f>+VIG_Tav2!G5</f>
        <v>6597499</v>
      </c>
      <c r="G11" s="136">
        <f>+VIG_Tav2!H5</f>
        <v>0.21927739299510901</v>
      </c>
      <c r="H11" s="13">
        <f>+VIG_Tav2!I5</f>
        <v>24736</v>
      </c>
      <c r="I11" s="136">
        <f>+VIG_Tav2!J5</f>
        <v>-0.25541073417416699</v>
      </c>
      <c r="J11" s="13">
        <f>+VIG_Tav2!K5</f>
        <v>420198</v>
      </c>
      <c r="K11" s="136">
        <f>+VIG_Tav2!L5</f>
        <v>-0.10996308087258801</v>
      </c>
      <c r="L11" s="13">
        <f>+VIG_Tav2!M5</f>
        <v>3434</v>
      </c>
      <c r="M11" s="136">
        <f>+VIG_Tav2!N5</f>
        <v>-0.56515132328732398</v>
      </c>
      <c r="N11" s="14">
        <f>+VIG_Tav2!O5</f>
        <v>10933338</v>
      </c>
      <c r="O11" s="137">
        <f>+VIG_Tav2!P5</f>
        <v>7.69987446402918E-2</v>
      </c>
      <c r="P11" s="138">
        <f>+VIG_Tav2!Q5</f>
        <v>0.34564825918701902</v>
      </c>
    </row>
    <row r="12" spans="1:16" s="44" customFormat="1" ht="16.149999999999999" customHeight="1" x14ac:dyDescent="0.35">
      <c r="A12" s="80" t="s">
        <v>58</v>
      </c>
      <c r="B12" s="42">
        <f>+VIG_Tav2!C6</f>
        <v>146075</v>
      </c>
      <c r="C12" s="139">
        <f>+VIG_Tav2!D6</f>
        <v>0.153202441007666</v>
      </c>
      <c r="D12" s="42">
        <f>+VIG_Tav2!E6</f>
        <v>373236</v>
      </c>
      <c r="E12" s="139">
        <f>+VIG_Tav2!F6</f>
        <v>0.33090380048352902</v>
      </c>
      <c r="F12" s="42">
        <f>+VIG_Tav2!G6</f>
        <v>35079</v>
      </c>
      <c r="G12" s="139">
        <f>+VIG_Tav2!H6</f>
        <v>-7.6909929926505195E-4</v>
      </c>
      <c r="H12" s="42">
        <f>+VIG_Tav2!I6</f>
        <v>4837</v>
      </c>
      <c r="I12" s="139">
        <f>+VIG_Tav2!J6</f>
        <v>0.53312202852614898</v>
      </c>
      <c r="J12" s="42">
        <f>+VIG_Tav2!K6</f>
        <v>104524</v>
      </c>
      <c r="K12" s="139">
        <f>+VIG_Tav2!L6</f>
        <v>0.27306830361492801</v>
      </c>
      <c r="L12" s="42">
        <f>+VIG_Tav2!M6</f>
        <v>1443</v>
      </c>
      <c r="M12" s="139">
        <f>+VIG_Tav2!N6</f>
        <v>-0.72018615474112901</v>
      </c>
      <c r="N12" s="43">
        <f>+VIG_Tav2!O6</f>
        <v>665194</v>
      </c>
      <c r="O12" s="140">
        <f>+VIG_Tav2!P6</f>
        <v>0.24888806279793299</v>
      </c>
      <c r="P12" s="141">
        <f>+VIG_Tav2!Q6</f>
        <v>2.10295472546124E-2</v>
      </c>
    </row>
    <row r="13" spans="1:16" ht="16.149999999999999" customHeight="1" x14ac:dyDescent="0.35">
      <c r="A13" s="79" t="s">
        <v>61</v>
      </c>
      <c r="B13" s="13">
        <f>+VIG_Tav2!C7</f>
        <v>60507</v>
      </c>
      <c r="C13" s="136">
        <f>+VIG_Tav2!D7</f>
        <v>0.13696493667556101</v>
      </c>
      <c r="D13" s="13">
        <f>+VIG_Tav2!E7</f>
        <v>296</v>
      </c>
      <c r="E13" s="136">
        <f>+VIG_Tav2!F7</f>
        <v>0.29257641921397398</v>
      </c>
      <c r="F13" s="13">
        <f>+VIG_Tav2!G7</f>
        <v>9394</v>
      </c>
      <c r="G13" s="136">
        <f>+VIG_Tav2!H7</f>
        <v>2.9705140852789701E-2</v>
      </c>
      <c r="H13" s="13">
        <f>+VIG_Tav2!I7</f>
        <v>19</v>
      </c>
      <c r="I13" s="136">
        <f>+VIG_Tav2!J7</f>
        <v>-0.05</v>
      </c>
      <c r="J13" s="13">
        <f>+VIG_Tav2!K7</f>
        <v>11658</v>
      </c>
      <c r="K13" s="136">
        <f>+VIG_Tav2!L7</f>
        <v>0.197534668721109</v>
      </c>
      <c r="L13" s="13">
        <f>+VIG_Tav2!M7</f>
        <v>1</v>
      </c>
      <c r="M13" s="136">
        <f>+VIG_Tav2!N7</f>
        <v>0</v>
      </c>
      <c r="N13" s="14">
        <f>+VIG_Tav2!O7</f>
        <v>81875</v>
      </c>
      <c r="O13" s="137">
        <f>+VIG_Tav2!P7</f>
        <v>0.132042862080885</v>
      </c>
      <c r="P13" s="138">
        <f>+VIG_Tav2!Q7</f>
        <v>2.58840906783794E-3</v>
      </c>
    </row>
    <row r="14" spans="1:16" ht="16.149999999999999" customHeight="1" x14ac:dyDescent="0.35">
      <c r="A14" s="79" t="s">
        <v>62</v>
      </c>
      <c r="B14" s="13">
        <f>+VIG_Tav2!C8</f>
        <v>17984</v>
      </c>
      <c r="C14" s="136">
        <f>+VIG_Tav2!D8</f>
        <v>-0.87142070681433104</v>
      </c>
      <c r="D14" s="13">
        <f>+VIG_Tav2!E8</f>
        <v>198</v>
      </c>
      <c r="E14" s="136">
        <f>+VIG_Tav2!F8</f>
        <v>2.19354838709677</v>
      </c>
      <c r="F14" s="13">
        <f>+VIG_Tav2!G8</f>
        <v>110542</v>
      </c>
      <c r="G14" s="136">
        <f>+VIG_Tav2!H8</f>
        <v>4.6854394897906699</v>
      </c>
      <c r="H14" s="13">
        <f>+VIG_Tav2!I8</f>
        <v>1687</v>
      </c>
      <c r="I14" s="136">
        <f>+VIG_Tav2!J8</f>
        <v>25.359375</v>
      </c>
      <c r="J14" s="13">
        <f>+VIG_Tav2!K8</f>
        <v>120118</v>
      </c>
      <c r="K14" s="136">
        <f>+VIG_Tav2!L8</f>
        <v>-0.414007083548799</v>
      </c>
      <c r="L14" s="13">
        <f>+VIG_Tav2!M8</f>
        <v>1301</v>
      </c>
      <c r="M14" s="136">
        <f>+VIG_Tav2!N8</f>
        <v>-0.89022023457935995</v>
      </c>
      <c r="N14" s="14">
        <f>+VIG_Tav2!O8</f>
        <v>251830</v>
      </c>
      <c r="O14" s="137">
        <f>+VIG_Tav2!P8</f>
        <v>-0.33071818300205402</v>
      </c>
      <c r="P14" s="138">
        <f>+VIG_Tav2!Q8</f>
        <v>7.9613930449298192E-3</v>
      </c>
    </row>
    <row r="15" spans="1:16" s="44" customFormat="1" ht="16.149999999999999" customHeight="1" x14ac:dyDescent="0.35">
      <c r="A15" s="80" t="s">
        <v>63</v>
      </c>
      <c r="B15" s="42">
        <f>+VIG_Tav2!C9</f>
        <v>159</v>
      </c>
      <c r="C15" s="139">
        <f>+VIG_Tav2!D9</f>
        <v>-8.0924855491329398E-2</v>
      </c>
      <c r="D15" s="42">
        <f>+VIG_Tav2!E9</f>
        <v>0</v>
      </c>
      <c r="E15" s="139">
        <f>+VIG_Tav2!F9</f>
        <v>0</v>
      </c>
      <c r="F15" s="42">
        <f>+VIG_Tav2!G9</f>
        <v>0</v>
      </c>
      <c r="G15" s="139">
        <f>+VIG_Tav2!H9</f>
        <v>-1</v>
      </c>
      <c r="H15" s="42">
        <f>+VIG_Tav2!I9</f>
        <v>0</v>
      </c>
      <c r="I15" s="139">
        <f>+VIG_Tav2!J9</f>
        <v>0</v>
      </c>
      <c r="J15" s="42">
        <f>+VIG_Tav2!K9</f>
        <v>0</v>
      </c>
      <c r="K15" s="139">
        <f>+VIG_Tav2!L9</f>
        <v>-1</v>
      </c>
      <c r="L15" s="42">
        <f>+VIG_Tav2!M9</f>
        <v>0</v>
      </c>
      <c r="M15" s="139">
        <f>+VIG_Tav2!N9</f>
        <v>0</v>
      </c>
      <c r="N15" s="43">
        <f>+VIG_Tav2!O9</f>
        <v>159</v>
      </c>
      <c r="O15" s="140">
        <f>+VIG_Tav2!P9</f>
        <v>-0.76090225563909797</v>
      </c>
      <c r="P15" s="141">
        <f>+VIG_Tav2!Q9</f>
        <v>5.0266508920455897E-6</v>
      </c>
    </row>
    <row r="16" spans="1:16" ht="16.149999999999999" customHeight="1" x14ac:dyDescent="0.35">
      <c r="A16" s="79" t="s">
        <v>64</v>
      </c>
      <c r="B16" s="13">
        <f>+VIG_Tav2!C10</f>
        <v>105740</v>
      </c>
      <c r="C16" s="136">
        <f>+VIG_Tav2!D10</f>
        <v>0.13691589789906</v>
      </c>
      <c r="D16" s="13">
        <f>+VIG_Tav2!E10</f>
        <v>106124</v>
      </c>
      <c r="E16" s="136">
        <f>+VIG_Tav2!F10</f>
        <v>0.286725835394539</v>
      </c>
      <c r="F16" s="13">
        <f>+VIG_Tav2!G10</f>
        <v>201210</v>
      </c>
      <c r="G16" s="136">
        <f>+VIG_Tav2!H10</f>
        <v>1.24996225959362E-2</v>
      </c>
      <c r="H16" s="13">
        <f>+VIG_Tav2!I10</f>
        <v>1542</v>
      </c>
      <c r="I16" s="136">
        <f>+VIG_Tav2!J10</f>
        <v>0.27332782824112301</v>
      </c>
      <c r="J16" s="13">
        <f>+VIG_Tav2!K10</f>
        <v>12624</v>
      </c>
      <c r="K16" s="136">
        <f>+VIG_Tav2!L10</f>
        <v>7.5023418206591197E-2</v>
      </c>
      <c r="L16" s="13">
        <f>+VIG_Tav2!M10</f>
        <v>778</v>
      </c>
      <c r="M16" s="136">
        <f>+VIG_Tav2!N10</f>
        <v>-0.97446501247210204</v>
      </c>
      <c r="N16" s="14">
        <f>+VIG_Tav2!O10</f>
        <v>428018</v>
      </c>
      <c r="O16" s="137">
        <f>+VIG_Tav2!P10</f>
        <v>2.4873692024040401E-2</v>
      </c>
      <c r="P16" s="138">
        <f>+VIG_Tav2!Q10</f>
        <v>1.35314280598212E-2</v>
      </c>
    </row>
    <row r="17" spans="1:16" ht="18" customHeight="1" x14ac:dyDescent="0.35">
      <c r="A17" s="144" t="s">
        <v>65</v>
      </c>
      <c r="B17" s="14">
        <f>+VIG_Tav2!C11</f>
        <v>3489632</v>
      </c>
      <c r="C17" s="137">
        <f>+VIG_Tav2!D11</f>
        <v>-1.09470514611185E-2</v>
      </c>
      <c r="D17" s="14">
        <f>+VIG_Tav2!E11</f>
        <v>4899167</v>
      </c>
      <c r="E17" s="137">
        <f>+VIG_Tav2!F11</f>
        <v>-2.4825205030528201E-2</v>
      </c>
      <c r="F17" s="14">
        <f>+VIG_Tav2!G11</f>
        <v>19139616</v>
      </c>
      <c r="G17" s="137">
        <f>+VIG_Tav2!H11</f>
        <v>2.05496650007841E-2</v>
      </c>
      <c r="H17" s="14">
        <f>+VIG_Tav2!I11</f>
        <v>121012</v>
      </c>
      <c r="I17" s="137">
        <f>+VIG_Tav2!J11</f>
        <v>-0.32306659581014202</v>
      </c>
      <c r="J17" s="14">
        <f>+VIG_Tav2!K11</f>
        <v>1963889</v>
      </c>
      <c r="K17" s="137">
        <f>+VIG_Tav2!L11</f>
        <v>-0.105297901613653</v>
      </c>
      <c r="L17" s="14">
        <f>+VIG_Tav2!M11</f>
        <v>58001</v>
      </c>
      <c r="M17" s="137">
        <f>+VIG_Tav2!N11</f>
        <v>-0.59696337989020898</v>
      </c>
      <c r="N17" s="14">
        <f>+VIG_Tav2!O11</f>
        <v>29671317</v>
      </c>
      <c r="O17" s="137">
        <f>+VIG_Tav2!P11</f>
        <v>-5.12146904210897E-3</v>
      </c>
      <c r="P17" s="138">
        <f>+VIG_Tav2!Q11</f>
        <v>0.938033660793821</v>
      </c>
    </row>
    <row r="18" spans="1:16" s="44" customFormat="1" ht="13.15" customHeight="1" x14ac:dyDescent="0.35">
      <c r="A18" s="145" t="s">
        <v>66</v>
      </c>
      <c r="B18" s="42"/>
      <c r="C18" s="146"/>
      <c r="D18" s="42"/>
      <c r="E18" s="146"/>
      <c r="F18" s="42"/>
      <c r="G18" s="146"/>
      <c r="H18" s="42"/>
      <c r="I18" s="146"/>
      <c r="J18" s="42"/>
      <c r="K18" s="146"/>
      <c r="L18" s="42"/>
      <c r="M18" s="146"/>
      <c r="N18" s="43"/>
      <c r="O18" s="147"/>
      <c r="P18" s="141"/>
    </row>
    <row r="19" spans="1:16" s="44" customFormat="1" ht="16.149999999999999" customHeight="1" x14ac:dyDescent="0.35">
      <c r="A19" s="80" t="s">
        <v>67</v>
      </c>
      <c r="B19" s="42">
        <f>+VIG_Tav2!C12</f>
        <v>331809</v>
      </c>
      <c r="C19" s="139">
        <f>+VIG_Tav2!D12</f>
        <v>4.3010036684141299E-3</v>
      </c>
      <c r="D19" s="42">
        <f>+VIG_Tav2!E12</f>
        <v>18448</v>
      </c>
      <c r="E19" s="139">
        <f>+VIG_Tav2!F12</f>
        <v>2.9357399151896898E-3</v>
      </c>
      <c r="F19" s="42">
        <f>+VIG_Tav2!G12</f>
        <v>128129</v>
      </c>
      <c r="G19" s="139">
        <f>+VIG_Tav2!H12</f>
        <v>4.47825696975628E-2</v>
      </c>
      <c r="H19" s="42">
        <f>+VIG_Tav2!I12</f>
        <v>6042</v>
      </c>
      <c r="I19" s="139">
        <f>+VIG_Tav2!J12</f>
        <v>7.6237976487353101E-2</v>
      </c>
      <c r="J19" s="42">
        <f>+VIG_Tav2!K12</f>
        <v>236725</v>
      </c>
      <c r="K19" s="139">
        <f>+VIG_Tav2!L12</f>
        <v>-0.133773414372647</v>
      </c>
      <c r="L19" s="42">
        <f>+VIG_Tav2!M12</f>
        <v>4583</v>
      </c>
      <c r="M19" s="139">
        <f>+VIG_Tav2!N12</f>
        <v>0.12549115913556</v>
      </c>
      <c r="N19" s="43">
        <f>+VIG_Tav2!O12</f>
        <v>725736</v>
      </c>
      <c r="O19" s="140">
        <f>+VIG_Tav2!P12</f>
        <v>-3.79804556806312E-2</v>
      </c>
      <c r="P19" s="141">
        <f>+VIG_Tav2!Q12</f>
        <v>2.29435315206893E-2</v>
      </c>
    </row>
    <row r="20" spans="1:16" s="44" customFormat="1" ht="16.149999999999999" customHeight="1" x14ac:dyDescent="0.35">
      <c r="A20" s="80" t="s">
        <v>68</v>
      </c>
      <c r="B20" s="42">
        <f>+VIG_Tav2!C13</f>
        <v>2385608</v>
      </c>
      <c r="C20" s="139">
        <f>+VIG_Tav2!D13</f>
        <v>-3.1260583369541899E-2</v>
      </c>
      <c r="D20" s="42">
        <f>+VIG_Tav2!E13</f>
        <v>4327149</v>
      </c>
      <c r="E20" s="139">
        <f>+VIG_Tav2!F13</f>
        <v>-4.3613438636112001E-2</v>
      </c>
      <c r="F20" s="42">
        <f>+VIG_Tav2!G13</f>
        <v>17908612</v>
      </c>
      <c r="G20" s="139">
        <f>+VIG_Tav2!H13</f>
        <v>2.1594566315753301E-2</v>
      </c>
      <c r="H20" s="42">
        <f>+VIG_Tav2!I13</f>
        <v>106309</v>
      </c>
      <c r="I20" s="139">
        <f>+VIG_Tav2!J13</f>
        <v>-0.36095481978407801</v>
      </c>
      <c r="J20" s="42">
        <f>+VIG_Tav2!K13</f>
        <v>1117777</v>
      </c>
      <c r="K20" s="139">
        <f>+VIG_Tav2!L13</f>
        <v>-0.154426605018776</v>
      </c>
      <c r="L20" s="42">
        <f>+VIG_Tav2!M13</f>
        <v>30441</v>
      </c>
      <c r="M20" s="139">
        <f>+VIG_Tav2!N13</f>
        <v>-0.59481152166968398</v>
      </c>
      <c r="N20" s="43">
        <f>+VIG_Tav2!O13</f>
        <v>25875896</v>
      </c>
      <c r="O20" s="140">
        <f>+VIG_Tav2!P13</f>
        <v>-7.8460460439351305E-3</v>
      </c>
      <c r="P20" s="141">
        <f>+VIG_Tav2!Q13</f>
        <v>0.81804462711244597</v>
      </c>
    </row>
    <row r="21" spans="1:16" s="44" customFormat="1" ht="16.149999999999999" customHeight="1" x14ac:dyDescent="0.35">
      <c r="A21" s="81" t="s">
        <v>69</v>
      </c>
      <c r="B21" s="45">
        <f>+VIG_Tav2!C14</f>
        <v>772215</v>
      </c>
      <c r="C21" s="148">
        <f>+VIG_Tav2!D14</f>
        <v>5.0235421160431899E-2</v>
      </c>
      <c r="D21" s="45">
        <f>+VIG_Tav2!E14</f>
        <v>553570</v>
      </c>
      <c r="E21" s="148">
        <f>+VIG_Tav2!F14</f>
        <v>0.15083729197634199</v>
      </c>
      <c r="F21" s="45">
        <f>+VIG_Tav2!G14</f>
        <v>1102875</v>
      </c>
      <c r="G21" s="148">
        <f>+VIG_Tav2!H14</f>
        <v>1.22284680915974E-3</v>
      </c>
      <c r="H21" s="45">
        <f>+VIG_Tav2!I14</f>
        <v>8661</v>
      </c>
      <c r="I21" s="148">
        <f>+VIG_Tav2!J14</f>
        <v>0.27461368653421597</v>
      </c>
      <c r="J21" s="45">
        <f>+VIG_Tav2!K14</f>
        <v>609387</v>
      </c>
      <c r="K21" s="148">
        <f>+VIG_Tav2!L14</f>
        <v>1.59480911805354E-2</v>
      </c>
      <c r="L21" s="45">
        <f>+VIG_Tav2!M14</f>
        <v>22977</v>
      </c>
      <c r="M21" s="148">
        <f>+VIG_Tav2!N14</f>
        <v>-0.64492350486787198</v>
      </c>
      <c r="N21" s="46">
        <f>+VIG_Tav2!O14</f>
        <v>3069685</v>
      </c>
      <c r="O21" s="149">
        <f>+VIG_Tav2!P14</f>
        <v>2.6943472502356101E-2</v>
      </c>
      <c r="P21" s="141">
        <f>+VIG_Tav2!Q14</f>
        <v>9.7045502160685304E-2</v>
      </c>
    </row>
    <row r="22" spans="1:16" ht="15.4" hidden="1" customHeight="1" x14ac:dyDescent="0.35">
      <c r="A22" s="82"/>
      <c r="B22" s="16">
        <f t="shared" ref="B22:P22" si="0">B19+B20+B21</f>
        <v>3489632</v>
      </c>
      <c r="C22" s="150"/>
      <c r="D22" s="17">
        <f t="shared" si="0"/>
        <v>4899167</v>
      </c>
      <c r="E22" s="150"/>
      <c r="F22" s="16">
        <f t="shared" si="0"/>
        <v>19139616</v>
      </c>
      <c r="G22" s="151"/>
      <c r="H22" s="16">
        <f t="shared" si="0"/>
        <v>121012</v>
      </c>
      <c r="I22" s="151"/>
      <c r="J22" s="16">
        <f t="shared" si="0"/>
        <v>1963889</v>
      </c>
      <c r="K22" s="150"/>
      <c r="L22" s="17">
        <f t="shared" si="0"/>
        <v>58001</v>
      </c>
      <c r="M22" s="150"/>
      <c r="N22" s="18">
        <f t="shared" si="0"/>
        <v>29671317</v>
      </c>
      <c r="O22" s="152">
        <f t="shared" si="0"/>
        <v>-1.8883029222210228E-2</v>
      </c>
      <c r="P22" s="138">
        <f t="shared" si="0"/>
        <v>0.93803366079382056</v>
      </c>
    </row>
    <row r="23" spans="1:16" ht="18" customHeight="1" x14ac:dyDescent="0.35">
      <c r="A23" s="27" t="s">
        <v>70</v>
      </c>
      <c r="B23" s="19"/>
      <c r="C23" s="153"/>
      <c r="D23" s="19"/>
      <c r="E23" s="153"/>
      <c r="F23" s="19"/>
      <c r="G23" s="153"/>
      <c r="H23" s="19"/>
      <c r="I23" s="153"/>
      <c r="J23" s="19"/>
      <c r="K23" s="153"/>
      <c r="L23" s="19"/>
      <c r="M23" s="153"/>
      <c r="N23" s="20"/>
      <c r="O23" s="154"/>
      <c r="P23" s="134"/>
    </row>
    <row r="24" spans="1:16" ht="16.149999999999999" customHeight="1" x14ac:dyDescent="0.35">
      <c r="A24" s="79" t="s">
        <v>57</v>
      </c>
      <c r="B24" s="13">
        <f>+VIG_Tav2!C15</f>
        <v>172874</v>
      </c>
      <c r="C24" s="136">
        <f>+VIG_Tav2!D15</f>
        <v>-2.2692325087060799E-2</v>
      </c>
      <c r="D24" s="13">
        <f>+VIG_Tav2!E15</f>
        <v>3136</v>
      </c>
      <c r="E24" s="136">
        <f>+VIG_Tav2!F15</f>
        <v>0.548641975308642</v>
      </c>
      <c r="F24" s="13">
        <f>+VIG_Tav2!G15</f>
        <v>149590</v>
      </c>
      <c r="G24" s="136">
        <f>+VIG_Tav2!H15</f>
        <v>-4.5062528327662402E-2</v>
      </c>
      <c r="H24" s="13">
        <f>+VIG_Tav2!I15</f>
        <v>123801</v>
      </c>
      <c r="I24" s="136">
        <f>+VIG_Tav2!J15</f>
        <v>0.16758148483476701</v>
      </c>
      <c r="J24" s="13">
        <f>+VIG_Tav2!K15</f>
        <v>496607</v>
      </c>
      <c r="K24" s="136">
        <f>+VIG_Tav2!L15</f>
        <v>-2.8527553355895099E-2</v>
      </c>
      <c r="L24" s="13">
        <f>+VIG_Tav2!M15</f>
        <v>23830</v>
      </c>
      <c r="M24" s="136">
        <f>+VIG_Tav2!N15</f>
        <v>7.9795187820018904E-2</v>
      </c>
      <c r="N24" s="14">
        <f>+VIG_Tav2!O15</f>
        <v>969838</v>
      </c>
      <c r="O24" s="137">
        <f>+VIG_Tav2!P15</f>
        <v>-5.1443653555972597E-3</v>
      </c>
      <c r="P24" s="138">
        <f>+VIG_Tav2!Q15</f>
        <v>3.0660610363771799E-2</v>
      </c>
    </row>
    <row r="25" spans="1:16" ht="16.149999999999999" customHeight="1" x14ac:dyDescent="0.35">
      <c r="A25" s="79" t="s">
        <v>59</v>
      </c>
      <c r="B25" s="13">
        <f>+VIG_Tav2!C16</f>
        <v>0</v>
      </c>
      <c r="C25" s="136">
        <f>+VIG_Tav2!D16</f>
        <v>0</v>
      </c>
      <c r="D25" s="13">
        <f>+VIG_Tav2!E16</f>
        <v>0</v>
      </c>
      <c r="E25" s="136">
        <f>+VIG_Tav2!F16</f>
        <v>0</v>
      </c>
      <c r="F25" s="13">
        <f>+VIG_Tav2!G16</f>
        <v>0</v>
      </c>
      <c r="G25" s="136">
        <f>+VIG_Tav2!H16</f>
        <v>0</v>
      </c>
      <c r="H25" s="13">
        <f>+VIG_Tav2!I16</f>
        <v>0</v>
      </c>
      <c r="I25" s="136">
        <f>+VIG_Tav2!J16</f>
        <v>0</v>
      </c>
      <c r="J25" s="13">
        <f>+VIG_Tav2!K16</f>
        <v>0</v>
      </c>
      <c r="K25" s="136">
        <f>+VIG_Tav2!L16</f>
        <v>0</v>
      </c>
      <c r="L25" s="13">
        <f>+VIG_Tav2!M16</f>
        <v>0</v>
      </c>
      <c r="M25" s="136">
        <f>+VIG_Tav2!N16</f>
        <v>0</v>
      </c>
      <c r="N25" s="14">
        <f>+VIG_Tav2!O16</f>
        <v>0</v>
      </c>
      <c r="O25" s="155">
        <f>+VIG_Tav2!P16</f>
        <v>0</v>
      </c>
      <c r="P25" s="143">
        <f>+VIG_Tav2!Q16</f>
        <v>0</v>
      </c>
    </row>
    <row r="26" spans="1:16" ht="16.149999999999999" customHeight="1" x14ac:dyDescent="0.35">
      <c r="A26" s="79" t="s">
        <v>60</v>
      </c>
      <c r="B26" s="13">
        <f>+VIG_Tav2!C17</f>
        <v>0</v>
      </c>
      <c r="C26" s="136">
        <f>+VIG_Tav2!D17</f>
        <v>0</v>
      </c>
      <c r="D26" s="13">
        <f>+VIG_Tav2!E17</f>
        <v>0</v>
      </c>
      <c r="E26" s="136">
        <f>+VIG_Tav2!F17</f>
        <v>0</v>
      </c>
      <c r="F26" s="13">
        <f>+VIG_Tav2!G17</f>
        <v>0</v>
      </c>
      <c r="G26" s="136">
        <f>+VIG_Tav2!H17</f>
        <v>0</v>
      </c>
      <c r="H26" s="13">
        <f>+VIG_Tav2!I17</f>
        <v>0</v>
      </c>
      <c r="I26" s="136">
        <f>+VIG_Tav2!J17</f>
        <v>0</v>
      </c>
      <c r="J26" s="13">
        <f>+VIG_Tav2!K17</f>
        <v>10943</v>
      </c>
      <c r="K26" s="136">
        <f>+VIG_Tav2!L17</f>
        <v>0.911107230178135</v>
      </c>
      <c r="L26" s="13">
        <f>+VIG_Tav2!M17</f>
        <v>104</v>
      </c>
      <c r="M26" s="136">
        <f>+VIG_Tav2!N17</f>
        <v>-0.86405228758169905</v>
      </c>
      <c r="N26" s="14">
        <f>+VIG_Tav2!O17</f>
        <v>11047</v>
      </c>
      <c r="O26" s="137">
        <f>+VIG_Tav2!P17</f>
        <v>0.70189493144353698</v>
      </c>
      <c r="P26" s="138">
        <f>+VIG_Tav2!Q17</f>
        <v>3.4924158744923002E-4</v>
      </c>
    </row>
    <row r="27" spans="1:16" ht="16.149999999999999" customHeight="1" x14ac:dyDescent="0.35">
      <c r="A27" s="79" t="s">
        <v>61</v>
      </c>
      <c r="B27" s="13">
        <f>+VIG_Tav2!C18</f>
        <v>6234</v>
      </c>
      <c r="C27" s="136">
        <f>+VIG_Tav2!D18</f>
        <v>0.13324850027267801</v>
      </c>
      <c r="D27" s="13">
        <f>+VIG_Tav2!E18</f>
        <v>6</v>
      </c>
      <c r="E27" s="136">
        <f>+VIG_Tav2!F18</f>
        <v>0</v>
      </c>
      <c r="F27" s="13">
        <f>+VIG_Tav2!G18</f>
        <v>1202</v>
      </c>
      <c r="G27" s="136">
        <f>+VIG_Tav2!H18</f>
        <v>25.130434782608699</v>
      </c>
      <c r="H27" s="13">
        <f>+VIG_Tav2!I18</f>
        <v>4080</v>
      </c>
      <c r="I27" s="136">
        <f>+VIG_Tav2!J18</f>
        <v>4.42794983363195E-2</v>
      </c>
      <c r="J27" s="13">
        <f>+VIG_Tav2!K18</f>
        <v>5388</v>
      </c>
      <c r="K27" s="136">
        <f>+VIG_Tav2!L18</f>
        <v>0.68955785512699896</v>
      </c>
      <c r="L27" s="13">
        <f>+VIG_Tav2!M18</f>
        <v>2</v>
      </c>
      <c r="M27" s="136">
        <f>+VIG_Tav2!N18</f>
        <v>0</v>
      </c>
      <c r="N27" s="14">
        <f>+VIG_Tav2!O18</f>
        <v>16912</v>
      </c>
      <c r="O27" s="137">
        <f>+VIG_Tav2!P18</f>
        <v>0.33744563068406502</v>
      </c>
      <c r="P27" s="138">
        <f>+VIG_Tav2!Q18</f>
        <v>5.3465861563694998E-4</v>
      </c>
    </row>
    <row r="28" spans="1:16" ht="16.149999999999999" customHeight="1" x14ac:dyDescent="0.35">
      <c r="A28" s="79" t="s">
        <v>62</v>
      </c>
      <c r="B28" s="13">
        <f>+VIG_Tav2!C19</f>
        <v>41758</v>
      </c>
      <c r="C28" s="136">
        <f>+VIG_Tav2!D19</f>
        <v>6.8909025751292804E-2</v>
      </c>
      <c r="D28" s="13">
        <f>+VIG_Tav2!E19</f>
        <v>9308</v>
      </c>
      <c r="E28" s="136">
        <f>+VIG_Tav2!F19</f>
        <v>50.425414364640901</v>
      </c>
      <c r="F28" s="13">
        <f>+VIG_Tav2!G19</f>
        <v>1041</v>
      </c>
      <c r="G28" s="136">
        <f>+VIG_Tav2!H19</f>
        <v>-8.2010582010582006E-2</v>
      </c>
      <c r="H28" s="13">
        <f>+VIG_Tav2!I19</f>
        <v>11701</v>
      </c>
      <c r="I28" s="136">
        <f>+VIG_Tav2!J19</f>
        <v>-0.60728310119147499</v>
      </c>
      <c r="J28" s="13">
        <f>+VIG_Tav2!K19</f>
        <v>171738</v>
      </c>
      <c r="K28" s="136">
        <f>+VIG_Tav2!L19</f>
        <v>0.76648837687718596</v>
      </c>
      <c r="L28" s="13">
        <f>+VIG_Tav2!M19</f>
        <v>9495</v>
      </c>
      <c r="M28" s="136">
        <f>+VIG_Tav2!N19</f>
        <v>0.15962383976551101</v>
      </c>
      <c r="N28" s="14">
        <f>+VIG_Tav2!O19</f>
        <v>245041</v>
      </c>
      <c r="O28" s="137">
        <f>+VIG_Tav2!P19</f>
        <v>0.39557704574448699</v>
      </c>
      <c r="P28" s="138">
        <f>+VIG_Tav2!Q19</f>
        <v>7.7467645360864397E-3</v>
      </c>
    </row>
    <row r="29" spans="1:16" ht="16.149999999999999" customHeight="1" x14ac:dyDescent="0.35">
      <c r="A29" s="79" t="s">
        <v>64</v>
      </c>
      <c r="B29" s="13">
        <f>+VIG_Tav2!C20</f>
        <v>69654</v>
      </c>
      <c r="C29" s="136">
        <f>+VIG_Tav2!D20</f>
        <v>0.17071448980620901</v>
      </c>
      <c r="D29" s="13">
        <f>+VIG_Tav2!E20</f>
        <v>29422</v>
      </c>
      <c r="E29" s="136">
        <f>+VIG_Tav2!F20</f>
        <v>0.36074368698547798</v>
      </c>
      <c r="F29" s="13">
        <f>+VIG_Tav2!G20</f>
        <v>30816</v>
      </c>
      <c r="G29" s="136">
        <f>+VIG_Tav2!H20</f>
        <v>2.41616537605105E-2</v>
      </c>
      <c r="H29" s="13">
        <f>+VIG_Tav2!I20</f>
        <v>8352</v>
      </c>
      <c r="I29" s="136">
        <f>+VIG_Tav2!J20</f>
        <v>-0.14827656536814199</v>
      </c>
      <c r="J29" s="13">
        <f>+VIG_Tav2!K20</f>
        <v>501402</v>
      </c>
      <c r="K29" s="136">
        <f>+VIG_Tav2!L20</f>
        <v>-0.43345046948622001</v>
      </c>
      <c r="L29" s="13">
        <f>+VIG_Tav2!M20</f>
        <v>77598</v>
      </c>
      <c r="M29" s="136">
        <f>+VIG_Tav2!N20</f>
        <v>0</v>
      </c>
      <c r="N29" s="14">
        <f>+VIG_Tav2!O20</f>
        <v>717244</v>
      </c>
      <c r="O29" s="137">
        <f>+VIG_Tav2!P20</f>
        <v>-0.287050805944987</v>
      </c>
      <c r="P29" s="138">
        <f>+VIG_Tav2!Q20</f>
        <v>2.2675064103234902E-2</v>
      </c>
    </row>
    <row r="30" spans="1:16" ht="18" customHeight="1" x14ac:dyDescent="0.35">
      <c r="A30" s="83" t="s">
        <v>71</v>
      </c>
      <c r="B30" s="15">
        <f>+VIG_Tav2!C21</f>
        <v>290520</v>
      </c>
      <c r="C30" s="156">
        <f>+VIG_Tav2!D21</f>
        <v>3.4055639397477099E-2</v>
      </c>
      <c r="D30" s="15">
        <f>+VIG_Tav2!E21</f>
        <v>41872</v>
      </c>
      <c r="E30" s="156">
        <f>+VIG_Tav2!F21</f>
        <v>0.75726036595601798</v>
      </c>
      <c r="F30" s="15">
        <f>+VIG_Tav2!G21</f>
        <v>182649</v>
      </c>
      <c r="G30" s="156">
        <f>+VIG_Tav2!H21</f>
        <v>-2.80388254451409E-2</v>
      </c>
      <c r="H30" s="15">
        <f>+VIG_Tav2!I21</f>
        <v>147934</v>
      </c>
      <c r="I30" s="156">
        <f>+VIG_Tav2!J21</f>
        <v>-1.07396014444295E-2</v>
      </c>
      <c r="J30" s="15">
        <f>+VIG_Tav2!K21</f>
        <v>1186078</v>
      </c>
      <c r="K30" s="156">
        <f>+VIG_Tav2!L21</f>
        <v>-0.210510305624245</v>
      </c>
      <c r="L30" s="15">
        <f>+VIG_Tav2!M21</f>
        <v>111029</v>
      </c>
      <c r="M30" s="156">
        <f>+VIG_Tav2!N21</f>
        <v>2.5788099535843201</v>
      </c>
      <c r="N30" s="15">
        <f>+VIG_Tav2!O21</f>
        <v>1960082</v>
      </c>
      <c r="O30" s="156">
        <f>+VIG_Tav2!P21</f>
        <v>-9.9060166014202103E-2</v>
      </c>
      <c r="P30" s="157">
        <f>+VIG_Tav2!Q21</f>
        <v>6.1966339206179298E-2</v>
      </c>
    </row>
    <row r="31" spans="1:16" ht="18" customHeight="1" x14ac:dyDescent="0.35">
      <c r="A31" s="232" t="s">
        <v>11</v>
      </c>
      <c r="B31" s="20"/>
      <c r="C31" s="154"/>
      <c r="D31" s="20"/>
      <c r="E31" s="154"/>
      <c r="F31" s="20"/>
      <c r="G31" s="154"/>
      <c r="H31" s="20"/>
      <c r="I31" s="154"/>
      <c r="J31" s="20"/>
      <c r="K31" s="154"/>
      <c r="L31" s="20"/>
      <c r="M31" s="154"/>
      <c r="N31" s="20"/>
      <c r="O31" s="154"/>
      <c r="P31" s="138"/>
    </row>
    <row r="32" spans="1:16" ht="36.65" customHeight="1" x14ac:dyDescent="0.35">
      <c r="A32" s="233"/>
      <c r="B32" s="15">
        <f>+VIG_Tav2!C22</f>
        <v>3780152</v>
      </c>
      <c r="C32" s="156">
        <f>+VIG_Tav2!D22</f>
        <v>-7.62783234730158E-3</v>
      </c>
      <c r="D32" s="15">
        <f>+VIG_Tav2!E22</f>
        <v>4941039</v>
      </c>
      <c r="E32" s="156">
        <f>+VIG_Tav2!F22</f>
        <v>-2.1133328869266301E-2</v>
      </c>
      <c r="F32" s="15">
        <f>+VIG_Tav2!G22</f>
        <v>19322265</v>
      </c>
      <c r="G32" s="156">
        <f>+VIG_Tav2!H22</f>
        <v>2.0067636493678299E-2</v>
      </c>
      <c r="H32" s="15">
        <f>+VIG_Tav2!I22</f>
        <v>268946</v>
      </c>
      <c r="I32" s="156">
        <f>+VIG_Tav2!J22</f>
        <v>-0.18080443490047399</v>
      </c>
      <c r="J32" s="15">
        <f>+VIG_Tav2!K22</f>
        <v>3149967</v>
      </c>
      <c r="K32" s="156">
        <f>+VIG_Tav2!L22</f>
        <v>-0.14804853740038501</v>
      </c>
      <c r="L32" s="15">
        <f>+VIG_Tav2!M22</f>
        <v>169030</v>
      </c>
      <c r="M32" s="156">
        <f>+VIG_Tav2!N22</f>
        <v>-3.3749871380063398E-2</v>
      </c>
      <c r="N32" s="15">
        <f>+VIG_Tav2!O22</f>
        <v>31631399</v>
      </c>
      <c r="O32" s="156">
        <f>+VIG_Tav2!P22</f>
        <v>-1.15081858533671E-2</v>
      </c>
      <c r="P32" s="157">
        <f>+VIG_Tav2!Q22</f>
        <v>1</v>
      </c>
    </row>
    <row r="33" spans="1:14" ht="7.15" customHeight="1" x14ac:dyDescent="0.3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</row>
    <row r="34" spans="1:14" ht="22.5" customHeight="1" x14ac:dyDescent="0.35">
      <c r="A34" s="197" t="s">
        <v>72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0"/>
    </row>
    <row r="35" spans="1:14" ht="21" customHeight="1" x14ac:dyDescent="0.35">
      <c r="A35" s="231"/>
      <c r="B35" s="231"/>
      <c r="C35" s="231"/>
      <c r="D35" s="231"/>
      <c r="E35" s="231"/>
      <c r="F35" s="231"/>
      <c r="G35" s="231"/>
      <c r="H35" s="231"/>
      <c r="I35" s="158"/>
      <c r="J35" s="158"/>
      <c r="K35" s="158"/>
      <c r="L35" s="158"/>
      <c r="M35" s="158"/>
      <c r="N35" s="158"/>
    </row>
    <row r="36" spans="1:14" x14ac:dyDescent="0.35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</row>
  </sheetData>
  <mergeCells count="12">
    <mergeCell ref="A31:A32"/>
    <mergeCell ref="A35:H35"/>
    <mergeCell ref="A1:P1"/>
    <mergeCell ref="A2:P2"/>
    <mergeCell ref="A3:P3"/>
    <mergeCell ref="B5:C5"/>
    <mergeCell ref="D5:E5"/>
    <mergeCell ref="F5:G5"/>
    <mergeCell ref="H5:I5"/>
    <mergeCell ref="J5:K5"/>
    <mergeCell ref="L5:M5"/>
    <mergeCell ref="N5:P5"/>
  </mergeCells>
  <printOptions horizontalCentered="1"/>
  <pageMargins left="0.31496062992125984" right="0.11811023622047245" top="0.19685039370078741" bottom="0" header="0.19685039370078741" footer="0"/>
  <pageSetup paperSize="9" scale="77" orientation="landscape" horizontalDpi="4294967292" verticalDpi="300" r:id="rId1"/>
  <headerFooter alignWithMargins="0">
    <oddHeader>&amp;L&amp;"Arial,Normale"&amp;8IVASS - SERVIZIO STUDI E GESTIONE DATI
DIVISIONE STUDI E ANALISI STATISTICHE&amp;R&amp;A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  <pageSetUpPr fitToPage="1"/>
  </sheetPr>
  <dimension ref="A1:Q60"/>
  <sheetViews>
    <sheetView showGridLines="0" zoomScale="85" zoomScaleNormal="85" workbookViewId="0"/>
  </sheetViews>
  <sheetFormatPr defaultColWidth="9" defaultRowHeight="11" x14ac:dyDescent="0.35"/>
  <cols>
    <col min="1" max="2" width="7.54296875" style="8" customWidth="1"/>
    <col min="3" max="3" width="26.54296875" style="8" customWidth="1"/>
    <col min="4" max="4" width="14.453125" style="8" customWidth="1"/>
    <col min="5" max="5" width="10.54296875" style="159" customWidth="1"/>
    <col min="6" max="6" width="13.81640625" style="8" customWidth="1"/>
    <col min="7" max="7" width="11.453125" style="159" customWidth="1"/>
    <col min="8" max="8" width="10.54296875" style="8" customWidth="1"/>
    <col min="9" max="9" width="10.54296875" style="159" customWidth="1"/>
    <col min="10" max="10" width="10.54296875" style="8" customWidth="1"/>
    <col min="11" max="11" width="10.54296875" style="159" customWidth="1"/>
    <col min="12" max="14" width="10.54296875" style="8" customWidth="1"/>
    <col min="15" max="15" width="15" style="8" bestFit="1" customWidth="1"/>
    <col min="16" max="16" width="10.453125" style="159" bestFit="1" customWidth="1"/>
    <col min="17" max="17" width="12.26953125" style="159" bestFit="1" customWidth="1"/>
    <col min="18" max="16384" width="9" style="8"/>
  </cols>
  <sheetData>
    <row r="1" spans="1:17" ht="13.15" customHeight="1" x14ac:dyDescent="0.35">
      <c r="A1" s="218" t="s">
        <v>200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</row>
    <row r="2" spans="1:17" ht="13.15" customHeight="1" x14ac:dyDescent="0.35">
      <c r="A2" s="218" t="s">
        <v>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</row>
    <row r="3" spans="1:17" ht="13.15" customHeight="1" x14ac:dyDescent="0.35">
      <c r="A3" s="218" t="str">
        <f>"Nuova produzione emessa a tutto il "&amp;IF(MID(VIG_Tav3!C1,5,4)="0331","1°",
IF(MID(VIG_Tav3!C1,5,4)="0630","2°",
IF(MID(VIG_Tav3!C1,5,4)="0930","3°","4°")))&amp;" trimestre "&amp;MID(VIG_Tav3!C1,1,4)&amp;" (a)"</f>
        <v>Nuova produzione emessa a tutto il 1° trimestre 2026 (a)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</row>
    <row r="4" spans="1:17" ht="13.15" customHeight="1" x14ac:dyDescent="0.35">
      <c r="Q4" s="9" t="s">
        <v>1</v>
      </c>
    </row>
    <row r="5" spans="1:17" ht="13.15" customHeight="1" x14ac:dyDescent="0.35">
      <c r="A5" s="223" t="s">
        <v>12</v>
      </c>
      <c r="B5" s="224"/>
      <c r="C5" s="241"/>
      <c r="D5" s="24" t="s">
        <v>13</v>
      </c>
      <c r="E5" s="160"/>
      <c r="F5" s="52"/>
      <c r="G5" s="160"/>
      <c r="H5" s="53" t="s">
        <v>14</v>
      </c>
      <c r="I5" s="160"/>
      <c r="J5" s="52"/>
      <c r="K5" s="160"/>
      <c r="L5" s="229" t="s">
        <v>15</v>
      </c>
      <c r="M5" s="230"/>
      <c r="N5" s="230"/>
      <c r="O5" s="230"/>
      <c r="P5" s="230"/>
      <c r="Q5" s="244"/>
    </row>
    <row r="6" spans="1:17" ht="13.15" customHeight="1" x14ac:dyDescent="0.35">
      <c r="A6" s="225"/>
      <c r="B6" s="226"/>
      <c r="C6" s="242"/>
      <c r="D6" s="229" t="s">
        <v>194</v>
      </c>
      <c r="E6" s="244"/>
      <c r="F6" s="229" t="s">
        <v>195</v>
      </c>
      <c r="G6" s="244"/>
      <c r="H6" s="229" t="s">
        <v>194</v>
      </c>
      <c r="I6" s="244"/>
      <c r="J6" s="229" t="s">
        <v>195</v>
      </c>
      <c r="K6" s="244"/>
      <c r="L6" s="92" t="s">
        <v>16</v>
      </c>
      <c r="M6" s="92" t="s">
        <v>17</v>
      </c>
      <c r="N6" s="92" t="s">
        <v>18</v>
      </c>
      <c r="O6" s="245" t="s">
        <v>19</v>
      </c>
      <c r="P6" s="246"/>
      <c r="Q6" s="247"/>
    </row>
    <row r="7" spans="1:17" ht="21.75" customHeight="1" x14ac:dyDescent="0.35">
      <c r="A7" s="227"/>
      <c r="B7" s="228"/>
      <c r="C7" s="243"/>
      <c r="D7" s="93" t="s">
        <v>211</v>
      </c>
      <c r="E7" s="161" t="s">
        <v>190</v>
      </c>
      <c r="F7" s="93" t="s">
        <v>212</v>
      </c>
      <c r="G7" s="161" t="s">
        <v>190</v>
      </c>
      <c r="H7" s="93" t="s">
        <v>211</v>
      </c>
      <c r="I7" s="161" t="s">
        <v>190</v>
      </c>
      <c r="J7" s="93" t="s">
        <v>212</v>
      </c>
      <c r="K7" s="161" t="s">
        <v>190</v>
      </c>
      <c r="L7" s="93" t="s">
        <v>20</v>
      </c>
      <c r="M7" s="93"/>
      <c r="N7" s="93"/>
      <c r="O7" s="175" t="s">
        <v>189</v>
      </c>
      <c r="P7" s="161" t="s">
        <v>190</v>
      </c>
      <c r="Q7" s="178" t="s">
        <v>186</v>
      </c>
    </row>
    <row r="8" spans="1:17" ht="13.15" customHeight="1" x14ac:dyDescent="0.35">
      <c r="A8" s="89" t="s">
        <v>21</v>
      </c>
      <c r="B8" s="8" t="s">
        <v>22</v>
      </c>
      <c r="D8" s="27"/>
      <c r="E8" s="134"/>
      <c r="F8" s="27"/>
      <c r="G8" s="134"/>
      <c r="H8" s="27"/>
      <c r="I8" s="134"/>
      <c r="J8" s="27"/>
      <c r="K8" s="134"/>
      <c r="L8" s="27"/>
      <c r="M8" s="27"/>
      <c r="N8" s="27"/>
      <c r="O8" s="28"/>
      <c r="P8" s="162"/>
      <c r="Q8" s="162"/>
    </row>
    <row r="9" spans="1:17" ht="12" customHeight="1" x14ac:dyDescent="0.35">
      <c r="A9" s="29"/>
      <c r="B9" s="8" t="s">
        <v>23</v>
      </c>
      <c r="D9" s="54">
        <f>+VIG_Tav3!C2</f>
        <v>301866</v>
      </c>
      <c r="E9" s="138">
        <f>+VIG_Tav3!D2</f>
        <v>-8.14159776764114E-2</v>
      </c>
      <c r="F9" s="54">
        <f>+VIG_Tav3!E2</f>
        <v>13463413</v>
      </c>
      <c r="G9" s="138">
        <f>+VIG_Tav3!F2</f>
        <v>-2.0909696289148499E-2</v>
      </c>
      <c r="H9" s="54">
        <f>+VIG_Tav3!G2</f>
        <v>31490</v>
      </c>
      <c r="I9" s="138">
        <f>+VIG_Tav3!H2</f>
        <v>-0.19304000205007299</v>
      </c>
      <c r="J9" s="54">
        <f>+VIG_Tav3!I2</f>
        <v>24944</v>
      </c>
      <c r="K9" s="138">
        <f>+VIG_Tav3!J2</f>
        <v>-0.620190331176247</v>
      </c>
      <c r="L9" s="54">
        <f>+VIG_Tav3!K2</f>
        <v>19681</v>
      </c>
      <c r="M9" s="54">
        <f>+VIG_Tav3!L2</f>
        <v>13355944</v>
      </c>
      <c r="N9" s="54">
        <f>+VIG_Tav3!M2</f>
        <v>227301</v>
      </c>
      <c r="O9" s="55">
        <f>+VIG_Tav3!N2</f>
        <v>13602926</v>
      </c>
      <c r="P9" s="163">
        <f>+VIG_Tav3!O2</f>
        <v>-2.4275187024503701E-2</v>
      </c>
      <c r="Q9" s="163">
        <f>+VIG_Tav3!P2</f>
        <v>0.59372056450505895</v>
      </c>
    </row>
    <row r="10" spans="1:17" s="44" customFormat="1" ht="12" customHeight="1" x14ac:dyDescent="0.35">
      <c r="A10" s="47"/>
      <c r="B10" s="48" t="s">
        <v>66</v>
      </c>
      <c r="C10" s="48" t="s">
        <v>86</v>
      </c>
      <c r="D10" s="65">
        <f>+VIG_Tav3!C3</f>
        <v>102</v>
      </c>
      <c r="E10" s="141">
        <f>+VIG_Tav3!D3</f>
        <v>-0.40697674418604601</v>
      </c>
      <c r="F10" s="65">
        <f>+VIG_Tav3!E3</f>
        <v>3353</v>
      </c>
      <c r="G10" s="141">
        <f>+VIG_Tav3!F3</f>
        <v>0.42257106491302499</v>
      </c>
      <c r="H10" s="65">
        <f>+VIG_Tav3!G3</f>
        <v>0</v>
      </c>
      <c r="I10" s="141">
        <f>+VIG_Tav3!H3</f>
        <v>0</v>
      </c>
      <c r="J10" s="65">
        <f>+VIG_Tav3!I3</f>
        <v>0</v>
      </c>
      <c r="K10" s="141">
        <f>+VIG_Tav3!J3</f>
        <v>-1</v>
      </c>
      <c r="L10" s="65">
        <f>+VIG_Tav3!K3</f>
        <v>0</v>
      </c>
      <c r="M10" s="65">
        <f>+VIG_Tav3!L3</f>
        <v>3364</v>
      </c>
      <c r="N10" s="65">
        <f>+VIG_Tav3!M3</f>
        <v>0</v>
      </c>
      <c r="O10" s="66">
        <f>+VIG_Tav3!N3</f>
        <v>3364</v>
      </c>
      <c r="P10" s="164">
        <f>+VIG_Tav3!O3</f>
        <v>0.417614833544037</v>
      </c>
      <c r="Q10" s="164">
        <f>+VIG_Tav3!P3</f>
        <v>1.4682693848330999E-4</v>
      </c>
    </row>
    <row r="11" spans="1:17" s="44" customFormat="1" ht="12" customHeight="1" x14ac:dyDescent="0.35">
      <c r="A11" s="47"/>
      <c r="B11" s="123"/>
      <c r="C11" s="48" t="s">
        <v>24</v>
      </c>
      <c r="D11" s="65">
        <f>+VIG_Tav3!C4</f>
        <v>0</v>
      </c>
      <c r="E11" s="141">
        <f>+VIG_Tav3!D4</f>
        <v>0</v>
      </c>
      <c r="F11" s="65">
        <f>+VIG_Tav3!E4</f>
        <v>0</v>
      </c>
      <c r="G11" s="141">
        <f>+VIG_Tav3!F4</f>
        <v>0</v>
      </c>
      <c r="H11" s="65">
        <f>+VIG_Tav3!G4</f>
        <v>31393</v>
      </c>
      <c r="I11" s="141">
        <f>+VIG_Tav3!H4</f>
        <v>-0.19385239587078201</v>
      </c>
      <c r="J11" s="65">
        <f>+VIG_Tav3!I4</f>
        <v>19145</v>
      </c>
      <c r="K11" s="141">
        <f>+VIG_Tav3!J4</f>
        <v>-0.70157280251897802</v>
      </c>
      <c r="L11" s="65">
        <f>+VIG_Tav3!K4</f>
        <v>0</v>
      </c>
      <c r="M11" s="65">
        <f>+VIG_Tav3!L4</f>
        <v>0</v>
      </c>
      <c r="N11" s="65">
        <f>+VIG_Tav3!M4</f>
        <v>112111</v>
      </c>
      <c r="O11" s="66">
        <f>+VIG_Tav3!N4</f>
        <v>112111</v>
      </c>
      <c r="P11" s="164">
        <f>+VIG_Tav3!O4</f>
        <v>-0.101573894507397</v>
      </c>
      <c r="Q11" s="164">
        <f>+VIG_Tav3!P4</f>
        <v>4.8932565101968998E-3</v>
      </c>
    </row>
    <row r="12" spans="1:17" ht="12" customHeight="1" x14ac:dyDescent="0.35">
      <c r="A12" s="29"/>
      <c r="B12" s="8" t="s">
        <v>25</v>
      </c>
      <c r="D12" s="54">
        <f>+VIG_Tav3!C5</f>
        <v>182885</v>
      </c>
      <c r="E12" s="138">
        <f>+VIG_Tav3!D5</f>
        <v>-5.7193495599036099E-3</v>
      </c>
      <c r="F12" s="54">
        <f>+VIG_Tav3!E5</f>
        <v>17193139</v>
      </c>
      <c r="G12" s="138">
        <f>+VIG_Tav3!F5</f>
        <v>3.4603111390405103E-2</v>
      </c>
      <c r="H12" s="54">
        <f>+VIG_Tav3!G5</f>
        <v>5</v>
      </c>
      <c r="I12" s="138">
        <f>+VIG_Tav3!H5</f>
        <v>4</v>
      </c>
      <c r="J12" s="54">
        <f>+VIG_Tav3!I5</f>
        <v>5</v>
      </c>
      <c r="K12" s="138">
        <f>+VIG_Tav3!J5</f>
        <v>4</v>
      </c>
      <c r="L12" s="54">
        <f>+VIG_Tav3!K5</f>
        <v>41960</v>
      </c>
      <c r="M12" s="54">
        <f>+VIG_Tav3!L5</f>
        <v>172762</v>
      </c>
      <c r="N12" s="54">
        <f>+VIG_Tav3!M5</f>
        <v>0</v>
      </c>
      <c r="O12" s="55">
        <f>+VIG_Tav3!N5</f>
        <v>214722</v>
      </c>
      <c r="P12" s="163">
        <f>+VIG_Tav3!O5</f>
        <v>5.9439990131984602E-2</v>
      </c>
      <c r="Q12" s="163">
        <f>+VIG_Tav3!P5</f>
        <v>9.3718709527387898E-3</v>
      </c>
    </row>
    <row r="13" spans="1:17" ht="12" customHeight="1" x14ac:dyDescent="0.35">
      <c r="A13" s="29"/>
      <c r="B13" s="8" t="s">
        <v>26</v>
      </c>
      <c r="D13" s="54">
        <f>+VIG_Tav3!C6</f>
        <v>3194</v>
      </c>
      <c r="E13" s="138">
        <f>+VIG_Tav3!D6</f>
        <v>2.62954545454545</v>
      </c>
      <c r="F13" s="54">
        <f>+VIG_Tav3!E6</f>
        <v>259417</v>
      </c>
      <c r="G13" s="138">
        <f>+VIG_Tav3!F6</f>
        <v>2.1545046633510498</v>
      </c>
      <c r="H13" s="54">
        <f>+VIG_Tav3!G6</f>
        <v>0</v>
      </c>
      <c r="I13" s="138">
        <f>+VIG_Tav3!H6</f>
        <v>0</v>
      </c>
      <c r="J13" s="54">
        <f>+VIG_Tav3!I6</f>
        <v>0</v>
      </c>
      <c r="K13" s="138">
        <f>+VIG_Tav3!J6</f>
        <v>0</v>
      </c>
      <c r="L13" s="54">
        <f>+VIG_Tav3!K6</f>
        <v>467</v>
      </c>
      <c r="M13" s="54">
        <f>+VIG_Tav3!L6</f>
        <v>103423</v>
      </c>
      <c r="N13" s="54">
        <f>+VIG_Tav3!M6</f>
        <v>0</v>
      </c>
      <c r="O13" s="55">
        <f>+VIG_Tav3!N6</f>
        <v>103890</v>
      </c>
      <c r="P13" s="163">
        <f>+VIG_Tav3!O6</f>
        <v>1.30165939251612</v>
      </c>
      <c r="Q13" s="163">
        <f>+VIG_Tav3!P6</f>
        <v>4.5344383588082904E-3</v>
      </c>
    </row>
    <row r="14" spans="1:17" ht="12" customHeight="1" x14ac:dyDescent="0.35">
      <c r="A14" s="29"/>
      <c r="B14" s="8" t="s">
        <v>27</v>
      </c>
      <c r="D14" s="54">
        <f>+VIG_Tav3!C7</f>
        <v>487945</v>
      </c>
      <c r="E14" s="138">
        <f>+VIG_Tav3!D7</f>
        <v>-4.9651564551124003E-2</v>
      </c>
      <c r="F14" s="54">
        <f>+VIG_Tav3!E7</f>
        <v>30915969</v>
      </c>
      <c r="G14" s="138">
        <f>+VIG_Tav3!F7</f>
        <v>1.5260114361698799E-2</v>
      </c>
      <c r="H14" s="54">
        <f>+VIG_Tav3!G7</f>
        <v>31495</v>
      </c>
      <c r="I14" s="138">
        <f>+VIG_Tav3!H7</f>
        <v>-0.19293255432554299</v>
      </c>
      <c r="J14" s="54">
        <f>+VIG_Tav3!I7</f>
        <v>24949</v>
      </c>
      <c r="K14" s="138">
        <f>+VIG_Tav3!J7</f>
        <v>-0.62011998294658599</v>
      </c>
      <c r="L14" s="54">
        <f>+VIG_Tav3!K7</f>
        <v>62108</v>
      </c>
      <c r="M14" s="54">
        <f>+VIG_Tav3!L7</f>
        <v>13632129</v>
      </c>
      <c r="N14" s="54">
        <f>+VIG_Tav3!M7</f>
        <v>227301</v>
      </c>
      <c r="O14" s="55">
        <f>+VIG_Tav3!N7</f>
        <v>13921538</v>
      </c>
      <c r="P14" s="163">
        <f>+VIG_Tav3!O7</f>
        <v>-1.88615018767486E-2</v>
      </c>
      <c r="Q14" s="163">
        <f>+VIG_Tav3!P7</f>
        <v>0.60762687381660596</v>
      </c>
    </row>
    <row r="15" spans="1:17" s="44" customFormat="1" ht="12" customHeight="1" x14ac:dyDescent="0.35">
      <c r="A15" s="47"/>
      <c r="B15" s="48" t="s">
        <v>66</v>
      </c>
      <c r="C15" s="48" t="s">
        <v>87</v>
      </c>
      <c r="D15" s="65">
        <f>+VIG_Tav3!C8</f>
        <v>6831</v>
      </c>
      <c r="E15" s="141">
        <f>+VIG_Tav3!D8</f>
        <v>3.7110344827586199</v>
      </c>
      <c r="F15" s="65">
        <f>+VIG_Tav3!E8</f>
        <v>408954</v>
      </c>
      <c r="G15" s="141">
        <f>+VIG_Tav3!F8</f>
        <v>1.4981155126599699</v>
      </c>
      <c r="H15" s="65">
        <f>+VIG_Tav3!G8</f>
        <v>0</v>
      </c>
      <c r="I15" s="141">
        <f>+VIG_Tav3!H8</f>
        <v>0</v>
      </c>
      <c r="J15" s="65">
        <f>+VIG_Tav3!I8</f>
        <v>0</v>
      </c>
      <c r="K15" s="141">
        <f>+VIG_Tav3!J8</f>
        <v>0</v>
      </c>
      <c r="L15" s="65">
        <f>+VIG_Tav3!K8</f>
        <v>1033</v>
      </c>
      <c r="M15" s="65">
        <f>+VIG_Tav3!L8</f>
        <v>246563</v>
      </c>
      <c r="N15" s="65">
        <f>+VIG_Tav3!M8</f>
        <v>5</v>
      </c>
      <c r="O15" s="66">
        <f>+VIG_Tav3!N8</f>
        <v>247601</v>
      </c>
      <c r="P15" s="164">
        <f>+VIG_Tav3!O8</f>
        <v>5.0455366735032703</v>
      </c>
      <c r="Q15" s="164">
        <f>+VIG_Tav3!P8</f>
        <v>1.0806925325626099E-2</v>
      </c>
    </row>
    <row r="16" spans="1:17" s="44" customFormat="1" ht="36.75" customHeight="1" x14ac:dyDescent="0.35">
      <c r="A16" s="47"/>
      <c r="B16" s="165"/>
      <c r="C16" s="165" t="s">
        <v>28</v>
      </c>
      <c r="D16" s="65">
        <f>+VIG_Tav3!C9</f>
        <v>0</v>
      </c>
      <c r="E16" s="141">
        <f>+VIG_Tav3!D9</f>
        <v>0</v>
      </c>
      <c r="F16" s="65">
        <f>+VIG_Tav3!E9</f>
        <v>0</v>
      </c>
      <c r="G16" s="141">
        <f>+VIG_Tav3!F9</f>
        <v>0</v>
      </c>
      <c r="H16" s="65">
        <f>+VIG_Tav3!G9</f>
        <v>293</v>
      </c>
      <c r="I16" s="141">
        <f>+VIG_Tav3!H9</f>
        <v>0.114068441064639</v>
      </c>
      <c r="J16" s="65">
        <f>+VIG_Tav3!I9</f>
        <v>5588</v>
      </c>
      <c r="K16" s="141">
        <f>+VIG_Tav3!J9</f>
        <v>5.2575587905935004</v>
      </c>
      <c r="L16" s="65">
        <f>+VIG_Tav3!K9</f>
        <v>0</v>
      </c>
      <c r="M16" s="65">
        <f>+VIG_Tav3!L9</f>
        <v>19205</v>
      </c>
      <c r="N16" s="65">
        <f>+VIG_Tav3!M9</f>
        <v>0</v>
      </c>
      <c r="O16" s="66">
        <f>+VIG_Tav3!N9</f>
        <v>19205</v>
      </c>
      <c r="P16" s="164">
        <f>+VIG_Tav3!O9</f>
        <v>6.1694952733705601E-2</v>
      </c>
      <c r="Q16" s="164">
        <f>+VIG_Tav3!P9</f>
        <v>8.3823167466467595E-4</v>
      </c>
    </row>
    <row r="17" spans="1:17" ht="14.15" customHeight="1" x14ac:dyDescent="0.35">
      <c r="A17" s="89"/>
      <c r="B17" s="8" t="s">
        <v>29</v>
      </c>
      <c r="D17" s="54"/>
      <c r="E17" s="138"/>
      <c r="F17" s="54"/>
      <c r="G17" s="138"/>
      <c r="H17" s="54"/>
      <c r="I17" s="138"/>
      <c r="J17" s="54"/>
      <c r="K17" s="138"/>
      <c r="L17" s="54"/>
      <c r="M17" s="54"/>
      <c r="N17" s="54"/>
      <c r="O17" s="55"/>
      <c r="P17" s="163"/>
      <c r="Q17" s="163"/>
    </row>
    <row r="18" spans="1:17" ht="12" customHeight="1" x14ac:dyDescent="0.35">
      <c r="A18" s="29"/>
      <c r="B18" s="8" t="s">
        <v>30</v>
      </c>
      <c r="D18" s="54">
        <f>+VIG_Tav3!C10</f>
        <v>1098</v>
      </c>
      <c r="E18" s="138">
        <f>+VIG_Tav3!D10</f>
        <v>1.8298969072164999</v>
      </c>
      <c r="F18" s="54">
        <f>+VIG_Tav3!E10</f>
        <v>2363</v>
      </c>
      <c r="G18" s="138">
        <f>+VIG_Tav3!F10</f>
        <v>1.1135957066189599</v>
      </c>
      <c r="H18" s="54">
        <f>+VIG_Tav3!G10</f>
        <v>0</v>
      </c>
      <c r="I18" s="138">
        <f>+VIG_Tav3!H10</f>
        <v>0</v>
      </c>
      <c r="J18" s="54">
        <f>+VIG_Tav3!I10</f>
        <v>0</v>
      </c>
      <c r="K18" s="138">
        <f>+VIG_Tav3!J10</f>
        <v>0</v>
      </c>
      <c r="L18" s="54">
        <f>+VIG_Tav3!K10</f>
        <v>0</v>
      </c>
      <c r="M18" s="54">
        <f>+VIG_Tav3!L10</f>
        <v>2403</v>
      </c>
      <c r="N18" s="56">
        <f>+VIG_Tav3!M10</f>
        <v>0</v>
      </c>
      <c r="O18" s="55">
        <f>+VIG_Tav3!N10</f>
        <v>2403</v>
      </c>
      <c r="P18" s="163">
        <f>+VIG_Tav3!O10</f>
        <v>0.91321656050955402</v>
      </c>
      <c r="Q18" s="163">
        <f>+VIG_Tav3!P10</f>
        <v>1.0488261984999801E-4</v>
      </c>
    </row>
    <row r="19" spans="1:17" ht="12" customHeight="1" x14ac:dyDescent="0.35">
      <c r="A19" s="29"/>
      <c r="B19" s="8" t="s">
        <v>31</v>
      </c>
      <c r="D19" s="54">
        <f>+VIG_Tav3!C11</f>
        <v>586741</v>
      </c>
      <c r="E19" s="138">
        <f>+VIG_Tav3!D11</f>
        <v>-2.82607795563137E-2</v>
      </c>
      <c r="F19" s="54">
        <f>+VIG_Tav3!E11</f>
        <v>38228945</v>
      </c>
      <c r="G19" s="138">
        <f>+VIG_Tav3!F11</f>
        <v>-8.1564710008366806E-2</v>
      </c>
      <c r="H19" s="54">
        <f>+VIG_Tav3!G11</f>
        <v>18801</v>
      </c>
      <c r="I19" s="138">
        <f>+VIG_Tav3!H11</f>
        <v>1.6196182248850499</v>
      </c>
      <c r="J19" s="54">
        <f>+VIG_Tav3!I11</f>
        <v>90685</v>
      </c>
      <c r="K19" s="138">
        <f>+VIG_Tav3!J11</f>
        <v>0.86200028745662505</v>
      </c>
      <c r="L19" s="54">
        <f>+VIG_Tav3!K11</f>
        <v>33321</v>
      </c>
      <c r="M19" s="54">
        <f>+VIG_Tav3!L11</f>
        <v>183939</v>
      </c>
      <c r="N19" s="56">
        <f>+VIG_Tav3!M11</f>
        <v>0</v>
      </c>
      <c r="O19" s="55">
        <f>+VIG_Tav3!N11</f>
        <v>217260</v>
      </c>
      <c r="P19" s="163">
        <f>+VIG_Tav3!O11</f>
        <v>6.1586271597216899E-2</v>
      </c>
      <c r="Q19" s="163">
        <f>+VIG_Tav3!P11</f>
        <v>9.4826458546028308E-3</v>
      </c>
    </row>
    <row r="20" spans="1:17" ht="12" customHeight="1" x14ac:dyDescent="0.35">
      <c r="A20" s="29"/>
      <c r="B20" s="8" t="s">
        <v>32</v>
      </c>
      <c r="D20" s="54">
        <f>+VIG_Tav3!C12</f>
        <v>18684</v>
      </c>
      <c r="E20" s="138">
        <f>+VIG_Tav3!D12</f>
        <v>-0.43097304705344902</v>
      </c>
      <c r="F20" s="54">
        <f>+VIG_Tav3!E12</f>
        <v>184557</v>
      </c>
      <c r="G20" s="138">
        <f>+VIG_Tav3!F12</f>
        <v>-5.4838296673751098E-2</v>
      </c>
      <c r="H20" s="54">
        <f>+VIG_Tav3!G12</f>
        <v>10118</v>
      </c>
      <c r="I20" s="138">
        <f>+VIG_Tav3!H12</f>
        <v>-8.0516175936023199E-2</v>
      </c>
      <c r="J20" s="54">
        <f>+VIG_Tav3!I12</f>
        <v>385</v>
      </c>
      <c r="K20" s="138">
        <f>+VIG_Tav3!J12</f>
        <v>-0.170258620689655</v>
      </c>
      <c r="L20" s="54">
        <f>+VIG_Tav3!K12</f>
        <v>48689</v>
      </c>
      <c r="M20" s="54">
        <f>+VIG_Tav3!L12</f>
        <v>33221</v>
      </c>
      <c r="N20" s="56">
        <f>+VIG_Tav3!M12</f>
        <v>0</v>
      </c>
      <c r="O20" s="55">
        <f>+VIG_Tav3!N12</f>
        <v>81910</v>
      </c>
      <c r="P20" s="163">
        <f>+VIG_Tav3!O12</f>
        <v>-0.178047825956068</v>
      </c>
      <c r="Q20" s="163">
        <f>+VIG_Tav3!P12</f>
        <v>3.5750875538549101E-3</v>
      </c>
    </row>
    <row r="21" spans="1:17" ht="12" customHeight="1" x14ac:dyDescent="0.35">
      <c r="A21" s="89"/>
      <c r="B21" s="8" t="s">
        <v>33</v>
      </c>
      <c r="D21" s="54">
        <f>+VIG_Tav3!C13</f>
        <v>606523</v>
      </c>
      <c r="E21" s="138">
        <f>+VIG_Tav3!D13</f>
        <v>-4.78864351331496E-2</v>
      </c>
      <c r="F21" s="54">
        <f>+VIG_Tav3!E13</f>
        <v>38415865</v>
      </c>
      <c r="G21" s="138">
        <f>+VIG_Tav3!F13</f>
        <v>-8.1407970090752596E-2</v>
      </c>
      <c r="H21" s="54">
        <f>+VIG_Tav3!G13</f>
        <v>28919</v>
      </c>
      <c r="I21" s="138">
        <f>+VIG_Tav3!H13</f>
        <v>0.59061657774599896</v>
      </c>
      <c r="J21" s="54">
        <f>+VIG_Tav3!I13</f>
        <v>91070</v>
      </c>
      <c r="K21" s="138">
        <f>+VIG_Tav3!J13</f>
        <v>0.85225862875505898</v>
      </c>
      <c r="L21" s="54">
        <f>+VIG_Tav3!K13</f>
        <v>82010</v>
      </c>
      <c r="M21" s="54">
        <f>+VIG_Tav3!L13</f>
        <v>219563</v>
      </c>
      <c r="N21" s="56">
        <f>+VIG_Tav3!M13</f>
        <v>0</v>
      </c>
      <c r="O21" s="55">
        <f>+VIG_Tav3!N13</f>
        <v>301573</v>
      </c>
      <c r="P21" s="163">
        <f>+VIG_Tav3!O13</f>
        <v>-1.3064323466365499E-2</v>
      </c>
      <c r="Q21" s="163">
        <f>+VIG_Tav3!P13</f>
        <v>1.31626160283077E-2</v>
      </c>
    </row>
    <row r="22" spans="1:17" s="23" customFormat="1" ht="13.15" customHeight="1" x14ac:dyDescent="0.35">
      <c r="A22" s="84" t="s">
        <v>34</v>
      </c>
      <c r="D22" s="57">
        <f>+VIG_Tav3!C14</f>
        <v>1094468</v>
      </c>
      <c r="E22" s="166">
        <f>+VIG_Tav3!D14</f>
        <v>-4.8674189415419497E-2</v>
      </c>
      <c r="F22" s="57">
        <f>+VIG_Tav3!E14</f>
        <v>69331834</v>
      </c>
      <c r="G22" s="166">
        <f>+VIG_Tav3!F14</f>
        <v>-4.0677385336237402E-2</v>
      </c>
      <c r="H22" s="57">
        <f>+VIG_Tav3!G14</f>
        <v>60414</v>
      </c>
      <c r="I22" s="166">
        <f>+VIG_Tav3!H14</f>
        <v>5.6096495061620497E-2</v>
      </c>
      <c r="J22" s="57">
        <f>+VIG_Tav3!I14</f>
        <v>116019</v>
      </c>
      <c r="K22" s="166">
        <f>+VIG_Tav3!J14</f>
        <v>1.02400668739062E-2</v>
      </c>
      <c r="L22" s="57">
        <f>+VIG_Tav3!K14</f>
        <v>144118</v>
      </c>
      <c r="M22" s="57">
        <f>+VIG_Tav3!L14</f>
        <v>13851692</v>
      </c>
      <c r="N22" s="57">
        <f>+VIG_Tav3!M14</f>
        <v>227301</v>
      </c>
      <c r="O22" s="57">
        <f>+VIG_Tav3!N14</f>
        <v>14223111</v>
      </c>
      <c r="P22" s="166">
        <f>+VIG_Tav3!O14</f>
        <v>-1.87392909368728E-2</v>
      </c>
      <c r="Q22" s="166">
        <f>+VIG_Tav3!P14</f>
        <v>0.620789489844914</v>
      </c>
    </row>
    <row r="23" spans="1:17" ht="14.15" customHeight="1" x14ac:dyDescent="0.35">
      <c r="A23" s="72" t="s">
        <v>35</v>
      </c>
      <c r="B23" s="58"/>
      <c r="C23" s="73"/>
      <c r="D23" s="60">
        <f>+VIG_Tav3!C15</f>
        <v>0</v>
      </c>
      <c r="E23" s="167">
        <f>+VIG_Tav3!D15</f>
        <v>0</v>
      </c>
      <c r="F23" s="60">
        <f>+VIG_Tav3!E15</f>
        <v>0</v>
      </c>
      <c r="G23" s="167">
        <f>+VIG_Tav3!F15</f>
        <v>0</v>
      </c>
      <c r="H23" s="60">
        <f>+VIG_Tav3!G15</f>
        <v>0</v>
      </c>
      <c r="I23" s="167">
        <f>+VIG_Tav3!H15</f>
        <v>0</v>
      </c>
      <c r="J23" s="60">
        <f>+VIG_Tav3!I15</f>
        <v>0</v>
      </c>
      <c r="K23" s="167">
        <f>+VIG_Tav3!J15</f>
        <v>0</v>
      </c>
      <c r="L23" s="60">
        <f>+VIG_Tav3!K15</f>
        <v>0</v>
      </c>
      <c r="M23" s="60">
        <f>+VIG_Tav3!L15</f>
        <v>0</v>
      </c>
      <c r="N23" s="60">
        <f>+VIG_Tav3!M15</f>
        <v>0</v>
      </c>
      <c r="O23" s="61">
        <f>+VIG_Tav3!N15</f>
        <v>0</v>
      </c>
      <c r="P23" s="168">
        <f>+VIG_Tav3!O15</f>
        <v>0</v>
      </c>
      <c r="Q23" s="168">
        <f>+VIG_Tav3!P15</f>
        <v>0</v>
      </c>
    </row>
    <row r="24" spans="1:17" ht="13.15" customHeight="1" x14ac:dyDescent="0.35">
      <c r="A24" s="89" t="s">
        <v>36</v>
      </c>
      <c r="B24" s="30" t="s">
        <v>22</v>
      </c>
      <c r="C24" s="62"/>
      <c r="D24" s="63"/>
      <c r="E24" s="134"/>
      <c r="F24" s="63"/>
      <c r="G24" s="134"/>
      <c r="H24" s="63"/>
      <c r="I24" s="134"/>
      <c r="J24" s="63"/>
      <c r="K24" s="134"/>
      <c r="L24" s="63"/>
      <c r="M24" s="63"/>
      <c r="N24" s="63"/>
      <c r="O24" s="64"/>
      <c r="P24" s="162"/>
      <c r="Q24" s="162"/>
    </row>
    <row r="25" spans="1:17" ht="12" customHeight="1" x14ac:dyDescent="0.35">
      <c r="A25" s="89"/>
      <c r="B25" s="8" t="s">
        <v>37</v>
      </c>
      <c r="D25" s="54">
        <f>+VIG_Tav3!C16</f>
        <v>100329</v>
      </c>
      <c r="E25" s="138">
        <f>+VIG_Tav3!D16</f>
        <v>0.179259032887468</v>
      </c>
      <c r="F25" s="54">
        <f>+VIG_Tav3!E16</f>
        <v>3561635</v>
      </c>
      <c r="G25" s="138">
        <f>+VIG_Tav3!F16</f>
        <v>0.32647964937423402</v>
      </c>
      <c r="H25" s="54">
        <f>+VIG_Tav3!G16</f>
        <v>34161</v>
      </c>
      <c r="I25" s="138">
        <f>+VIG_Tav3!H16</f>
        <v>-6.4492277357870595E-2</v>
      </c>
      <c r="J25" s="54">
        <f>+VIG_Tav3!I16</f>
        <v>21208</v>
      </c>
      <c r="K25" s="138">
        <f>+VIG_Tav3!J16</f>
        <v>3.2166508987701002E-3</v>
      </c>
      <c r="L25" s="54">
        <f>+VIG_Tav3!K16</f>
        <v>5248</v>
      </c>
      <c r="M25" s="54">
        <f>+VIG_Tav3!L16</f>
        <v>3409816</v>
      </c>
      <c r="N25" s="54">
        <f>+VIG_Tav3!M16</f>
        <v>276009</v>
      </c>
      <c r="O25" s="55">
        <f>+VIG_Tav3!N16</f>
        <v>3691073</v>
      </c>
      <c r="P25" s="163">
        <f>+VIG_Tav3!O16</f>
        <v>0.32840407158052498</v>
      </c>
      <c r="Q25" s="163">
        <f>+VIG_Tav3!P16</f>
        <v>0.161102541114271</v>
      </c>
    </row>
    <row r="26" spans="1:17" s="44" customFormat="1" ht="24" customHeight="1" x14ac:dyDescent="0.35">
      <c r="A26" s="49"/>
      <c r="B26" s="169" t="s">
        <v>196</v>
      </c>
      <c r="C26" s="96" t="s">
        <v>88</v>
      </c>
      <c r="D26" s="65">
        <f>+VIG_Tav3!C17</f>
        <v>0</v>
      </c>
      <c r="E26" s="141">
        <f>+VIG_Tav3!D17</f>
        <v>0</v>
      </c>
      <c r="F26" s="65">
        <f>+VIG_Tav3!E17</f>
        <v>0</v>
      </c>
      <c r="G26" s="141">
        <f>+VIG_Tav3!F17</f>
        <v>0</v>
      </c>
      <c r="H26" s="65">
        <f>+VIG_Tav3!G17</f>
        <v>33491</v>
      </c>
      <c r="I26" s="141">
        <f>+VIG_Tav3!H17</f>
        <v>-6.9047949965253694E-2</v>
      </c>
      <c r="J26" s="65">
        <f>+VIG_Tav3!I17</f>
        <v>16604</v>
      </c>
      <c r="K26" s="141">
        <f>+VIG_Tav3!J17</f>
        <v>-0.20740846818463901</v>
      </c>
      <c r="L26" s="65">
        <f>+VIG_Tav3!K17</f>
        <v>0</v>
      </c>
      <c r="M26" s="65">
        <f>+VIG_Tav3!L17</f>
        <v>0</v>
      </c>
      <c r="N26" s="65">
        <f>+VIG_Tav3!M17</f>
        <v>69894</v>
      </c>
      <c r="O26" s="66">
        <f>+VIG_Tav3!N17</f>
        <v>69894</v>
      </c>
      <c r="P26" s="164">
        <f>+VIG_Tav3!O17</f>
        <v>4.1980977369629399E-2</v>
      </c>
      <c r="Q26" s="164">
        <f>+VIG_Tav3!P17</f>
        <v>3.0506308080714799E-3</v>
      </c>
    </row>
    <row r="27" spans="1:17" ht="12" customHeight="1" x14ac:dyDescent="0.35">
      <c r="A27" s="89"/>
      <c r="B27" s="8" t="s">
        <v>38</v>
      </c>
      <c r="D27" s="54">
        <f>+VIG_Tav3!C18</f>
        <v>59254</v>
      </c>
      <c r="E27" s="138">
        <f>+VIG_Tav3!D18</f>
        <v>6.4715574202096598E-3</v>
      </c>
      <c r="F27" s="54">
        <f>+VIG_Tav3!E18</f>
        <v>4249738</v>
      </c>
      <c r="G27" s="138">
        <f>+VIG_Tav3!F18</f>
        <v>-7.4489663916678897E-2</v>
      </c>
      <c r="H27" s="54">
        <f>+VIG_Tav3!G18</f>
        <v>17536</v>
      </c>
      <c r="I27" s="138">
        <f>+VIG_Tav3!H18</f>
        <v>1.10037130195233</v>
      </c>
      <c r="J27" s="54">
        <f>+VIG_Tav3!I18</f>
        <v>43249</v>
      </c>
      <c r="K27" s="138">
        <f>+VIG_Tav3!J18</f>
        <v>0.51718936364274204</v>
      </c>
      <c r="L27" s="54">
        <f>+VIG_Tav3!K18</f>
        <v>289</v>
      </c>
      <c r="M27" s="54">
        <f>+VIG_Tav3!L18</f>
        <v>4303520</v>
      </c>
      <c r="N27" s="54">
        <f>+VIG_Tav3!M18</f>
        <v>115837</v>
      </c>
      <c r="O27" s="55">
        <f>+VIG_Tav3!N18</f>
        <v>4419646</v>
      </c>
      <c r="P27" s="163">
        <f>+VIG_Tav3!O18</f>
        <v>-5.9317345981207401E-2</v>
      </c>
      <c r="Q27" s="163">
        <f>+VIG_Tav3!P18</f>
        <v>0.19290222692033501</v>
      </c>
    </row>
    <row r="28" spans="1:17" s="44" customFormat="1" ht="24" customHeight="1" x14ac:dyDescent="0.35">
      <c r="A28" s="49"/>
      <c r="B28" s="169" t="s">
        <v>196</v>
      </c>
      <c r="C28" s="96" t="s">
        <v>88</v>
      </c>
      <c r="D28" s="65">
        <f>+VIG_Tav3!C19</f>
        <v>0</v>
      </c>
      <c r="E28" s="141">
        <f>+VIG_Tav3!D19</f>
        <v>0</v>
      </c>
      <c r="F28" s="65">
        <f>+VIG_Tav3!E19</f>
        <v>0</v>
      </c>
      <c r="G28" s="141">
        <f>+VIG_Tav3!F19</f>
        <v>0</v>
      </c>
      <c r="H28" s="65">
        <f>+VIG_Tav3!G19</f>
        <v>17536</v>
      </c>
      <c r="I28" s="141">
        <f>+VIG_Tav3!H19</f>
        <v>1.10037130195233</v>
      </c>
      <c r="J28" s="65">
        <f>+VIG_Tav3!I19</f>
        <v>43249</v>
      </c>
      <c r="K28" s="141">
        <f>+VIG_Tav3!J19</f>
        <v>0.51718936364274204</v>
      </c>
      <c r="L28" s="65">
        <f>+VIG_Tav3!K19</f>
        <v>0</v>
      </c>
      <c r="M28" s="65">
        <f>+VIG_Tav3!L19</f>
        <v>0</v>
      </c>
      <c r="N28" s="65">
        <f>+VIG_Tav3!M19</f>
        <v>43489</v>
      </c>
      <c r="O28" s="66">
        <f>+VIG_Tav3!N19</f>
        <v>43489</v>
      </c>
      <c r="P28" s="164">
        <f>+VIG_Tav3!O19</f>
        <v>0.51900104785190404</v>
      </c>
      <c r="Q28" s="164">
        <f>+VIG_Tav3!P19</f>
        <v>1.89814409265775E-3</v>
      </c>
    </row>
    <row r="29" spans="1:17" ht="12" customHeight="1" x14ac:dyDescent="0.35">
      <c r="A29" s="89"/>
      <c r="B29" s="8" t="s">
        <v>39</v>
      </c>
      <c r="D29" s="54">
        <f>+VIG_Tav3!C20</f>
        <v>0</v>
      </c>
      <c r="E29" s="138">
        <f>+VIG_Tav3!D20</f>
        <v>0</v>
      </c>
      <c r="F29" s="54">
        <f>+VIG_Tav3!E20</f>
        <v>0</v>
      </c>
      <c r="G29" s="138">
        <f>+VIG_Tav3!F20</f>
        <v>0</v>
      </c>
      <c r="H29" s="54">
        <f>+VIG_Tav3!G20</f>
        <v>0</v>
      </c>
      <c r="I29" s="138">
        <f>+VIG_Tav3!H20</f>
        <v>0</v>
      </c>
      <c r="J29" s="54">
        <f>+VIG_Tav3!I20</f>
        <v>0</v>
      </c>
      <c r="K29" s="138">
        <f>+VIG_Tav3!J20</f>
        <v>0</v>
      </c>
      <c r="L29" s="54">
        <f>+VIG_Tav3!K20</f>
        <v>0</v>
      </c>
      <c r="M29" s="54">
        <f>+VIG_Tav3!L20</f>
        <v>0</v>
      </c>
      <c r="N29" s="54">
        <f>+VIG_Tav3!M20</f>
        <v>0</v>
      </c>
      <c r="O29" s="55">
        <f>+VIG_Tav3!N20</f>
        <v>0</v>
      </c>
      <c r="P29" s="163">
        <f>+VIG_Tav3!O20</f>
        <v>0</v>
      </c>
      <c r="Q29" s="163">
        <f>+VIG_Tav3!P20</f>
        <v>0</v>
      </c>
    </row>
    <row r="30" spans="1:17" ht="12" customHeight="1" x14ac:dyDescent="0.35">
      <c r="A30" s="89"/>
      <c r="B30" s="8" t="s">
        <v>40</v>
      </c>
      <c r="D30" s="54">
        <f>+VIG_Tav3!C21</f>
        <v>0</v>
      </c>
      <c r="E30" s="138">
        <f>+VIG_Tav3!D21</f>
        <v>0</v>
      </c>
      <c r="F30" s="54">
        <f>+VIG_Tav3!E21</f>
        <v>0</v>
      </c>
      <c r="G30" s="138">
        <f>+VIG_Tav3!F21</f>
        <v>0</v>
      </c>
      <c r="H30" s="54">
        <f>+VIG_Tav3!G21</f>
        <v>0</v>
      </c>
      <c r="I30" s="138">
        <f>+VIG_Tav3!H21</f>
        <v>0</v>
      </c>
      <c r="J30" s="54">
        <f>+VIG_Tav3!I21</f>
        <v>0</v>
      </c>
      <c r="K30" s="138">
        <f>+VIG_Tav3!J21</f>
        <v>0</v>
      </c>
      <c r="L30" s="54">
        <f>+VIG_Tav3!K21</f>
        <v>0</v>
      </c>
      <c r="M30" s="54">
        <f>+VIG_Tav3!L21</f>
        <v>0</v>
      </c>
      <c r="N30" s="54">
        <f>+VIG_Tav3!M21</f>
        <v>0</v>
      </c>
      <c r="O30" s="55">
        <f>+VIG_Tav3!N21</f>
        <v>0</v>
      </c>
      <c r="P30" s="163">
        <f>+VIG_Tav3!O21</f>
        <v>0</v>
      </c>
      <c r="Q30" s="163">
        <f>+VIG_Tav3!P21</f>
        <v>0</v>
      </c>
    </row>
    <row r="31" spans="1:17" ht="12" customHeight="1" x14ac:dyDescent="0.35">
      <c r="A31" s="89"/>
      <c r="B31" s="8" t="s">
        <v>27</v>
      </c>
      <c r="D31" s="54">
        <f>+VIG_Tav3!C22</f>
        <v>159583</v>
      </c>
      <c r="E31" s="138">
        <f>+VIG_Tav3!D22</f>
        <v>0.10859250717258</v>
      </c>
      <c r="F31" s="54">
        <f>+VIG_Tav3!E22</f>
        <v>7811373</v>
      </c>
      <c r="G31" s="138">
        <f>+VIG_Tav3!F22</f>
        <v>7.34617633065935E-2</v>
      </c>
      <c r="H31" s="54">
        <f>+VIG_Tav3!G22</f>
        <v>51697</v>
      </c>
      <c r="I31" s="138">
        <f>+VIG_Tav3!H22</f>
        <v>0.15227905940042399</v>
      </c>
      <c r="J31" s="54">
        <f>+VIG_Tav3!I22</f>
        <v>64457</v>
      </c>
      <c r="K31" s="138">
        <f>+VIG_Tav3!J22</f>
        <v>0.29833219191878502</v>
      </c>
      <c r="L31" s="54">
        <f>+VIG_Tav3!K22</f>
        <v>5537</v>
      </c>
      <c r="M31" s="54">
        <f>+VIG_Tav3!L22</f>
        <v>7713336</v>
      </c>
      <c r="N31" s="54">
        <f>+VIG_Tav3!M22</f>
        <v>391846</v>
      </c>
      <c r="O31" s="55">
        <f>+VIG_Tav3!N22</f>
        <v>8110719</v>
      </c>
      <c r="P31" s="163">
        <f>+VIG_Tav3!O22</f>
        <v>8.4767971179561294E-2</v>
      </c>
      <c r="Q31" s="163">
        <f>+VIG_Tav3!P22</f>
        <v>0.35400476803460601</v>
      </c>
    </row>
    <row r="32" spans="1:17" s="44" customFormat="1" ht="36" customHeight="1" x14ac:dyDescent="0.35">
      <c r="A32" s="49"/>
      <c r="B32" s="170" t="s">
        <v>66</v>
      </c>
      <c r="C32" s="165" t="s">
        <v>28</v>
      </c>
      <c r="D32" s="65">
        <f>+VIG_Tav3!C23</f>
        <v>0</v>
      </c>
      <c r="E32" s="141">
        <f>+VIG_Tav3!D23</f>
        <v>0</v>
      </c>
      <c r="F32" s="65">
        <f>+VIG_Tav3!E23</f>
        <v>0</v>
      </c>
      <c r="G32" s="141">
        <f>+VIG_Tav3!F23</f>
        <v>0</v>
      </c>
      <c r="H32" s="65">
        <f>+VIG_Tav3!G23</f>
        <v>2385</v>
      </c>
      <c r="I32" s="141">
        <f>+VIG_Tav3!H23</f>
        <v>0.63692518874399495</v>
      </c>
      <c r="J32" s="65">
        <f>+VIG_Tav3!I23</f>
        <v>35881</v>
      </c>
      <c r="K32" s="141">
        <f>+VIG_Tav3!J23</f>
        <v>0.55456869286426103</v>
      </c>
      <c r="L32" s="65">
        <f>+VIG_Tav3!K23</f>
        <v>0</v>
      </c>
      <c r="M32" s="65">
        <f>+VIG_Tav3!L23</f>
        <v>50302</v>
      </c>
      <c r="N32" s="65">
        <f>+VIG_Tav3!M23</f>
        <v>0</v>
      </c>
      <c r="O32" s="66">
        <f>+VIG_Tav3!N23</f>
        <v>50302</v>
      </c>
      <c r="P32" s="164">
        <f>+VIG_Tav3!O23</f>
        <v>0.21867429014439399</v>
      </c>
      <c r="Q32" s="164">
        <f>+VIG_Tav3!P23</f>
        <v>2.1955079249665502E-3</v>
      </c>
    </row>
    <row r="33" spans="1:17" ht="14.15" customHeight="1" x14ac:dyDescent="0.35">
      <c r="A33" s="89"/>
      <c r="B33" s="8" t="s">
        <v>29</v>
      </c>
      <c r="D33" s="54">
        <f>+VIG_Tav3!C24</f>
        <v>226</v>
      </c>
      <c r="E33" s="138">
        <f>+VIG_Tav3!D24</f>
        <v>0.93162393162393198</v>
      </c>
      <c r="F33" s="54">
        <f>+VIG_Tav3!E24</f>
        <v>142</v>
      </c>
      <c r="G33" s="138">
        <f>+VIG_Tav3!F24</f>
        <v>-0.775316455696203</v>
      </c>
      <c r="H33" s="54">
        <f>+VIG_Tav3!G24</f>
        <v>0</v>
      </c>
      <c r="I33" s="138">
        <f>+VIG_Tav3!H24</f>
        <v>-1</v>
      </c>
      <c r="J33" s="54">
        <f>+VIG_Tav3!I24</f>
        <v>0</v>
      </c>
      <c r="K33" s="138">
        <f>+VIG_Tav3!J24</f>
        <v>-1</v>
      </c>
      <c r="L33" s="54">
        <f>+VIG_Tav3!K24</f>
        <v>142</v>
      </c>
      <c r="M33" s="54">
        <f>+VIG_Tav3!L24</f>
        <v>104</v>
      </c>
      <c r="N33" s="56">
        <f>+VIG_Tav3!M24</f>
        <v>0</v>
      </c>
      <c r="O33" s="55">
        <f>+VIG_Tav3!N24</f>
        <v>246</v>
      </c>
      <c r="P33" s="163">
        <f>+VIG_Tav3!O24</f>
        <v>-0.70853080568720395</v>
      </c>
      <c r="Q33" s="163">
        <f>+VIG_Tav3!P24</f>
        <v>1.07370472255928E-5</v>
      </c>
    </row>
    <row r="34" spans="1:17" s="23" customFormat="1" ht="13.15" customHeight="1" x14ac:dyDescent="0.35">
      <c r="A34" s="84" t="s">
        <v>41</v>
      </c>
      <c r="D34" s="57">
        <f>+VIG_Tav3!C25</f>
        <v>159809</v>
      </c>
      <c r="E34" s="166">
        <f>+VIG_Tav3!D25</f>
        <v>0.109260904572841</v>
      </c>
      <c r="F34" s="57">
        <f>+VIG_Tav3!E25</f>
        <v>7811515</v>
      </c>
      <c r="G34" s="166">
        <f>+VIG_Tav3!F25</f>
        <v>7.3388052223873207E-2</v>
      </c>
      <c r="H34" s="57">
        <f>+VIG_Tav3!G25</f>
        <v>51697</v>
      </c>
      <c r="I34" s="166">
        <f>+VIG_Tav3!H25</f>
        <v>0.14874563917961001</v>
      </c>
      <c r="J34" s="57">
        <f>+VIG_Tav3!I25</f>
        <v>64457</v>
      </c>
      <c r="K34" s="166">
        <f>+VIG_Tav3!J25</f>
        <v>0.29804458585899302</v>
      </c>
      <c r="L34" s="57">
        <f>+VIG_Tav3!K25</f>
        <v>5679</v>
      </c>
      <c r="M34" s="57">
        <f>+VIG_Tav3!L25</f>
        <v>7713440</v>
      </c>
      <c r="N34" s="57">
        <f>+VIG_Tav3!M25</f>
        <v>391846</v>
      </c>
      <c r="O34" s="57">
        <f>+VIG_Tav3!N25</f>
        <v>8110965</v>
      </c>
      <c r="P34" s="166">
        <f>+VIG_Tav3!O25</f>
        <v>8.4678433113659607E-2</v>
      </c>
      <c r="Q34" s="166">
        <f>+VIG_Tav3!P25</f>
        <v>0.35401550508183099</v>
      </c>
    </row>
    <row r="35" spans="1:17" s="23" customFormat="1" ht="13.15" customHeight="1" x14ac:dyDescent="0.35">
      <c r="A35" s="59" t="s">
        <v>42</v>
      </c>
      <c r="B35" s="33"/>
      <c r="C35" s="34"/>
      <c r="D35" s="61">
        <f>+VIG_Tav3!C26</f>
        <v>46408</v>
      </c>
      <c r="E35" s="168">
        <f>+VIG_Tav3!D26</f>
        <v>32.315147164393402</v>
      </c>
      <c r="F35" s="61">
        <f>+VIG_Tav3!E26</f>
        <v>224786</v>
      </c>
      <c r="G35" s="168">
        <f>+VIG_Tav3!F26</f>
        <v>4.5626330116307798</v>
      </c>
      <c r="H35" s="61">
        <f>+VIG_Tav3!G26</f>
        <v>1068708</v>
      </c>
      <c r="I35" s="168">
        <f>+VIG_Tav3!H26</f>
        <v>1.7279034328903</v>
      </c>
      <c r="J35" s="61">
        <f>+VIG_Tav3!I26</f>
        <v>15636773</v>
      </c>
      <c r="K35" s="168">
        <f>+VIG_Tav3!J26</f>
        <v>3.0322369608606601</v>
      </c>
      <c r="L35" s="61">
        <f>+VIG_Tav3!K26</f>
        <v>23962</v>
      </c>
      <c r="M35" s="61">
        <f>+VIG_Tav3!L26</f>
        <v>9040</v>
      </c>
      <c r="N35" s="61">
        <f>+VIG_Tav3!M26</f>
        <v>293</v>
      </c>
      <c r="O35" s="61">
        <f>+VIG_Tav3!N26</f>
        <v>33295</v>
      </c>
      <c r="P35" s="168">
        <f>+VIG_Tav3!O26</f>
        <v>0.19710207456944601</v>
      </c>
      <c r="Q35" s="168">
        <f>+VIG_Tav3!P26</f>
        <v>1.45321133079721E-3</v>
      </c>
    </row>
    <row r="36" spans="1:17" ht="14.15" customHeight="1" x14ac:dyDescent="0.35">
      <c r="A36" s="87" t="s">
        <v>43</v>
      </c>
      <c r="B36" s="26" t="s">
        <v>44</v>
      </c>
      <c r="C36" s="10"/>
      <c r="D36" s="63">
        <f>+VIG_Tav3!C27</f>
        <v>419</v>
      </c>
      <c r="E36" s="134">
        <f>+VIG_Tav3!D27</f>
        <v>2.4344262295082002</v>
      </c>
      <c r="F36" s="63">
        <f>+VIG_Tav3!E27</f>
        <v>96813</v>
      </c>
      <c r="G36" s="134">
        <f>+VIG_Tav3!F27</f>
        <v>-0.333096825746721</v>
      </c>
      <c r="H36" s="63">
        <f>+VIG_Tav3!G27</f>
        <v>0</v>
      </c>
      <c r="I36" s="134">
        <f>+VIG_Tav3!H27</f>
        <v>0</v>
      </c>
      <c r="J36" s="63">
        <f>+VIG_Tav3!I27</f>
        <v>0</v>
      </c>
      <c r="K36" s="134">
        <f>+VIG_Tav3!J27</f>
        <v>0</v>
      </c>
      <c r="L36" s="63">
        <f>+VIG_Tav3!K27</f>
        <v>0</v>
      </c>
      <c r="M36" s="63">
        <f>+VIG_Tav3!L27</f>
        <v>133239</v>
      </c>
      <c r="N36" s="63">
        <f>+VIG_Tav3!M27</f>
        <v>0</v>
      </c>
      <c r="O36" s="64">
        <f>+VIG_Tav3!N27</f>
        <v>133239</v>
      </c>
      <c r="P36" s="162">
        <f>+VIG_Tav3!O27</f>
        <v>-8.0780693766040204E-2</v>
      </c>
      <c r="Q36" s="162">
        <f>+VIG_Tav3!P27</f>
        <v>5.8154204686616398E-3</v>
      </c>
    </row>
    <row r="37" spans="1:17" s="44" customFormat="1" ht="12" customHeight="1" x14ac:dyDescent="0.35">
      <c r="A37" s="49"/>
      <c r="B37" s="48" t="s">
        <v>84</v>
      </c>
      <c r="C37" s="48" t="s">
        <v>85</v>
      </c>
      <c r="D37" s="65">
        <f>+VIG_Tav3!C28</f>
        <v>0</v>
      </c>
      <c r="E37" s="141">
        <f>+VIG_Tav3!D28</f>
        <v>-1</v>
      </c>
      <c r="F37" s="65">
        <f>+VIG_Tav3!E28</f>
        <v>0</v>
      </c>
      <c r="G37" s="141">
        <f>+VIG_Tav3!F28</f>
        <v>-1</v>
      </c>
      <c r="H37" s="65">
        <f>+VIG_Tav3!G28</f>
        <v>0</v>
      </c>
      <c r="I37" s="141">
        <f>+VIG_Tav3!H28</f>
        <v>0</v>
      </c>
      <c r="J37" s="65">
        <f>+VIG_Tav3!I28</f>
        <v>0</v>
      </c>
      <c r="K37" s="141">
        <f>+VIG_Tav3!J28</f>
        <v>0</v>
      </c>
      <c r="L37" s="65">
        <f>+VIG_Tav3!K28</f>
        <v>0</v>
      </c>
      <c r="M37" s="65">
        <f>+VIG_Tav3!L28</f>
        <v>0</v>
      </c>
      <c r="N37" s="65">
        <f>+VIG_Tav3!M28</f>
        <v>0</v>
      </c>
      <c r="O37" s="66">
        <f>+VIG_Tav3!N28</f>
        <v>0</v>
      </c>
      <c r="P37" s="164">
        <f>+VIG_Tav3!O28</f>
        <v>-1</v>
      </c>
      <c r="Q37" s="164">
        <f>+VIG_Tav3!P28</f>
        <v>0</v>
      </c>
    </row>
    <row r="38" spans="1:17" s="44" customFormat="1" ht="12" customHeight="1" x14ac:dyDescent="0.35">
      <c r="A38" s="49"/>
      <c r="B38" s="123"/>
      <c r="C38" s="48" t="s">
        <v>45</v>
      </c>
      <c r="D38" s="65">
        <f>+VIG_Tav3!C29</f>
        <v>0</v>
      </c>
      <c r="E38" s="141">
        <f>+VIG_Tav3!D29</f>
        <v>0</v>
      </c>
      <c r="F38" s="65">
        <f>+VIG_Tav3!E29</f>
        <v>0</v>
      </c>
      <c r="G38" s="141">
        <f>+VIG_Tav3!F29</f>
        <v>0</v>
      </c>
      <c r="H38" s="65">
        <f>+VIG_Tav3!G29</f>
        <v>0</v>
      </c>
      <c r="I38" s="141">
        <f>+VIG_Tav3!H29</f>
        <v>0</v>
      </c>
      <c r="J38" s="65">
        <f>+VIG_Tav3!I29</f>
        <v>0</v>
      </c>
      <c r="K38" s="141">
        <f>+VIG_Tav3!J29</f>
        <v>0</v>
      </c>
      <c r="L38" s="65">
        <f>+VIG_Tav3!K29</f>
        <v>0</v>
      </c>
      <c r="M38" s="65">
        <f>+VIG_Tav3!L29</f>
        <v>0</v>
      </c>
      <c r="N38" s="65">
        <f>+VIG_Tav3!M29</f>
        <v>0</v>
      </c>
      <c r="O38" s="66">
        <f>+VIG_Tav3!N29</f>
        <v>0</v>
      </c>
      <c r="P38" s="164">
        <f>+VIG_Tav3!O29</f>
        <v>0</v>
      </c>
      <c r="Q38" s="164">
        <f>+VIG_Tav3!P29</f>
        <v>0</v>
      </c>
    </row>
    <row r="39" spans="1:17" s="44" customFormat="1" ht="12" customHeight="1" x14ac:dyDescent="0.35">
      <c r="A39" s="49"/>
      <c r="B39" s="123"/>
      <c r="C39" s="48" t="s">
        <v>46</v>
      </c>
      <c r="D39" s="65">
        <f>+VIG_Tav3!C30</f>
        <v>0</v>
      </c>
      <c r="E39" s="141">
        <f>+VIG_Tav3!D30</f>
        <v>0</v>
      </c>
      <c r="F39" s="65">
        <f>+VIG_Tav3!E30</f>
        <v>0</v>
      </c>
      <c r="G39" s="141">
        <f>+VIG_Tav3!F30</f>
        <v>0</v>
      </c>
      <c r="H39" s="65">
        <f>+VIG_Tav3!G30</f>
        <v>0</v>
      </c>
      <c r="I39" s="141">
        <f>+VIG_Tav3!H30</f>
        <v>0</v>
      </c>
      <c r="J39" s="65">
        <f>+VIG_Tav3!I30</f>
        <v>0</v>
      </c>
      <c r="K39" s="141">
        <f>+VIG_Tav3!J30</f>
        <v>0</v>
      </c>
      <c r="L39" s="65">
        <f>+VIG_Tav3!K30</f>
        <v>0</v>
      </c>
      <c r="M39" s="65">
        <f>+VIG_Tav3!L30</f>
        <v>0</v>
      </c>
      <c r="N39" s="65">
        <f>+VIG_Tav3!M30</f>
        <v>0</v>
      </c>
      <c r="O39" s="66">
        <f>+VIG_Tav3!N30</f>
        <v>0</v>
      </c>
      <c r="P39" s="164">
        <f>+VIG_Tav3!O30</f>
        <v>0</v>
      </c>
      <c r="Q39" s="164">
        <f>+VIG_Tav3!P30</f>
        <v>0</v>
      </c>
    </row>
    <row r="40" spans="1:17" s="44" customFormat="1" ht="12" customHeight="1" x14ac:dyDescent="0.35">
      <c r="A40" s="49"/>
      <c r="B40" s="123"/>
      <c r="C40" s="48" t="s">
        <v>47</v>
      </c>
      <c r="D40" s="65">
        <f>+VIG_Tav3!C31</f>
        <v>0</v>
      </c>
      <c r="E40" s="141">
        <f>+VIG_Tav3!D31</f>
        <v>0</v>
      </c>
      <c r="F40" s="65">
        <f>+VIG_Tav3!E31</f>
        <v>0</v>
      </c>
      <c r="G40" s="141">
        <f>+VIG_Tav3!F31</f>
        <v>0</v>
      </c>
      <c r="H40" s="65">
        <f>+VIG_Tav3!G31</f>
        <v>0</v>
      </c>
      <c r="I40" s="141">
        <f>+VIG_Tav3!H31</f>
        <v>0</v>
      </c>
      <c r="J40" s="65">
        <f>+VIG_Tav3!I31</f>
        <v>0</v>
      </c>
      <c r="K40" s="141">
        <f>+VIG_Tav3!J31</f>
        <v>0</v>
      </c>
      <c r="L40" s="65">
        <f>+VIG_Tav3!K31</f>
        <v>0</v>
      </c>
      <c r="M40" s="65">
        <f>+VIG_Tav3!L31</f>
        <v>0</v>
      </c>
      <c r="N40" s="65">
        <f>+VIG_Tav3!M31</f>
        <v>0</v>
      </c>
      <c r="O40" s="66">
        <f>+VIG_Tav3!N31</f>
        <v>0</v>
      </c>
      <c r="P40" s="164">
        <f>+VIG_Tav3!O31</f>
        <v>0</v>
      </c>
      <c r="Q40" s="164">
        <f>+VIG_Tav3!P31</f>
        <v>0</v>
      </c>
    </row>
    <row r="41" spans="1:17" s="44" customFormat="1" ht="12" customHeight="1" x14ac:dyDescent="0.35">
      <c r="A41" s="49"/>
      <c r="B41" s="123"/>
      <c r="C41" s="48" t="s">
        <v>48</v>
      </c>
      <c r="D41" s="65">
        <f>+VIG_Tav3!C32</f>
        <v>0</v>
      </c>
      <c r="E41" s="141">
        <f>+VIG_Tav3!D32</f>
        <v>-1</v>
      </c>
      <c r="F41" s="65">
        <f>+VIG_Tav3!E32</f>
        <v>0</v>
      </c>
      <c r="G41" s="141">
        <f>+VIG_Tav3!F32</f>
        <v>-1</v>
      </c>
      <c r="H41" s="65">
        <f>+VIG_Tav3!G32</f>
        <v>0</v>
      </c>
      <c r="I41" s="141">
        <f>+VIG_Tav3!H32</f>
        <v>0</v>
      </c>
      <c r="J41" s="65">
        <f>+VIG_Tav3!I32</f>
        <v>0</v>
      </c>
      <c r="K41" s="141">
        <f>+VIG_Tav3!J32</f>
        <v>0</v>
      </c>
      <c r="L41" s="65">
        <f>+VIG_Tav3!K32</f>
        <v>0</v>
      </c>
      <c r="M41" s="65">
        <f>+VIG_Tav3!L32</f>
        <v>0</v>
      </c>
      <c r="N41" s="65">
        <f>+VIG_Tav3!M32</f>
        <v>0</v>
      </c>
      <c r="O41" s="66">
        <f>+VIG_Tav3!N32</f>
        <v>0</v>
      </c>
      <c r="P41" s="164">
        <f>+VIG_Tav3!O32</f>
        <v>-1</v>
      </c>
      <c r="Q41" s="164">
        <f>+VIG_Tav3!P32</f>
        <v>0</v>
      </c>
    </row>
    <row r="42" spans="1:17" ht="14.15" customHeight="1" x14ac:dyDescent="0.35">
      <c r="A42" s="89"/>
      <c r="B42" s="8" t="s">
        <v>49</v>
      </c>
      <c r="C42" s="11"/>
      <c r="D42" s="54">
        <f>+VIG_Tav3!C33</f>
        <v>1145</v>
      </c>
      <c r="E42" s="138">
        <f>+VIG_Tav3!D33</f>
        <v>4.37556973564266E-2</v>
      </c>
      <c r="F42" s="54">
        <f>+VIG_Tav3!E33</f>
        <v>285750</v>
      </c>
      <c r="G42" s="138">
        <f>+VIG_Tav3!F33</f>
        <v>0.334899864991755</v>
      </c>
      <c r="H42" s="54">
        <f>+VIG_Tav3!G33</f>
        <v>0</v>
      </c>
      <c r="I42" s="138">
        <f>+VIG_Tav3!H33</f>
        <v>0</v>
      </c>
      <c r="J42" s="54">
        <f>+VIG_Tav3!I33</f>
        <v>0</v>
      </c>
      <c r="K42" s="138">
        <f>+VIG_Tav3!J33</f>
        <v>0</v>
      </c>
      <c r="L42" s="54">
        <f>+VIG_Tav3!K33</f>
        <v>0</v>
      </c>
      <c r="M42" s="54">
        <f>+VIG_Tav3!L33</f>
        <v>176600</v>
      </c>
      <c r="N42" s="67">
        <f>+VIG_Tav3!M33</f>
        <v>0</v>
      </c>
      <c r="O42" s="55">
        <f>+VIG_Tav3!N33</f>
        <v>176600</v>
      </c>
      <c r="P42" s="163">
        <f>+VIG_Tav3!O33</f>
        <v>0.84621817991741199</v>
      </c>
      <c r="Q42" s="163">
        <f>+VIG_Tav3!P33</f>
        <v>7.7079778050394001E-3</v>
      </c>
    </row>
    <row r="43" spans="1:17" s="44" customFormat="1" ht="12" customHeight="1" x14ac:dyDescent="0.35">
      <c r="A43" s="49"/>
      <c r="B43" s="48" t="s">
        <v>66</v>
      </c>
      <c r="C43" s="48" t="s">
        <v>30</v>
      </c>
      <c r="D43" s="65">
        <f>+VIG_Tav3!C34</f>
        <v>800</v>
      </c>
      <c r="E43" s="141">
        <f>+VIG_Tav3!D34</f>
        <v>7.0950468540829995E-2</v>
      </c>
      <c r="F43" s="65">
        <f>+VIG_Tav3!E34</f>
        <v>2572</v>
      </c>
      <c r="G43" s="141">
        <f>+VIG_Tav3!F34</f>
        <v>1.1505016722407999</v>
      </c>
      <c r="H43" s="65">
        <f>+VIG_Tav3!G34</f>
        <v>0</v>
      </c>
      <c r="I43" s="141">
        <f>+VIG_Tav3!H34</f>
        <v>0</v>
      </c>
      <c r="J43" s="65">
        <f>+VIG_Tav3!I34</f>
        <v>0</v>
      </c>
      <c r="K43" s="141">
        <f>+VIG_Tav3!J34</f>
        <v>0</v>
      </c>
      <c r="L43" s="65">
        <f>+VIG_Tav3!K34</f>
        <v>0</v>
      </c>
      <c r="M43" s="65">
        <f>+VIG_Tav3!L34</f>
        <v>2631</v>
      </c>
      <c r="N43" s="68">
        <f>+VIG_Tav3!M34</f>
        <v>0</v>
      </c>
      <c r="O43" s="66">
        <f>+VIG_Tav3!N34</f>
        <v>2631</v>
      </c>
      <c r="P43" s="164">
        <f>+VIG_Tav3!O34</f>
        <v>1.14250814332248</v>
      </c>
      <c r="Q43" s="164">
        <f>+VIG_Tav3!P34</f>
        <v>1.14834029473718E-4</v>
      </c>
    </row>
    <row r="44" spans="1:17" s="23" customFormat="1" ht="13.15" customHeight="1" x14ac:dyDescent="0.35">
      <c r="A44" s="144" t="s">
        <v>50</v>
      </c>
      <c r="D44" s="57">
        <f>+VIG_Tav3!C35</f>
        <v>1564</v>
      </c>
      <c r="E44" s="166">
        <f>+VIG_Tav3!D35</f>
        <v>0.28301886792452802</v>
      </c>
      <c r="F44" s="57">
        <f>+VIG_Tav3!E35</f>
        <v>382563</v>
      </c>
      <c r="G44" s="166">
        <f>+VIG_Tav3!F35</f>
        <v>6.4955780296134205E-2</v>
      </c>
      <c r="H44" s="57">
        <f>+VIG_Tav3!G35</f>
        <v>0</v>
      </c>
      <c r="I44" s="166">
        <f>+VIG_Tav3!H35</f>
        <v>0</v>
      </c>
      <c r="J44" s="57">
        <f>+VIG_Tav3!I35</f>
        <v>0</v>
      </c>
      <c r="K44" s="166">
        <f>+VIG_Tav3!J35</f>
        <v>0</v>
      </c>
      <c r="L44" s="57">
        <f>+VIG_Tav3!K35</f>
        <v>0</v>
      </c>
      <c r="M44" s="57">
        <f>+VIG_Tav3!L35</f>
        <v>309839</v>
      </c>
      <c r="N44" s="57">
        <f>+VIG_Tav3!M35</f>
        <v>0</v>
      </c>
      <c r="O44" s="57">
        <f>+VIG_Tav3!N35</f>
        <v>309839</v>
      </c>
      <c r="P44" s="166">
        <f>+VIG_Tav3!O35</f>
        <v>0.28776033549041402</v>
      </c>
      <c r="Q44" s="166">
        <f>+VIG_Tav3!P35</f>
        <v>1.3523398273701E-2</v>
      </c>
    </row>
    <row r="45" spans="1:17" ht="14.15" customHeight="1" x14ac:dyDescent="0.35">
      <c r="A45" s="77" t="s">
        <v>51</v>
      </c>
      <c r="B45" s="69"/>
      <c r="C45" s="73"/>
      <c r="D45" s="61">
        <f>+VIG_Tav3!C36</f>
        <v>41796</v>
      </c>
      <c r="E45" s="168">
        <f>+VIG_Tav3!D36</f>
        <v>-0.62459918984704099</v>
      </c>
      <c r="F45" s="61">
        <f>+VIG_Tav3!E36</f>
        <v>181199</v>
      </c>
      <c r="G45" s="168">
        <f>+VIG_Tav3!F36</f>
        <v>-0.67729819449836703</v>
      </c>
      <c r="H45" s="61">
        <f>+VIG_Tav3!G36</f>
        <v>19287</v>
      </c>
      <c r="I45" s="168">
        <f>+VIG_Tav3!H36</f>
        <v>0.18441414885777399</v>
      </c>
      <c r="J45" s="61">
        <f>+VIG_Tav3!I36</f>
        <v>14935</v>
      </c>
      <c r="K45" s="168">
        <f>+VIG_Tav3!J36</f>
        <v>-5.1625603251206499E-2</v>
      </c>
      <c r="L45" s="61">
        <f>+VIG_Tav3!K36</f>
        <v>144</v>
      </c>
      <c r="M45" s="61">
        <f>+VIG_Tav3!L36</f>
        <v>204731</v>
      </c>
      <c r="N45" s="61">
        <f>+VIG_Tav3!M36</f>
        <v>7822</v>
      </c>
      <c r="O45" s="61">
        <f>+VIG_Tav3!N36</f>
        <v>212697</v>
      </c>
      <c r="P45" s="168">
        <f>+VIG_Tav3!O36</f>
        <v>-0.64329341919903404</v>
      </c>
      <c r="Q45" s="168">
        <f>+VIG_Tav3!P36</f>
        <v>9.2834867225281194E-3</v>
      </c>
    </row>
    <row r="46" spans="1:17" ht="14.15" customHeight="1" x14ac:dyDescent="0.35">
      <c r="A46" s="179" t="s">
        <v>52</v>
      </c>
      <c r="B46" s="90"/>
      <c r="C46" s="90"/>
      <c r="D46" s="63">
        <f>+VIG_Tav3!C37</f>
        <v>45848</v>
      </c>
      <c r="E46" s="134">
        <f>+VIG_Tav3!D37</f>
        <v>-0.34775866729261801</v>
      </c>
      <c r="F46" s="63">
        <f>+VIG_Tav3!E37</f>
        <v>1084096</v>
      </c>
      <c r="G46" s="134">
        <f>+VIG_Tav3!F37</f>
        <v>-0.44933547687439201</v>
      </c>
      <c r="H46" s="63">
        <f>+VIG_Tav3!G37</f>
        <v>0</v>
      </c>
      <c r="I46" s="134">
        <f>+VIG_Tav3!H37</f>
        <v>0</v>
      </c>
      <c r="J46" s="63">
        <f>+VIG_Tav3!I37</f>
        <v>0</v>
      </c>
      <c r="K46" s="134">
        <f>+VIG_Tav3!J37</f>
        <v>0</v>
      </c>
      <c r="L46" s="63">
        <f>+VIG_Tav3!K37</f>
        <v>1659</v>
      </c>
      <c r="M46" s="63">
        <f>+VIG_Tav3!L37</f>
        <v>11253</v>
      </c>
      <c r="N46" s="63">
        <f>+VIG_Tav3!M37</f>
        <v>8508</v>
      </c>
      <c r="O46" s="64">
        <f>+VIG_Tav3!N37</f>
        <v>21420</v>
      </c>
      <c r="P46" s="162">
        <f>+VIG_Tav3!O37</f>
        <v>-0.49504950495049499</v>
      </c>
      <c r="Q46" s="162">
        <f>+VIG_Tav3!P37</f>
        <v>9.3490874622844896E-4</v>
      </c>
    </row>
    <row r="47" spans="1:17" s="44" customFormat="1" ht="12" customHeight="1" x14ac:dyDescent="0.35">
      <c r="A47" s="49"/>
      <c r="B47" s="48" t="s">
        <v>66</v>
      </c>
      <c r="C47" s="44" t="s">
        <v>82</v>
      </c>
      <c r="D47" s="65">
        <f>+VIG_Tav3!C38</f>
        <v>45841</v>
      </c>
      <c r="E47" s="141">
        <f>+VIG_Tav3!D38</f>
        <v>-0.34715239899169698</v>
      </c>
      <c r="F47" s="65">
        <f>+VIG_Tav3!E38</f>
        <v>1082734</v>
      </c>
      <c r="G47" s="141">
        <f>+VIG_Tav3!F38</f>
        <v>-0.448227115164895</v>
      </c>
      <c r="H47" s="65">
        <f>+VIG_Tav3!G38</f>
        <v>0</v>
      </c>
      <c r="I47" s="141">
        <f>+VIG_Tav3!H38</f>
        <v>0</v>
      </c>
      <c r="J47" s="65">
        <f>+VIG_Tav3!I38</f>
        <v>0</v>
      </c>
      <c r="K47" s="141">
        <f>+VIG_Tav3!J38</f>
        <v>0</v>
      </c>
      <c r="L47" s="65">
        <f>+VIG_Tav3!K38</f>
        <v>1645</v>
      </c>
      <c r="M47" s="65">
        <f>+VIG_Tav3!L38</f>
        <v>7000</v>
      </c>
      <c r="N47" s="65">
        <f>+VIG_Tav3!M38</f>
        <v>6019</v>
      </c>
      <c r="O47" s="66">
        <f>+VIG_Tav3!N38</f>
        <v>14664</v>
      </c>
      <c r="P47" s="164">
        <f>+VIG_Tav3!O38</f>
        <v>-0.50715870135107899</v>
      </c>
      <c r="Q47" s="164">
        <f>+VIG_Tav3!P38</f>
        <v>6.40032766325582E-4</v>
      </c>
    </row>
    <row r="48" spans="1:17" s="44" customFormat="1" ht="12" customHeight="1" x14ac:dyDescent="0.35">
      <c r="A48" s="49"/>
      <c r="B48" s="48"/>
      <c r="C48" s="44" t="s">
        <v>53</v>
      </c>
      <c r="D48" s="65">
        <f>+VIG_Tav3!C39</f>
        <v>4</v>
      </c>
      <c r="E48" s="141">
        <f>+VIG_Tav3!D39</f>
        <v>-0.94366197183098599</v>
      </c>
      <c r="F48" s="65">
        <f>+VIG_Tav3!E39</f>
        <v>905</v>
      </c>
      <c r="G48" s="141">
        <f>+VIG_Tav3!F39</f>
        <v>-0.85422036082474195</v>
      </c>
      <c r="H48" s="65">
        <f>+VIG_Tav3!G39</f>
        <v>0</v>
      </c>
      <c r="I48" s="141">
        <f>+VIG_Tav3!H39</f>
        <v>0</v>
      </c>
      <c r="J48" s="65">
        <f>+VIG_Tav3!I39</f>
        <v>0</v>
      </c>
      <c r="K48" s="141">
        <f>+VIG_Tav3!J39</f>
        <v>0</v>
      </c>
      <c r="L48" s="65">
        <f>+VIG_Tav3!K39</f>
        <v>14</v>
      </c>
      <c r="M48" s="65">
        <f>+VIG_Tav3!L39</f>
        <v>4253</v>
      </c>
      <c r="N48" s="65">
        <f>+VIG_Tav3!M39</f>
        <v>2488</v>
      </c>
      <c r="O48" s="66">
        <f>+VIG_Tav3!N39</f>
        <v>6755</v>
      </c>
      <c r="P48" s="164">
        <f>+VIG_Tav3!O39</f>
        <v>-0.46668245697142002</v>
      </c>
      <c r="Q48" s="164">
        <f>+VIG_Tav3!P39</f>
        <v>2.9483233336942898E-4</v>
      </c>
    </row>
    <row r="49" spans="1:17" s="44" customFormat="1" ht="12" customHeight="1" x14ac:dyDescent="0.35">
      <c r="A49" s="49"/>
      <c r="B49" s="50"/>
      <c r="C49" s="44" t="s">
        <v>54</v>
      </c>
      <c r="D49" s="65">
        <f>+VIG_Tav3!C40</f>
        <v>0</v>
      </c>
      <c r="E49" s="141">
        <f>+VIG_Tav3!D40</f>
        <v>-1</v>
      </c>
      <c r="F49" s="65">
        <f>+VIG_Tav3!E40</f>
        <v>0</v>
      </c>
      <c r="G49" s="141">
        <f>+VIG_Tav3!F40</f>
        <v>-1</v>
      </c>
      <c r="H49" s="65">
        <f>+VIG_Tav3!G40</f>
        <v>0</v>
      </c>
      <c r="I49" s="141">
        <f>+VIG_Tav3!H40</f>
        <v>0</v>
      </c>
      <c r="J49" s="65">
        <f>+VIG_Tav3!I40</f>
        <v>0</v>
      </c>
      <c r="K49" s="141">
        <f>+VIG_Tav3!J40</f>
        <v>0</v>
      </c>
      <c r="L49" s="65">
        <f>+VIG_Tav3!K40</f>
        <v>0</v>
      </c>
      <c r="M49" s="65">
        <f>+VIG_Tav3!L40</f>
        <v>0</v>
      </c>
      <c r="N49" s="65">
        <f>+VIG_Tav3!M40</f>
        <v>0</v>
      </c>
      <c r="O49" s="66">
        <f>+VIG_Tav3!N40</f>
        <v>0</v>
      </c>
      <c r="P49" s="164">
        <f>+VIG_Tav3!O40</f>
        <v>0</v>
      </c>
      <c r="Q49" s="164">
        <f>+VIG_Tav3!P40</f>
        <v>0</v>
      </c>
    </row>
    <row r="50" spans="1:17" s="44" customFormat="1" ht="12" customHeight="1" x14ac:dyDescent="0.35">
      <c r="A50" s="49"/>
      <c r="B50" s="48"/>
      <c r="C50" s="44" t="s">
        <v>55</v>
      </c>
      <c r="D50" s="65">
        <f>+VIG_Tav3!C41</f>
        <v>3</v>
      </c>
      <c r="E50" s="141">
        <f>+VIG_Tav3!D41</f>
        <v>0</v>
      </c>
      <c r="F50" s="65">
        <f>+VIG_Tav3!E41</f>
        <v>457</v>
      </c>
      <c r="G50" s="141">
        <f>+VIG_Tav3!F41</f>
        <v>2.1958041958041998</v>
      </c>
      <c r="H50" s="65">
        <f>+VIG_Tav3!G41</f>
        <v>0</v>
      </c>
      <c r="I50" s="141">
        <f>+VIG_Tav3!H41</f>
        <v>0</v>
      </c>
      <c r="J50" s="65">
        <f>+VIG_Tav3!I41</f>
        <v>0</v>
      </c>
      <c r="K50" s="141">
        <f>+VIG_Tav3!J41</f>
        <v>0</v>
      </c>
      <c r="L50" s="65">
        <f>+VIG_Tav3!K41</f>
        <v>0</v>
      </c>
      <c r="M50" s="65">
        <f>+VIG_Tav3!L41</f>
        <v>0</v>
      </c>
      <c r="N50" s="65">
        <f>+VIG_Tav3!M41</f>
        <v>1</v>
      </c>
      <c r="O50" s="66">
        <f>+VIG_Tav3!N41</f>
        <v>1</v>
      </c>
      <c r="P50" s="164">
        <f>+VIG_Tav3!O41</f>
        <v>0</v>
      </c>
      <c r="Q50" s="164">
        <f>+VIG_Tav3!P41</f>
        <v>4.3646533437369202E-8</v>
      </c>
    </row>
    <row r="51" spans="1:17" s="23" customFormat="1" ht="13.15" customHeight="1" x14ac:dyDescent="0.35">
      <c r="A51" s="84" t="s">
        <v>11</v>
      </c>
      <c r="C51" s="180"/>
      <c r="D51" s="57">
        <f>+VIG_Tav3!C42</f>
        <v>1344045</v>
      </c>
      <c r="E51" s="166">
        <f>+VIG_Tav3!D42</f>
        <v>-4.5749930954083202E-2</v>
      </c>
      <c r="F51" s="57">
        <f>+VIG_Tav3!E42</f>
        <v>79015993</v>
      </c>
      <c r="G51" s="166">
        <f>+VIG_Tav3!F42</f>
        <v>-4.1985879450638898E-2</v>
      </c>
      <c r="H51" s="57">
        <f>+VIG_Tav3!G42</f>
        <v>1200106</v>
      </c>
      <c r="I51" s="166">
        <f>+VIG_Tav3!H42</f>
        <v>1.35194537697374</v>
      </c>
      <c r="J51" s="57">
        <f>+VIG_Tav3!I42</f>
        <v>15832184</v>
      </c>
      <c r="K51" s="166">
        <f>+VIG_Tav3!J42</f>
        <v>2.9012938779573498</v>
      </c>
      <c r="L51" s="57">
        <f>+VIG_Tav3!K42</f>
        <v>175562</v>
      </c>
      <c r="M51" s="57">
        <f>+VIG_Tav3!L42</f>
        <v>22099995</v>
      </c>
      <c r="N51" s="57">
        <f>+VIG_Tav3!M42</f>
        <v>635770</v>
      </c>
      <c r="O51" s="57">
        <f>+VIG_Tav3!N42</f>
        <v>22911327</v>
      </c>
      <c r="P51" s="166">
        <f>+VIG_Tav3!O42</f>
        <v>1.3863436821119901E-3</v>
      </c>
      <c r="Q51" s="166">
        <f>+VIG_Tav3!P42</f>
        <v>1</v>
      </c>
    </row>
    <row r="52" spans="1:17" ht="30" customHeight="1" x14ac:dyDescent="0.35">
      <c r="A52" s="237" t="s">
        <v>83</v>
      </c>
      <c r="B52" s="238"/>
      <c r="C52" s="239"/>
      <c r="D52" s="70">
        <f>+VIG_Tav3!C44</f>
        <v>112448</v>
      </c>
      <c r="E52" s="157">
        <f>+VIG_Tav3!D44</f>
        <v>9.1187858439025299E-2</v>
      </c>
      <c r="F52" s="70">
        <f>+VIG_Tav3!E44</f>
        <v>14189556</v>
      </c>
      <c r="G52" s="157">
        <f>+VIG_Tav3!F44</f>
        <v>0.41505358972633</v>
      </c>
      <c r="H52" s="70">
        <f>+VIG_Tav3!G44</f>
        <v>42201</v>
      </c>
      <c r="I52" s="157">
        <f>+VIG_Tav3!H44</f>
        <v>2.84274266982335</v>
      </c>
      <c r="J52" s="70">
        <f>+VIG_Tav3!I44</f>
        <v>1172960</v>
      </c>
      <c r="K52" s="157">
        <f>+VIG_Tav3!J44</f>
        <v>11.2793463354375</v>
      </c>
      <c r="L52" s="70">
        <f>+VIG_Tav3!K44</f>
        <v>17282</v>
      </c>
      <c r="M52" s="70">
        <f>+VIG_Tav3!L44</f>
        <v>85062</v>
      </c>
      <c r="N52" s="71">
        <f>+VIG_Tav3!M44</f>
        <v>0</v>
      </c>
      <c r="O52" s="57">
        <f>+VIG_Tav3!N44</f>
        <v>102344</v>
      </c>
      <c r="P52" s="166">
        <f>+VIG_Tav3!O44</f>
        <v>0.30469257932511501</v>
      </c>
      <c r="Q52" s="166">
        <f>+VIG_Tav3!P44</f>
        <v>4.4669608181141102E-3</v>
      </c>
    </row>
    <row r="53" spans="1:17" ht="29.25" customHeight="1" x14ac:dyDescent="0.35">
      <c r="A53" s="248" t="str">
        <f>"Numero nuove convenzioni emesse per polizze collettive a tutto il "&amp;IF(MID(VIG_Tav3!C1,5,4)="0331","1°",
IF(MID(VIG_Tav3!C1,5,4)="0630","2°",
IF(MID(VIG_Tav3!C1,5,4)="0930","3°","4°")))&amp;" trimestre "&amp;MID(VIG_Tav3!C1,1,4)</f>
        <v>Numero nuove convenzioni emesse per polizze collettive a tutto il 1° trimestre 2026</v>
      </c>
      <c r="B53" s="248"/>
      <c r="C53" s="248"/>
      <c r="D53" s="192">
        <f>+VIG_Tav3!C43</f>
        <v>1261</v>
      </c>
      <c r="E53" s="167">
        <f>+VIG_Tav3!D43</f>
        <v>-9.4759511844938998E-2</v>
      </c>
      <c r="F53" s="193"/>
      <c r="G53" s="194"/>
      <c r="H53" s="69"/>
      <c r="I53" s="194"/>
      <c r="J53" s="195"/>
      <c r="K53" s="194"/>
      <c r="L53" s="195"/>
      <c r="M53" s="195"/>
      <c r="N53" s="195"/>
      <c r="O53" s="195"/>
      <c r="P53" s="194"/>
      <c r="Q53" s="196"/>
    </row>
    <row r="54" spans="1:17" ht="14.15" customHeight="1" x14ac:dyDescent="0.35">
      <c r="D54" s="39"/>
      <c r="J54" s="39"/>
      <c r="K54" s="171"/>
      <c r="L54" s="39"/>
      <c r="M54" s="39"/>
      <c r="N54" s="39"/>
      <c r="O54" s="39"/>
    </row>
    <row r="55" spans="1:17" ht="18" customHeight="1" x14ac:dyDescent="0.35">
      <c r="A55" s="240" t="s">
        <v>204</v>
      </c>
      <c r="B55" s="240"/>
      <c r="C55" s="240"/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</row>
    <row r="56" spans="1:17" ht="13.15" customHeight="1" x14ac:dyDescent="0.35">
      <c r="A56" s="240"/>
      <c r="B56" s="240"/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</row>
    <row r="57" spans="1:17" ht="13.15" customHeight="1" x14ac:dyDescent="0.35">
      <c r="A57" s="21"/>
    </row>
    <row r="59" spans="1:17" x14ac:dyDescent="0.35">
      <c r="H59" s="198"/>
    </row>
    <row r="60" spans="1:17" x14ac:dyDescent="0.35">
      <c r="H60" s="199"/>
    </row>
  </sheetData>
  <mergeCells count="13">
    <mergeCell ref="A52:C52"/>
    <mergeCell ref="A55:O56"/>
    <mergeCell ref="A1:Q1"/>
    <mergeCell ref="A2:Q2"/>
    <mergeCell ref="A3:Q3"/>
    <mergeCell ref="A5:C7"/>
    <mergeCell ref="L5:Q5"/>
    <mergeCell ref="D6:E6"/>
    <mergeCell ref="F6:G6"/>
    <mergeCell ref="H6:I6"/>
    <mergeCell ref="J6:K6"/>
    <mergeCell ref="O6:Q6"/>
    <mergeCell ref="A53:C53"/>
  </mergeCells>
  <printOptions horizontalCentered="1"/>
  <pageMargins left="0.31496062992125984" right="0.11811023622047245" top="0.19685039370078741" bottom="0" header="0.19685039370078741" footer="0"/>
  <pageSetup paperSize="9" scale="51" orientation="portrait" horizontalDpi="4294967292" verticalDpi="300" r:id="rId1"/>
  <headerFooter alignWithMargins="0">
    <oddHeader>&amp;L&amp;"Arial,Normale"&amp;8IVASS - SERVIZIO STUDI E GESTIONE DATI
DIVISIONE STUDI E ANALISI STATISTICHE&amp;R&amp;A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  <pageSetUpPr fitToPage="1"/>
  </sheetPr>
  <dimension ref="A1:H40"/>
  <sheetViews>
    <sheetView showGridLines="0" zoomScale="85" zoomScaleNormal="85" workbookViewId="0"/>
  </sheetViews>
  <sheetFormatPr defaultColWidth="9" defaultRowHeight="11" x14ac:dyDescent="0.35"/>
  <cols>
    <col min="1" max="1" width="9.453125" style="8" customWidth="1"/>
    <col min="2" max="2" width="26.7265625" style="8" customWidth="1"/>
    <col min="3" max="3" width="14.7265625" style="8" bestFit="1" customWidth="1"/>
    <col min="4" max="5" width="16" style="8" customWidth="1"/>
    <col min="6" max="6" width="13.7265625" style="8" bestFit="1" customWidth="1"/>
    <col min="7" max="7" width="13.453125" style="8" customWidth="1"/>
    <col min="8" max="8" width="10.54296875" style="8" bestFit="1" customWidth="1"/>
    <col min="9" max="16384" width="9" style="8"/>
  </cols>
  <sheetData>
    <row r="1" spans="1:6" ht="13.15" customHeight="1" x14ac:dyDescent="0.35">
      <c r="A1" s="74" t="s">
        <v>201</v>
      </c>
      <c r="B1" s="22"/>
      <c r="C1" s="22"/>
      <c r="D1" s="22"/>
      <c r="E1" s="22"/>
      <c r="F1" s="200"/>
    </row>
    <row r="2" spans="1:6" ht="13.15" customHeight="1" x14ac:dyDescent="0.35">
      <c r="A2" s="74" t="s">
        <v>0</v>
      </c>
      <c r="B2" s="22"/>
      <c r="C2" s="22"/>
      <c r="D2" s="22"/>
      <c r="E2" s="22"/>
      <c r="F2" s="200"/>
    </row>
    <row r="3" spans="1:6" ht="13.15" customHeight="1" x14ac:dyDescent="0.35">
      <c r="A3" s="22" t="str">
        <f>"Premi lordi contabilizzati "&amp;IF(MID(TOT_Tav4_1!C1,5,4)="0331","1°",
IF(MID(TOT_Tav4_1!C1,5,4)="0630","2°",
IF(MID(TOT_Tav4_1!C1,5,4)="0930","3°","4°")))&amp;" trimestre "&amp;MID(TOT_Tav4_1!C1,1,4)</f>
        <v>Premi lordi contabilizzati 1° trimestre 2026</v>
      </c>
      <c r="B3" s="22"/>
      <c r="C3" s="22"/>
      <c r="D3" s="22"/>
      <c r="E3" s="22"/>
      <c r="F3" s="200"/>
    </row>
    <row r="4" spans="1:6" ht="13.15" customHeight="1" x14ac:dyDescent="0.35">
      <c r="E4" s="9" t="s">
        <v>1</v>
      </c>
    </row>
    <row r="5" spans="1:6" ht="52" customHeight="1" x14ac:dyDescent="0.35">
      <c r="A5" s="223"/>
      <c r="B5" s="241"/>
      <c r="C5" s="184" t="s">
        <v>189</v>
      </c>
      <c r="D5" s="184" t="s">
        <v>191</v>
      </c>
      <c r="E5" s="184" t="s">
        <v>209</v>
      </c>
      <c r="F5" s="184" t="s">
        <v>198</v>
      </c>
    </row>
    <row r="6" spans="1:6" ht="13.15" customHeight="1" x14ac:dyDescent="0.35">
      <c r="A6" s="19" t="str">
        <f>+TOT_Tav4_1!B2</f>
        <v>Infortuni</v>
      </c>
      <c r="B6" s="181"/>
      <c r="C6" s="54">
        <f>+VIG_Tav4_1!C2</f>
        <v>976154</v>
      </c>
      <c r="D6" s="104">
        <f>+VIG_Tav4_1!D2</f>
        <v>2.8149580589576E-2</v>
      </c>
      <c r="E6" s="104">
        <f>+VIG_Tav4_1!E2</f>
        <v>2.8149580589576E-2</v>
      </c>
      <c r="F6" s="104">
        <f>+VIG_Tav4_1!F2</f>
        <v>8.6331135037296503E-2</v>
      </c>
    </row>
    <row r="7" spans="1:6" ht="13.15" customHeight="1" x14ac:dyDescent="0.35">
      <c r="A7" s="13" t="str">
        <f>+TOT_Tav4_1!B3</f>
        <v>Malattia</v>
      </c>
      <c r="B7" s="11"/>
      <c r="C7" s="54">
        <f>+VIG_Tav4_1!C3</f>
        <v>1620191</v>
      </c>
      <c r="D7" s="104">
        <f>+VIG_Tav4_1!D3</f>
        <v>0.114881919022322</v>
      </c>
      <c r="E7" s="104">
        <f>+VIG_Tav4_1!E3</f>
        <v>0.114881919022322</v>
      </c>
      <c r="F7" s="104">
        <f>+VIG_Tav4_1!F3</f>
        <v>0.14328981698298901</v>
      </c>
    </row>
    <row r="8" spans="1:6" ht="13.15" customHeight="1" x14ac:dyDescent="0.35">
      <c r="A8" s="13" t="str">
        <f>+TOT_Tav4_1!B4</f>
        <v>Corpi di Veicoli Terrestri</v>
      </c>
      <c r="B8" s="11"/>
      <c r="C8" s="54">
        <f>+VIG_Tav4_1!C4</f>
        <v>1330829</v>
      </c>
      <c r="D8" s="104">
        <f>+VIG_Tav4_1!D4</f>
        <v>6.0048174268504603E-2</v>
      </c>
      <c r="E8" s="104">
        <f>+VIG_Tav4_1!E4</f>
        <v>6.0048174268504603E-2</v>
      </c>
      <c r="F8" s="104">
        <f>+VIG_Tav4_1!F4</f>
        <v>0.117698619388488</v>
      </c>
    </row>
    <row r="9" spans="1:6" ht="13.15" customHeight="1" x14ac:dyDescent="0.35">
      <c r="A9" s="13" t="str">
        <f>+TOT_Tav4_1!B5</f>
        <v>Corpi di veicoli Ferroviari</v>
      </c>
      <c r="B9" s="11"/>
      <c r="C9" s="54">
        <f>+VIG_Tav4_1!C5</f>
        <v>756</v>
      </c>
      <c r="D9" s="104">
        <f>+VIG_Tav4_1!D5</f>
        <v>-0.41213063763608099</v>
      </c>
      <c r="E9" s="104">
        <f>+VIG_Tav4_1!E5</f>
        <v>-0.41213063763608099</v>
      </c>
      <c r="F9" s="104">
        <f>+VIG_Tav4_1!F5</f>
        <v>6.6860698299854498E-5</v>
      </c>
    </row>
    <row r="10" spans="1:6" ht="13.15" customHeight="1" x14ac:dyDescent="0.35">
      <c r="A10" s="13" t="str">
        <f>+TOT_Tav4_1!B6</f>
        <v>Corpi di Veicoli Aerei</v>
      </c>
      <c r="B10" s="11"/>
      <c r="C10" s="54">
        <f>+VIG_Tav4_1!C6</f>
        <v>6180</v>
      </c>
      <c r="D10" s="104">
        <f>+VIG_Tav4_1!D6</f>
        <v>-0.110151187904968</v>
      </c>
      <c r="E10" s="104">
        <f>+VIG_Tav4_1!E6</f>
        <v>-0.110151187904968</v>
      </c>
      <c r="F10" s="104">
        <f>+VIG_Tav4_1!F6</f>
        <v>5.4655967657817604E-4</v>
      </c>
    </row>
    <row r="11" spans="1:6" ht="13.15" customHeight="1" x14ac:dyDescent="0.35">
      <c r="A11" s="13" t="str">
        <f>+TOT_Tav4_1!B7</f>
        <v>Corpi di Veicoli Marittimi,Lacustri e Fluviali</v>
      </c>
      <c r="B11" s="11"/>
      <c r="C11" s="54">
        <f>+VIG_Tav4_1!C7</f>
        <v>63753</v>
      </c>
      <c r="D11" s="104">
        <f>+VIG_Tav4_1!D7</f>
        <v>-0.25454269076962699</v>
      </c>
      <c r="E11" s="104">
        <f>+VIG_Tav4_1!E7</f>
        <v>-0.25454269076962699</v>
      </c>
      <c r="F11" s="104">
        <f>+VIG_Tav4_1!F7</f>
        <v>5.6383202363897104E-3</v>
      </c>
    </row>
    <row r="12" spans="1:6" ht="13.15" customHeight="1" x14ac:dyDescent="0.35">
      <c r="A12" s="13" t="str">
        <f>+TOT_Tav4_1!B8</f>
        <v>Merci Trasportate</v>
      </c>
      <c r="B12" s="11"/>
      <c r="C12" s="54">
        <f>+VIG_Tav4_1!C8</f>
        <v>62337</v>
      </c>
      <c r="D12" s="104">
        <f>+VIG_Tav4_1!D8</f>
        <v>-7.1426443424894195E-2</v>
      </c>
      <c r="E12" s="104">
        <f>+VIG_Tav4_1!E8</f>
        <v>-7.1426443424894195E-2</v>
      </c>
      <c r="F12" s="104">
        <f>+VIG_Tav4_1!F8</f>
        <v>5.5130890871931603E-3</v>
      </c>
    </row>
    <row r="13" spans="1:6" ht="13.15" customHeight="1" x14ac:dyDescent="0.35">
      <c r="A13" s="13" t="str">
        <f>+TOT_Tav4_1!B9</f>
        <v>Incendio Ed Elementi Naturali</v>
      </c>
      <c r="B13" s="11"/>
      <c r="C13" s="54">
        <f>+VIG_Tav4_1!C9</f>
        <v>1015674</v>
      </c>
      <c r="D13" s="104">
        <f>+VIG_Tav4_1!D9</f>
        <v>6.2498300084734303E-2</v>
      </c>
      <c r="E13" s="104">
        <f>+VIG_Tav4_1!E9</f>
        <v>6.2498300084734303E-2</v>
      </c>
      <c r="F13" s="104">
        <f>+VIG_Tav4_1!F9</f>
        <v>8.9826286884929094E-2</v>
      </c>
    </row>
    <row r="14" spans="1:6" ht="13.15" customHeight="1" x14ac:dyDescent="0.35">
      <c r="A14" s="13" t="str">
        <f>+TOT_Tav4_1!B10</f>
        <v>Altri Danni Ai Beni</v>
      </c>
      <c r="B14" s="11"/>
      <c r="C14" s="54">
        <f>+VIG_Tav4_1!C10</f>
        <v>932019</v>
      </c>
      <c r="D14" s="104">
        <f>+VIG_Tav4_1!D10</f>
        <v>8.6916713204068206E-3</v>
      </c>
      <c r="E14" s="104">
        <f>+VIG_Tav4_1!E10</f>
        <v>8.6916713204068206E-3</v>
      </c>
      <c r="F14" s="104">
        <f>+VIG_Tav4_1!F10</f>
        <v>8.2427832233772605E-2</v>
      </c>
    </row>
    <row r="15" spans="1:6" ht="13.15" customHeight="1" x14ac:dyDescent="0.35">
      <c r="A15" s="13" t="str">
        <f>+TOT_Tav4_1!B11</f>
        <v>R.C. Autoveicoli Terrestri</v>
      </c>
      <c r="B15" s="11"/>
      <c r="C15" s="54">
        <f>+VIG_Tav4_1!C11</f>
        <v>3380345</v>
      </c>
      <c r="D15" s="104">
        <f>+VIG_Tav4_1!D11</f>
        <v>3.3912540537928401E-2</v>
      </c>
      <c r="E15" s="104">
        <f>+VIG_Tav4_1!E11</f>
        <v>3.3912540537928401E-2</v>
      </c>
      <c r="F15" s="104">
        <f>+VIG_Tav4_1!F11</f>
        <v>0.29895797247939399</v>
      </c>
    </row>
    <row r="16" spans="1:6" ht="13.15" customHeight="1" x14ac:dyDescent="0.35">
      <c r="A16" s="13" t="str">
        <f>+TOT_Tav4_1!B12</f>
        <v>R.C. Aeromobili</v>
      </c>
      <c r="B16" s="11"/>
      <c r="C16" s="54">
        <f>+VIG_Tav4_1!C12</f>
        <v>2324</v>
      </c>
      <c r="D16" s="104">
        <f>+VIG_Tav4_1!D12</f>
        <v>0.50615683732987704</v>
      </c>
      <c r="E16" s="104">
        <f>+VIG_Tav4_1!E12</f>
        <v>0.50615683732987704</v>
      </c>
      <c r="F16" s="104">
        <f>+VIG_Tav4_1!F12</f>
        <v>2.0553473921807101E-4</v>
      </c>
    </row>
    <row r="17" spans="1:8" ht="13.15" customHeight="1" x14ac:dyDescent="0.35">
      <c r="A17" s="13" t="str">
        <f>+TOT_Tav4_1!B13</f>
        <v>R.C. Veicoli Marittimi, Lacustri E Fluviali</v>
      </c>
      <c r="B17" s="11"/>
      <c r="C17" s="54">
        <f>+VIG_Tav4_1!C13</f>
        <v>5546</v>
      </c>
      <c r="D17" s="104">
        <f>+VIG_Tav4_1!D13</f>
        <v>3.7023186237845798E-2</v>
      </c>
      <c r="E17" s="104">
        <f>+VIG_Tav4_1!E13</f>
        <v>3.7023186237845798E-2</v>
      </c>
      <c r="F17" s="104">
        <f>+VIG_Tav4_1!F13</f>
        <v>4.9048866768649905E-4</v>
      </c>
    </row>
    <row r="18" spans="1:8" ht="13.15" customHeight="1" x14ac:dyDescent="0.35">
      <c r="A18" s="13" t="str">
        <f>+TOT_Tav4_1!B14</f>
        <v>R.C. Generale</v>
      </c>
      <c r="B18" s="11"/>
      <c r="C18" s="54">
        <f>+VIG_Tav4_1!C14</f>
        <v>1034629</v>
      </c>
      <c r="D18" s="104">
        <f>+VIG_Tav4_1!D14</f>
        <v>2.65256068594515E-2</v>
      </c>
      <c r="E18" s="104">
        <f>+VIG_Tav4_1!E14</f>
        <v>2.65256068594515E-2</v>
      </c>
      <c r="F18" s="104">
        <f>+VIG_Tav4_1!F14</f>
        <v>9.1502668546666902E-2</v>
      </c>
    </row>
    <row r="19" spans="1:8" ht="13.15" customHeight="1" x14ac:dyDescent="0.35">
      <c r="A19" s="13" t="str">
        <f>+TOT_Tav4_1!B15</f>
        <v>Credito</v>
      </c>
      <c r="B19" s="11"/>
      <c r="C19" s="54">
        <f>+VIG_Tav4_1!C15</f>
        <v>38486</v>
      </c>
      <c r="D19" s="104">
        <f>+VIG_Tav4_1!D15</f>
        <v>0.111476924854156</v>
      </c>
      <c r="E19" s="104">
        <f>+VIG_Tav4_1!E15</f>
        <v>0.111476924854156</v>
      </c>
      <c r="F19" s="104">
        <f>+VIG_Tav4_1!F15</f>
        <v>3.4037048078944402E-3</v>
      </c>
    </row>
    <row r="20" spans="1:8" ht="13.15" customHeight="1" x14ac:dyDescent="0.35">
      <c r="A20" s="13" t="str">
        <f>+TOT_Tav4_1!B16</f>
        <v>Cauzione</v>
      </c>
      <c r="B20" s="11"/>
      <c r="C20" s="54">
        <f>+VIG_Tav4_1!C16</f>
        <v>164891</v>
      </c>
      <c r="D20" s="104">
        <f>+VIG_Tav4_1!D16</f>
        <v>-2.02752593417499E-3</v>
      </c>
      <c r="E20" s="104">
        <f>+VIG_Tav4_1!E16</f>
        <v>-2.02752593417499E-3</v>
      </c>
      <c r="F20" s="104">
        <f>+VIG_Tav4_1!F16</f>
        <v>1.45829727557689E-2</v>
      </c>
    </row>
    <row r="21" spans="1:8" ht="13.15" customHeight="1" x14ac:dyDescent="0.35">
      <c r="A21" s="13" t="str">
        <f>+TOT_Tav4_1!B17</f>
        <v>Perdite Pecuniarie Di Vario Genere</v>
      </c>
      <c r="B21" s="11"/>
      <c r="C21" s="54">
        <f>+VIG_Tav4_1!C17</f>
        <v>212185</v>
      </c>
      <c r="D21" s="104">
        <f>+VIG_Tav4_1!D17</f>
        <v>9.1313342686609698E-3</v>
      </c>
      <c r="E21" s="104">
        <f>+VIG_Tav4_1!E17</f>
        <v>9.1313342686609698E-3</v>
      </c>
      <c r="F21" s="104">
        <f>+VIG_Tav4_1!F17</f>
        <v>1.8765657762902899E-2</v>
      </c>
    </row>
    <row r="22" spans="1:8" ht="13.15" customHeight="1" x14ac:dyDescent="0.35">
      <c r="A22" s="13" t="str">
        <f>+TOT_Tav4_1!B18</f>
        <v>Tutela Legale</v>
      </c>
      <c r="B22" s="11"/>
      <c r="C22" s="54">
        <f>+VIG_Tav4_1!C18</f>
        <v>155972</v>
      </c>
      <c r="D22" s="104">
        <f>+VIG_Tav4_1!D18</f>
        <v>5.8549662357053202E-2</v>
      </c>
      <c r="E22" s="104">
        <f>+VIG_Tav4_1!E18</f>
        <v>5.8549662357053202E-2</v>
      </c>
      <c r="F22" s="104">
        <f>+VIG_Tav4_1!F18</f>
        <v>1.37941757079695E-2</v>
      </c>
    </row>
    <row r="23" spans="1:8" ht="13.15" customHeight="1" x14ac:dyDescent="0.35">
      <c r="A23" s="182" t="s">
        <v>222</v>
      </c>
      <c r="B23" s="100"/>
      <c r="C23" s="54">
        <f>+VIG_Tav4_1!C19</f>
        <v>304820</v>
      </c>
      <c r="D23" s="104">
        <f>+VIG_Tav4_1!D19</f>
        <v>7.7826102330186303E-2</v>
      </c>
      <c r="E23" s="104">
        <f>+VIG_Tav4_1!E19</f>
        <v>7.7826102330186303E-2</v>
      </c>
      <c r="F23" s="104">
        <f>+VIG_Tav4_1!F19</f>
        <v>2.6958304306563E-2</v>
      </c>
      <c r="H23" s="17"/>
    </row>
    <row r="24" spans="1:8" s="23" customFormat="1" ht="17.25" customHeight="1" x14ac:dyDescent="0.35">
      <c r="A24" s="201" t="str">
        <f>+TOT_Tav4_1!B20</f>
        <v>TOTALE</v>
      </c>
      <c r="B24" s="176"/>
      <c r="C24" s="61">
        <f>+VIG_Tav4_1!C20</f>
        <v>11307091</v>
      </c>
      <c r="D24" s="119">
        <f>+VIG_Tav4_1!D20</f>
        <v>4.4685612401012202E-2</v>
      </c>
      <c r="E24" s="119">
        <f>+VIG_Tav4_1!E20</f>
        <v>4.4685612401012202E-2</v>
      </c>
      <c r="F24" s="119">
        <f>+VIG_Tav4_1!F20</f>
        <v>1</v>
      </c>
      <c r="G24" s="40"/>
      <c r="H24" s="40"/>
    </row>
    <row r="25" spans="1:8" ht="9.25" customHeight="1" x14ac:dyDescent="0.35">
      <c r="C25" s="39"/>
      <c r="D25" s="173"/>
      <c r="E25" s="39"/>
    </row>
    <row r="26" spans="1:8" s="30" customFormat="1" ht="17.149999999999999" customHeight="1" x14ac:dyDescent="0.35">
      <c r="A26" s="8"/>
      <c r="B26" s="158"/>
      <c r="C26" s="158"/>
      <c r="D26" s="158"/>
      <c r="E26" s="158"/>
      <c r="F26" s="94"/>
    </row>
    <row r="27" spans="1:8" ht="12" customHeight="1" x14ac:dyDescent="0.35"/>
    <row r="28" spans="1:8" ht="25.15" customHeight="1" x14ac:dyDescent="0.35">
      <c r="A28" s="249" t="str">
        <f>"Distribuzione per canale distributivo dei premi lordi "&amp;IF(MID(VIG_Tav4_2!C1,5,4)="0331","1°",
IF(MID(VIG_Tav4_2!C1,5,4)="0630","2°",
IF(MID(VIG_Tav4_2!C1,5,4)="0930","3°","4°")))&amp;" trimestre "&amp;MID(TOT_Tav4_1!C1,1,4)</f>
        <v>Distribuzione per canale distributivo dei premi lordi 1° trimestre 2026</v>
      </c>
      <c r="B28" s="249"/>
      <c r="C28" s="249"/>
      <c r="D28" s="249"/>
      <c r="E28" s="249"/>
      <c r="F28" s="249"/>
      <c r="G28" s="249"/>
      <c r="H28" s="249"/>
    </row>
    <row r="29" spans="1:8" ht="14.25" customHeight="1" x14ac:dyDescent="0.35">
      <c r="H29" s="9" t="s">
        <v>1</v>
      </c>
    </row>
    <row r="30" spans="1:8" ht="19.149999999999999" customHeight="1" x14ac:dyDescent="0.35">
      <c r="A30" s="174"/>
      <c r="B30" s="10"/>
      <c r="C30" s="229" t="s">
        <v>6</v>
      </c>
      <c r="D30" s="230"/>
      <c r="E30" s="244"/>
      <c r="F30" s="229" t="s">
        <v>199</v>
      </c>
      <c r="G30" s="230"/>
      <c r="H30" s="244"/>
    </row>
    <row r="31" spans="1:8" ht="25.5" customHeight="1" x14ac:dyDescent="0.35">
      <c r="A31" s="99"/>
      <c r="B31" s="100"/>
      <c r="C31" s="93" t="s">
        <v>189</v>
      </c>
      <c r="D31" s="172" t="s">
        <v>191</v>
      </c>
      <c r="E31" s="93" t="s">
        <v>186</v>
      </c>
      <c r="F31" s="93" t="s">
        <v>189</v>
      </c>
      <c r="G31" s="172" t="s">
        <v>191</v>
      </c>
      <c r="H31" s="93" t="s">
        <v>186</v>
      </c>
    </row>
    <row r="32" spans="1:8" ht="13.15" customHeight="1" x14ac:dyDescent="0.25">
      <c r="A32" s="85" t="str">
        <f>+VIG_Tav4_2!B2</f>
        <v>Agenzie con mandato</v>
      </c>
      <c r="B32" s="11"/>
      <c r="C32" s="54">
        <f>+VIG_Tav4_2!C2</f>
        <v>7800084</v>
      </c>
      <c r="D32" s="104">
        <f>+VIG_Tav4_2!D2</f>
        <v>4.0074020470836497E-2</v>
      </c>
      <c r="E32" s="104">
        <f>+VIG_Tav4_2!E2</f>
        <v>0.68984003047291298</v>
      </c>
      <c r="F32" s="54">
        <f>+VIG_Tav4_2!F2</f>
        <v>2877076</v>
      </c>
      <c r="G32" s="104">
        <f>+VIG_Tav4_2!G2</f>
        <v>1.9718285897778499E-2</v>
      </c>
      <c r="H32" s="104">
        <f>+VIG_Tav4_2!H2</f>
        <v>0.85111904258293203</v>
      </c>
    </row>
    <row r="33" spans="1:8" ht="13.15" customHeight="1" x14ac:dyDescent="0.25">
      <c r="A33" s="85" t="s">
        <v>91</v>
      </c>
      <c r="B33" s="11"/>
      <c r="C33" s="54">
        <f>+VIG_Tav4_2!C3</f>
        <v>56203</v>
      </c>
      <c r="D33" s="104">
        <f>+VIG_Tav4_2!D3</f>
        <v>0.138288607594937</v>
      </c>
      <c r="E33" s="104">
        <f>+VIG_Tav4_2!E3</f>
        <v>4.9705976541623304E-3</v>
      </c>
      <c r="F33" s="54">
        <f>+VIG_Tav4_2!F3</f>
        <v>0</v>
      </c>
      <c r="G33" s="104">
        <f>+VIG_Tav4_2!G3</f>
        <v>0</v>
      </c>
      <c r="H33" s="104">
        <f>+VIG_Tav4_2!H3</f>
        <v>0</v>
      </c>
    </row>
    <row r="34" spans="1:8" ht="13.15" customHeight="1" x14ac:dyDescent="0.25">
      <c r="A34" s="85" t="str">
        <f>+VIG_Tav4_2!B4</f>
        <v>Sportelli bancari e postali</v>
      </c>
      <c r="B34" s="11"/>
      <c r="C34" s="54">
        <f>+VIG_Tav4_2!C4</f>
        <v>1190818</v>
      </c>
      <c r="D34" s="104">
        <f>+VIG_Tav4_2!D4</f>
        <v>9.0159237009925605E-2</v>
      </c>
      <c r="E34" s="104">
        <f>+VIG_Tav4_2!E4</f>
        <v>0.105316035751371</v>
      </c>
      <c r="F34" s="54">
        <f>+VIG_Tav4_2!F4</f>
        <v>82484</v>
      </c>
      <c r="G34" s="104">
        <f>+VIG_Tav4_2!G4</f>
        <v>1.84970241770182E-2</v>
      </c>
      <c r="H34" s="104">
        <f>+VIG_Tav4_2!H4</f>
        <v>2.44010596551535E-2</v>
      </c>
    </row>
    <row r="35" spans="1:8" ht="13.15" customHeight="1" x14ac:dyDescent="0.25">
      <c r="A35" s="85" t="str">
        <f>+VIG_Tav4_2!B5</f>
        <v>Brokers</v>
      </c>
      <c r="B35" s="11"/>
      <c r="C35" s="54">
        <f>+VIG_Tav4_2!C5</f>
        <v>1176578</v>
      </c>
      <c r="D35" s="104">
        <f>+VIG_Tav4_2!D5</f>
        <v>-4.1757543673901498E-2</v>
      </c>
      <c r="E35" s="104">
        <f>+VIG_Tav4_2!E5</f>
        <v>0.104056649053236</v>
      </c>
      <c r="F35" s="54">
        <f>+VIG_Tav4_2!F5</f>
        <v>175369</v>
      </c>
      <c r="G35" s="104">
        <f>+VIG_Tav4_2!G5</f>
        <v>1.7693825441039899E-2</v>
      </c>
      <c r="H35" s="104">
        <f>+VIG_Tav4_2!H5</f>
        <v>5.1879024182442897E-2</v>
      </c>
    </row>
    <row r="36" spans="1:8" ht="13.15" customHeight="1" x14ac:dyDescent="0.25">
      <c r="A36" s="85" t="str">
        <f>+VIG_Tav4_2!B6</f>
        <v>Agenzie in economia e gerenze</v>
      </c>
      <c r="B36" s="11"/>
      <c r="C36" s="54">
        <f>+VIG_Tav4_2!C6</f>
        <v>690554</v>
      </c>
      <c r="D36" s="104">
        <f>+VIG_Tav4_2!D6</f>
        <v>0.28390365433062797</v>
      </c>
      <c r="E36" s="104">
        <f>+VIG_Tav4_2!E6</f>
        <v>6.1072649012907002E-2</v>
      </c>
      <c r="F36" s="54">
        <f>+VIG_Tav4_2!F6</f>
        <v>56520</v>
      </c>
      <c r="G36" s="104">
        <f>+VIG_Tav4_2!G6</f>
        <v>2.1095950704225399</v>
      </c>
      <c r="H36" s="104">
        <f>+VIG_Tav4_2!H6</f>
        <v>1.6720186844833899E-2</v>
      </c>
    </row>
    <row r="37" spans="1:8" ht="13.15" customHeight="1" x14ac:dyDescent="0.25">
      <c r="A37" s="85" t="str">
        <f>+VIG_Tav4_2!B7 &amp;" (a)"</f>
        <v>Altre forme di vendita diretta (a)</v>
      </c>
      <c r="B37" s="11"/>
      <c r="C37" s="54">
        <f>+VIG_Tav4_2!C7</f>
        <v>392854</v>
      </c>
      <c r="D37" s="104">
        <f>+VIG_Tav4_2!D7</f>
        <v>-5.67232843031324E-2</v>
      </c>
      <c r="E37" s="104">
        <f>+VIG_Tav4_2!E7</f>
        <v>3.4744038055411403E-2</v>
      </c>
      <c r="F37" s="54">
        <f>+VIG_Tav4_2!F7</f>
        <v>188896</v>
      </c>
      <c r="G37" s="104">
        <f>+VIG_Tav4_2!G7</f>
        <v>6.9959500410660097E-2</v>
      </c>
      <c r="H37" s="104">
        <f>+VIG_Tav4_2!H7</f>
        <v>5.5880686734638002E-2</v>
      </c>
    </row>
    <row r="38" spans="1:8" ht="18.75" customHeight="1" x14ac:dyDescent="0.35">
      <c r="A38" s="32" t="str">
        <f>+VIG_Tav4_2!B8</f>
        <v>TOTALE</v>
      </c>
      <c r="B38" s="34"/>
      <c r="C38" s="61">
        <f>+VIG_Tav4_2!C8</f>
        <v>11307091</v>
      </c>
      <c r="D38" s="119">
        <f>+VIG_Tav4_2!D8</f>
        <v>4.4685612401012202E-2</v>
      </c>
      <c r="E38" s="119">
        <f>+VIG_Tav4_2!E8</f>
        <v>1</v>
      </c>
      <c r="F38" s="61">
        <f>+VIG_Tav4_2!F8</f>
        <v>3380345</v>
      </c>
      <c r="G38" s="119">
        <f>+VIG_Tav4_2!G8</f>
        <v>3.3912540537928401E-2</v>
      </c>
      <c r="H38" s="119">
        <f>+VIG_Tav4_2!H8</f>
        <v>1</v>
      </c>
    </row>
    <row r="39" spans="1:8" ht="13.15" customHeight="1" x14ac:dyDescent="0.35"/>
    <row r="40" spans="1:8" ht="13.15" customHeight="1" x14ac:dyDescent="0.35">
      <c r="A40" s="8" t="s">
        <v>205</v>
      </c>
    </row>
  </sheetData>
  <mergeCells count="4">
    <mergeCell ref="A5:B5"/>
    <mergeCell ref="A28:H28"/>
    <mergeCell ref="C30:E30"/>
    <mergeCell ref="F30:H30"/>
  </mergeCells>
  <printOptions horizontalCentered="1"/>
  <pageMargins left="0.31496062992125984" right="0.11811023622047245" top="0.19685039370078741" bottom="0" header="0.19685039370078741" footer="0"/>
  <pageSetup paperSize="9" orientation="portrait" r:id="rId1"/>
  <headerFooter alignWithMargins="0">
    <oddHeader>&amp;L&amp;"Arial,Normale"&amp;8IVASS - SERVIZIO STUDI E GESTIONE DATI
DIVISIONE STUDI E ANALISI STATISTICHE&amp;R&amp;A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0"/>
  <sheetViews>
    <sheetView topLeftCell="B19" workbookViewId="0">
      <selection sqref="A1:K1"/>
    </sheetView>
  </sheetViews>
  <sheetFormatPr defaultColWidth="11.453125" defaultRowHeight="14.5" x14ac:dyDescent="0.35"/>
  <sheetData>
    <row r="1" spans="1:10" x14ac:dyDescent="0.35">
      <c r="A1" t="s">
        <v>95</v>
      </c>
      <c r="B1" t="s">
        <v>96</v>
      </c>
      <c r="C1" t="s">
        <v>231</v>
      </c>
      <c r="D1" t="s">
        <v>232</v>
      </c>
      <c r="E1" t="s">
        <v>233</v>
      </c>
      <c r="F1" t="s">
        <v>234</v>
      </c>
      <c r="G1" t="s">
        <v>235</v>
      </c>
      <c r="H1" t="s">
        <v>175</v>
      </c>
      <c r="I1" t="s">
        <v>210</v>
      </c>
      <c r="J1" t="s">
        <v>178</v>
      </c>
    </row>
    <row r="2" spans="1:10" x14ac:dyDescent="0.35">
      <c r="A2">
        <v>1</v>
      </c>
      <c r="B2" t="s">
        <v>97</v>
      </c>
      <c r="C2">
        <v>0</v>
      </c>
      <c r="D2">
        <v>0</v>
      </c>
      <c r="E2">
        <v>0</v>
      </c>
      <c r="F2">
        <v>0</v>
      </c>
      <c r="G2">
        <v>0</v>
      </c>
      <c r="J2">
        <v>0</v>
      </c>
    </row>
    <row r="3" spans="1:10" x14ac:dyDescent="0.35">
      <c r="A3">
        <v>2</v>
      </c>
      <c r="B3" t="s">
        <v>98</v>
      </c>
      <c r="C3">
        <v>5177</v>
      </c>
      <c r="D3">
        <v>73969</v>
      </c>
      <c r="E3">
        <v>10116</v>
      </c>
      <c r="F3">
        <v>89262</v>
      </c>
      <c r="G3">
        <v>0</v>
      </c>
      <c r="H3">
        <v>1.12792028225422</v>
      </c>
      <c r="I3">
        <v>1.12792028225422</v>
      </c>
      <c r="J3">
        <v>0.108497130834203</v>
      </c>
    </row>
    <row r="4" spans="1:10" x14ac:dyDescent="0.35">
      <c r="A4">
        <v>3</v>
      </c>
      <c r="B4" t="s">
        <v>99</v>
      </c>
      <c r="C4">
        <v>0</v>
      </c>
      <c r="D4">
        <v>0</v>
      </c>
      <c r="E4">
        <v>0</v>
      </c>
      <c r="F4">
        <v>0</v>
      </c>
      <c r="G4">
        <v>0</v>
      </c>
      <c r="J4">
        <v>0</v>
      </c>
    </row>
    <row r="5" spans="1:10" x14ac:dyDescent="0.35">
      <c r="A5">
        <v>4</v>
      </c>
      <c r="B5" t="s">
        <v>100</v>
      </c>
      <c r="C5">
        <v>0</v>
      </c>
      <c r="D5">
        <v>0</v>
      </c>
      <c r="E5">
        <v>9755</v>
      </c>
      <c r="F5">
        <v>9755</v>
      </c>
      <c r="G5">
        <v>0</v>
      </c>
      <c r="H5">
        <v>2.38245172124265E-2</v>
      </c>
      <c r="I5">
        <v>2.38245172124265E-2</v>
      </c>
      <c r="J5">
        <v>1.1857111775309299E-2</v>
      </c>
    </row>
    <row r="6" spans="1:10" x14ac:dyDescent="0.35">
      <c r="A6">
        <v>5</v>
      </c>
      <c r="B6" t="s">
        <v>101</v>
      </c>
      <c r="C6">
        <v>3213</v>
      </c>
      <c r="D6">
        <v>52981</v>
      </c>
      <c r="E6">
        <v>9163</v>
      </c>
      <c r="F6">
        <v>65357</v>
      </c>
      <c r="G6">
        <v>3670</v>
      </c>
      <c r="H6">
        <v>-6.3492290938270093E-2</v>
      </c>
      <c r="I6">
        <v>-6.3492290938270093E-2</v>
      </c>
      <c r="J6">
        <v>7.9440825658522493E-2</v>
      </c>
    </row>
    <row r="7" spans="1:10" x14ac:dyDescent="0.35">
      <c r="A7">
        <v>6</v>
      </c>
      <c r="B7" t="s">
        <v>102</v>
      </c>
      <c r="C7">
        <v>0</v>
      </c>
      <c r="D7">
        <v>0</v>
      </c>
      <c r="E7">
        <v>1</v>
      </c>
      <c r="F7">
        <v>1</v>
      </c>
      <c r="G7">
        <v>0</v>
      </c>
      <c r="H7">
        <v>-0.5</v>
      </c>
      <c r="I7">
        <v>-0.5</v>
      </c>
      <c r="J7">
        <v>1.21549069967291E-6</v>
      </c>
    </row>
    <row r="8" spans="1:10" x14ac:dyDescent="0.35">
      <c r="A8">
        <v>7</v>
      </c>
      <c r="B8" t="s">
        <v>103</v>
      </c>
      <c r="C8">
        <v>8390</v>
      </c>
      <c r="D8">
        <v>126950</v>
      </c>
      <c r="E8">
        <v>19280</v>
      </c>
      <c r="F8">
        <v>154620</v>
      </c>
      <c r="G8">
        <v>3670</v>
      </c>
      <c r="H8">
        <v>0.38377275412124801</v>
      </c>
      <c r="I8">
        <v>0.38377275412124801</v>
      </c>
      <c r="J8">
        <v>0.187939171983426</v>
      </c>
    </row>
    <row r="9" spans="1:10" x14ac:dyDescent="0.35">
      <c r="A9">
        <v>8</v>
      </c>
      <c r="B9" t="s">
        <v>104</v>
      </c>
      <c r="C9">
        <v>0</v>
      </c>
      <c r="D9">
        <v>0</v>
      </c>
      <c r="E9">
        <v>0</v>
      </c>
      <c r="F9">
        <v>0</v>
      </c>
      <c r="G9">
        <v>0</v>
      </c>
      <c r="J9">
        <v>0</v>
      </c>
    </row>
    <row r="10" spans="1:10" x14ac:dyDescent="0.35">
      <c r="A10">
        <v>9</v>
      </c>
      <c r="B10" t="s">
        <v>105</v>
      </c>
      <c r="C10">
        <v>25527</v>
      </c>
      <c r="D10">
        <v>102926</v>
      </c>
      <c r="E10">
        <v>13398</v>
      </c>
      <c r="F10">
        <v>141851</v>
      </c>
      <c r="G10">
        <v>9802</v>
      </c>
      <c r="H10">
        <v>9.9816246307481205E-2</v>
      </c>
      <c r="I10">
        <v>9.9816246307481205E-2</v>
      </c>
      <c r="J10">
        <v>0.17241857123930199</v>
      </c>
    </row>
    <row r="11" spans="1:10" x14ac:dyDescent="0.35">
      <c r="A11">
        <v>10</v>
      </c>
      <c r="B11" t="s">
        <v>106</v>
      </c>
      <c r="C11">
        <v>0</v>
      </c>
      <c r="D11">
        <v>0</v>
      </c>
      <c r="E11">
        <v>0</v>
      </c>
      <c r="F11">
        <v>0</v>
      </c>
      <c r="G11">
        <v>0</v>
      </c>
      <c r="J11">
        <v>0</v>
      </c>
    </row>
    <row r="12" spans="1:10" x14ac:dyDescent="0.35">
      <c r="A12">
        <v>11</v>
      </c>
      <c r="B12" t="s">
        <v>107</v>
      </c>
      <c r="C12">
        <v>25527</v>
      </c>
      <c r="D12">
        <v>102926</v>
      </c>
      <c r="E12">
        <v>13398</v>
      </c>
      <c r="F12">
        <v>141851</v>
      </c>
      <c r="G12">
        <v>9802</v>
      </c>
      <c r="H12">
        <v>9.9816246307481205E-2</v>
      </c>
      <c r="I12">
        <v>9.9816246307481205E-2</v>
      </c>
      <c r="J12">
        <v>0.17241857123930199</v>
      </c>
    </row>
    <row r="13" spans="1:10" x14ac:dyDescent="0.35">
      <c r="A13">
        <v>12</v>
      </c>
      <c r="B13" t="s">
        <v>108</v>
      </c>
      <c r="C13">
        <v>33917</v>
      </c>
      <c r="D13">
        <v>229876</v>
      </c>
      <c r="E13">
        <v>32678</v>
      </c>
      <c r="F13">
        <v>296471</v>
      </c>
      <c r="G13">
        <v>13472</v>
      </c>
      <c r="H13">
        <v>0.231626612383939</v>
      </c>
      <c r="I13">
        <v>0.231626612383939</v>
      </c>
      <c r="J13">
        <v>0.36035774322272801</v>
      </c>
    </row>
    <row r="14" spans="1:10" x14ac:dyDescent="0.35">
      <c r="A14">
        <v>13</v>
      </c>
      <c r="B14" t="s">
        <v>76</v>
      </c>
      <c r="C14">
        <v>0</v>
      </c>
      <c r="D14">
        <v>0</v>
      </c>
      <c r="E14">
        <v>0</v>
      </c>
      <c r="F14">
        <v>0</v>
      </c>
      <c r="G14">
        <v>0</v>
      </c>
      <c r="J14">
        <v>0</v>
      </c>
    </row>
    <row r="15" spans="1:10" x14ac:dyDescent="0.35">
      <c r="A15">
        <v>14</v>
      </c>
      <c r="B15" t="s">
        <v>109</v>
      </c>
      <c r="C15">
        <v>514</v>
      </c>
      <c r="D15">
        <v>492168</v>
      </c>
      <c r="E15">
        <v>19605</v>
      </c>
      <c r="F15">
        <v>512287</v>
      </c>
      <c r="G15">
        <v>5289</v>
      </c>
      <c r="H15">
        <v>-0.102746300026272</v>
      </c>
      <c r="I15">
        <v>-0.102746300026272</v>
      </c>
      <c r="J15">
        <v>0.62268008406333697</v>
      </c>
    </row>
    <row r="16" spans="1:10" x14ac:dyDescent="0.35">
      <c r="A16">
        <v>15</v>
      </c>
      <c r="B16" t="s">
        <v>110</v>
      </c>
      <c r="C16">
        <v>0</v>
      </c>
      <c r="D16">
        <v>0</v>
      </c>
      <c r="E16">
        <v>9044</v>
      </c>
      <c r="F16">
        <v>9044</v>
      </c>
      <c r="G16">
        <v>3464</v>
      </c>
      <c r="H16">
        <v>2.9716497779801902E-2</v>
      </c>
      <c r="I16">
        <v>2.9716497779801902E-2</v>
      </c>
      <c r="J16">
        <v>1.09928978878418E-2</v>
      </c>
    </row>
    <row r="17" spans="1:10" x14ac:dyDescent="0.35">
      <c r="A17">
        <v>16</v>
      </c>
      <c r="B17" t="s">
        <v>111</v>
      </c>
      <c r="C17">
        <v>411</v>
      </c>
      <c r="D17">
        <v>4348</v>
      </c>
      <c r="E17">
        <v>1185</v>
      </c>
      <c r="F17">
        <v>5944</v>
      </c>
      <c r="G17">
        <v>0</v>
      </c>
      <c r="H17">
        <v>-0.159264497878359</v>
      </c>
      <c r="I17">
        <v>-0.159264497878359</v>
      </c>
      <c r="J17">
        <v>7.2248767188557899E-3</v>
      </c>
    </row>
    <row r="18" spans="1:10" x14ac:dyDescent="0.35">
      <c r="A18">
        <v>17</v>
      </c>
      <c r="B18" t="s">
        <v>112</v>
      </c>
      <c r="C18">
        <v>0</v>
      </c>
      <c r="D18">
        <v>0</v>
      </c>
      <c r="E18">
        <v>0</v>
      </c>
      <c r="F18">
        <v>0</v>
      </c>
      <c r="G18">
        <v>0</v>
      </c>
      <c r="J18">
        <v>0</v>
      </c>
    </row>
    <row r="19" spans="1:10" x14ac:dyDescent="0.35">
      <c r="A19">
        <v>18</v>
      </c>
      <c r="B19" t="s">
        <v>113</v>
      </c>
      <c r="C19">
        <v>0</v>
      </c>
      <c r="D19">
        <v>5445</v>
      </c>
      <c r="E19">
        <v>0</v>
      </c>
      <c r="F19">
        <v>5445</v>
      </c>
      <c r="G19">
        <v>0</v>
      </c>
      <c r="J19">
        <v>6.6183468597189998E-3</v>
      </c>
    </row>
    <row r="20" spans="1:10" x14ac:dyDescent="0.35">
      <c r="A20">
        <v>19</v>
      </c>
      <c r="B20" t="s">
        <v>114</v>
      </c>
      <c r="C20">
        <v>0</v>
      </c>
      <c r="D20">
        <v>0</v>
      </c>
      <c r="E20">
        <v>0</v>
      </c>
      <c r="F20">
        <v>0</v>
      </c>
      <c r="G20">
        <v>0</v>
      </c>
      <c r="J20">
        <v>0</v>
      </c>
    </row>
    <row r="21" spans="1:10" x14ac:dyDescent="0.35">
      <c r="A21">
        <v>20</v>
      </c>
      <c r="B21" t="s">
        <v>115</v>
      </c>
      <c r="C21">
        <v>925</v>
      </c>
      <c r="D21">
        <v>501961</v>
      </c>
      <c r="E21">
        <v>20790</v>
      </c>
      <c r="F21">
        <v>523676</v>
      </c>
      <c r="G21">
        <v>5289</v>
      </c>
      <c r="H21">
        <v>-9.4017508044704295E-2</v>
      </c>
      <c r="I21">
        <v>-9.4017508044704295E-2</v>
      </c>
      <c r="J21">
        <v>0.63652330764191201</v>
      </c>
    </row>
    <row r="22" spans="1:10" x14ac:dyDescent="0.35">
      <c r="A22">
        <v>21</v>
      </c>
      <c r="B22" t="s">
        <v>116</v>
      </c>
      <c r="C22">
        <v>0</v>
      </c>
      <c r="D22">
        <v>0</v>
      </c>
      <c r="E22">
        <v>0</v>
      </c>
      <c r="F22">
        <v>0</v>
      </c>
      <c r="G22">
        <v>0</v>
      </c>
      <c r="J22">
        <v>0</v>
      </c>
    </row>
    <row r="23" spans="1:10" x14ac:dyDescent="0.35">
      <c r="A23">
        <v>22</v>
      </c>
      <c r="B23" t="s">
        <v>41</v>
      </c>
      <c r="C23">
        <v>925</v>
      </c>
      <c r="D23">
        <v>501961</v>
      </c>
      <c r="E23">
        <v>20790</v>
      </c>
      <c r="F23">
        <v>523676</v>
      </c>
      <c r="G23">
        <v>5289</v>
      </c>
      <c r="H23">
        <v>-9.4017508044704295E-2</v>
      </c>
      <c r="I23">
        <v>-9.4017508044704295E-2</v>
      </c>
      <c r="J23">
        <v>0.63652330764191201</v>
      </c>
    </row>
    <row r="24" spans="1:10" x14ac:dyDescent="0.35">
      <c r="A24">
        <v>23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0</v>
      </c>
      <c r="J24">
        <v>0</v>
      </c>
    </row>
    <row r="25" spans="1:10" x14ac:dyDescent="0.35">
      <c r="A25">
        <v>24</v>
      </c>
      <c r="B25" t="s">
        <v>117</v>
      </c>
      <c r="C25">
        <v>0</v>
      </c>
      <c r="D25">
        <v>438</v>
      </c>
      <c r="E25">
        <v>0</v>
      </c>
      <c r="F25">
        <v>438</v>
      </c>
      <c r="G25">
        <v>0</v>
      </c>
      <c r="H25">
        <v>-0.49010477299185101</v>
      </c>
      <c r="I25">
        <v>-0.49010477299185101</v>
      </c>
      <c r="J25">
        <v>5.3238492645673501E-4</v>
      </c>
    </row>
    <row r="26" spans="1:10" x14ac:dyDescent="0.35">
      <c r="A26">
        <v>25</v>
      </c>
      <c r="B26" t="s">
        <v>118</v>
      </c>
      <c r="C26">
        <v>0</v>
      </c>
      <c r="D26">
        <v>0</v>
      </c>
      <c r="E26">
        <v>0</v>
      </c>
      <c r="F26">
        <v>0</v>
      </c>
      <c r="G26">
        <v>0</v>
      </c>
      <c r="J26">
        <v>0</v>
      </c>
    </row>
    <row r="27" spans="1:10" x14ac:dyDescent="0.35">
      <c r="A27">
        <v>26</v>
      </c>
      <c r="B27" t="s">
        <v>119</v>
      </c>
      <c r="C27">
        <v>0</v>
      </c>
      <c r="D27">
        <v>0</v>
      </c>
      <c r="E27">
        <v>0</v>
      </c>
      <c r="F27">
        <v>0</v>
      </c>
      <c r="G27">
        <v>0</v>
      </c>
      <c r="J27">
        <v>0</v>
      </c>
    </row>
    <row r="28" spans="1:10" x14ac:dyDescent="0.35">
      <c r="A28">
        <v>27</v>
      </c>
      <c r="B28" t="s">
        <v>213</v>
      </c>
      <c r="C28">
        <v>0</v>
      </c>
      <c r="D28">
        <v>0</v>
      </c>
      <c r="E28">
        <v>0</v>
      </c>
      <c r="F28">
        <v>0</v>
      </c>
      <c r="G28">
        <v>0</v>
      </c>
      <c r="J28">
        <v>0</v>
      </c>
    </row>
    <row r="29" spans="1:10" x14ac:dyDescent="0.35">
      <c r="A29">
        <v>28</v>
      </c>
      <c r="B29" t="s">
        <v>214</v>
      </c>
      <c r="C29">
        <v>0</v>
      </c>
      <c r="D29">
        <v>0</v>
      </c>
      <c r="E29">
        <v>0</v>
      </c>
      <c r="F29">
        <v>0</v>
      </c>
      <c r="G29">
        <v>0</v>
      </c>
      <c r="J29">
        <v>0</v>
      </c>
    </row>
    <row r="30" spans="1:10" x14ac:dyDescent="0.35">
      <c r="A30">
        <v>29</v>
      </c>
      <c r="B30" t="s">
        <v>215</v>
      </c>
      <c r="C30">
        <v>0</v>
      </c>
      <c r="D30">
        <v>0</v>
      </c>
      <c r="E30">
        <v>0</v>
      </c>
      <c r="F30">
        <v>0</v>
      </c>
      <c r="G30">
        <v>0</v>
      </c>
      <c r="J30">
        <v>0</v>
      </c>
    </row>
    <row r="31" spans="1:10" x14ac:dyDescent="0.35">
      <c r="A31">
        <v>30</v>
      </c>
      <c r="B31" t="s">
        <v>120</v>
      </c>
      <c r="C31">
        <v>0</v>
      </c>
      <c r="D31">
        <v>6</v>
      </c>
      <c r="E31">
        <v>0</v>
      </c>
      <c r="F31">
        <v>6</v>
      </c>
      <c r="G31">
        <v>0</v>
      </c>
      <c r="H31">
        <v>-0.53846153846153799</v>
      </c>
      <c r="I31">
        <v>-0.53846153846153799</v>
      </c>
      <c r="J31">
        <v>7.2929441980374699E-6</v>
      </c>
    </row>
    <row r="32" spans="1:10" x14ac:dyDescent="0.35">
      <c r="A32">
        <v>31</v>
      </c>
      <c r="B32" t="s">
        <v>121</v>
      </c>
      <c r="C32">
        <v>0</v>
      </c>
      <c r="D32">
        <v>0</v>
      </c>
      <c r="E32">
        <v>0</v>
      </c>
      <c r="F32">
        <v>0</v>
      </c>
      <c r="G32">
        <v>0</v>
      </c>
      <c r="J32">
        <v>0</v>
      </c>
    </row>
    <row r="33" spans="1:10" x14ac:dyDescent="0.35">
      <c r="A33">
        <v>32</v>
      </c>
      <c r="B33" t="s">
        <v>50</v>
      </c>
      <c r="C33">
        <v>0</v>
      </c>
      <c r="D33">
        <v>444</v>
      </c>
      <c r="E33">
        <v>0</v>
      </c>
      <c r="F33">
        <v>444</v>
      </c>
      <c r="G33">
        <v>0</v>
      </c>
      <c r="H33">
        <v>-0.49082568807339499</v>
      </c>
      <c r="I33">
        <v>-0.49082568807339499</v>
      </c>
      <c r="J33">
        <v>5.3967787065477301E-4</v>
      </c>
    </row>
    <row r="34" spans="1:10" x14ac:dyDescent="0.35">
      <c r="A34">
        <v>33</v>
      </c>
      <c r="B34" t="s">
        <v>51</v>
      </c>
      <c r="C34">
        <v>0</v>
      </c>
      <c r="D34">
        <v>0</v>
      </c>
      <c r="E34">
        <v>0</v>
      </c>
      <c r="F34">
        <v>0</v>
      </c>
      <c r="G34">
        <v>0</v>
      </c>
      <c r="J34">
        <v>0</v>
      </c>
    </row>
    <row r="35" spans="1:10" x14ac:dyDescent="0.35">
      <c r="A35">
        <v>34</v>
      </c>
      <c r="B35" t="s">
        <v>52</v>
      </c>
      <c r="C35">
        <v>864</v>
      </c>
      <c r="D35">
        <v>1258</v>
      </c>
      <c r="E35">
        <v>0</v>
      </c>
      <c r="F35">
        <v>2122</v>
      </c>
      <c r="G35">
        <v>628</v>
      </c>
      <c r="H35">
        <v>0.19146546883773199</v>
      </c>
      <c r="I35">
        <v>0.19146546883773199</v>
      </c>
      <c r="J35">
        <v>2.5792712647059201E-3</v>
      </c>
    </row>
    <row r="36" spans="1:10" x14ac:dyDescent="0.35">
      <c r="A36">
        <v>35</v>
      </c>
      <c r="B36" t="s">
        <v>122</v>
      </c>
      <c r="C36">
        <v>863</v>
      </c>
      <c r="D36">
        <v>1258</v>
      </c>
      <c r="E36">
        <v>0</v>
      </c>
      <c r="F36">
        <v>2121</v>
      </c>
      <c r="G36">
        <v>628</v>
      </c>
      <c r="H36">
        <v>0.19157303370786499</v>
      </c>
      <c r="I36">
        <v>0.19157303370786499</v>
      </c>
      <c r="J36">
        <v>2.5780557740062498E-3</v>
      </c>
    </row>
    <row r="37" spans="1:10" x14ac:dyDescent="0.35">
      <c r="A37">
        <v>36</v>
      </c>
      <c r="B37" t="s">
        <v>123</v>
      </c>
      <c r="C37">
        <v>0</v>
      </c>
      <c r="D37">
        <v>0</v>
      </c>
      <c r="E37">
        <v>0</v>
      </c>
      <c r="F37">
        <v>0</v>
      </c>
      <c r="G37">
        <v>0</v>
      </c>
      <c r="J37">
        <v>0</v>
      </c>
    </row>
    <row r="38" spans="1:10" x14ac:dyDescent="0.35">
      <c r="A38">
        <v>37</v>
      </c>
      <c r="B38" t="s">
        <v>124</v>
      </c>
      <c r="C38">
        <v>1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1.21549069967291E-6</v>
      </c>
    </row>
    <row r="39" spans="1:10" x14ac:dyDescent="0.35">
      <c r="A39">
        <v>38</v>
      </c>
      <c r="B39" t="s">
        <v>125</v>
      </c>
      <c r="C39">
        <v>0</v>
      </c>
      <c r="D39">
        <v>0</v>
      </c>
      <c r="E39">
        <v>0</v>
      </c>
      <c r="F39">
        <v>0</v>
      </c>
      <c r="G39">
        <v>0</v>
      </c>
      <c r="J39">
        <v>0</v>
      </c>
    </row>
    <row r="40" spans="1:10" x14ac:dyDescent="0.35">
      <c r="A40">
        <v>39</v>
      </c>
      <c r="B40" t="s">
        <v>11</v>
      </c>
      <c r="C40">
        <v>35706</v>
      </c>
      <c r="D40">
        <v>733539</v>
      </c>
      <c r="E40">
        <v>53468</v>
      </c>
      <c r="F40">
        <v>822713</v>
      </c>
      <c r="G40">
        <v>19389</v>
      </c>
      <c r="H40">
        <v>1.61312315251738E-3</v>
      </c>
      <c r="I40">
        <v>1.61312315251738E-3</v>
      </c>
      <c r="J4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2"/>
  <sheetViews>
    <sheetView workbookViewId="0">
      <selection sqref="A1:K1"/>
    </sheetView>
  </sheetViews>
  <sheetFormatPr defaultColWidth="11.453125" defaultRowHeight="14.5" x14ac:dyDescent="0.35"/>
  <sheetData>
    <row r="1" spans="1:17" x14ac:dyDescent="0.35">
      <c r="A1" t="s">
        <v>95</v>
      </c>
      <c r="B1" t="s">
        <v>96</v>
      </c>
      <c r="C1" t="s">
        <v>236</v>
      </c>
      <c r="D1" t="s">
        <v>170</v>
      </c>
      <c r="E1" t="s">
        <v>237</v>
      </c>
      <c r="F1" t="s">
        <v>172</v>
      </c>
      <c r="G1" t="s">
        <v>238</v>
      </c>
      <c r="H1" t="s">
        <v>174</v>
      </c>
      <c r="I1" t="s">
        <v>239</v>
      </c>
      <c r="J1" t="s">
        <v>175</v>
      </c>
      <c r="K1" t="s">
        <v>240</v>
      </c>
      <c r="L1" t="s">
        <v>179</v>
      </c>
      <c r="M1" t="s">
        <v>241</v>
      </c>
      <c r="N1" t="s">
        <v>180</v>
      </c>
      <c r="O1" t="s">
        <v>242</v>
      </c>
      <c r="P1" t="s">
        <v>181</v>
      </c>
      <c r="Q1" t="s">
        <v>182</v>
      </c>
    </row>
    <row r="2" spans="1:17" x14ac:dyDescent="0.35">
      <c r="A2">
        <v>1</v>
      </c>
      <c r="B2" t="s">
        <v>153</v>
      </c>
      <c r="C2">
        <v>15578</v>
      </c>
      <c r="D2">
        <v>-0.39767235046205002</v>
      </c>
      <c r="E2">
        <v>2703</v>
      </c>
      <c r="F2">
        <v>-0.45016273393002398</v>
      </c>
      <c r="G2">
        <v>55861</v>
      </c>
      <c r="H2">
        <v>-0.19480800276752799</v>
      </c>
      <c r="I2">
        <v>70280</v>
      </c>
      <c r="J2">
        <v>8.8749473092595199</v>
      </c>
      <c r="K2">
        <v>8213</v>
      </c>
      <c r="L2">
        <v>1.9811252268602499</v>
      </c>
      <c r="M2">
        <v>1985</v>
      </c>
      <c r="N2">
        <v>0.160140268848627</v>
      </c>
      <c r="O2">
        <v>154620</v>
      </c>
      <c r="P2">
        <v>0.38377275412124801</v>
      </c>
      <c r="Q2">
        <v>0.18842517161411701</v>
      </c>
    </row>
    <row r="3" spans="1:17" x14ac:dyDescent="0.35">
      <c r="A3">
        <v>2</v>
      </c>
      <c r="B3" t="s">
        <v>154</v>
      </c>
      <c r="C3">
        <v>9755</v>
      </c>
      <c r="D3">
        <v>2.38245172124265E-2</v>
      </c>
      <c r="E3">
        <v>0</v>
      </c>
      <c r="G3">
        <v>0</v>
      </c>
      <c r="I3">
        <v>0</v>
      </c>
      <c r="K3">
        <v>0</v>
      </c>
      <c r="M3">
        <v>0</v>
      </c>
      <c r="O3">
        <v>9755</v>
      </c>
      <c r="P3">
        <v>2.38245172124265E-2</v>
      </c>
      <c r="Q3">
        <v>1.1887773568074699E-2</v>
      </c>
    </row>
    <row r="4" spans="1:17" x14ac:dyDescent="0.35">
      <c r="A4">
        <v>3</v>
      </c>
      <c r="B4" t="s">
        <v>216</v>
      </c>
      <c r="C4">
        <v>0</v>
      </c>
      <c r="E4">
        <v>0</v>
      </c>
      <c r="G4">
        <v>0</v>
      </c>
      <c r="I4">
        <v>0</v>
      </c>
      <c r="K4">
        <v>0</v>
      </c>
      <c r="M4">
        <v>0</v>
      </c>
      <c r="O4">
        <v>0</v>
      </c>
      <c r="Q4">
        <v>0</v>
      </c>
    </row>
    <row r="5" spans="1:17" x14ac:dyDescent="0.35">
      <c r="A5">
        <v>4</v>
      </c>
      <c r="B5" t="s">
        <v>155</v>
      </c>
      <c r="C5">
        <v>11397</v>
      </c>
      <c r="D5">
        <v>-0.157649667405765</v>
      </c>
      <c r="E5">
        <v>317256</v>
      </c>
      <c r="F5">
        <v>-9.5974491147983801E-2</v>
      </c>
      <c r="G5">
        <v>12879</v>
      </c>
      <c r="H5">
        <v>-0.82820899305046103</v>
      </c>
      <c r="I5">
        <v>163238</v>
      </c>
      <c r="J5">
        <v>0.41822762814943498</v>
      </c>
      <c r="K5">
        <v>11454</v>
      </c>
      <c r="L5">
        <v>-0.29760225669957702</v>
      </c>
      <c r="M5">
        <v>7452</v>
      </c>
      <c r="N5">
        <v>3.8316845478612201E-2</v>
      </c>
      <c r="O5">
        <v>523676</v>
      </c>
      <c r="P5">
        <v>-9.4017508044704295E-2</v>
      </c>
      <c r="Q5">
        <v>0.63816931942953303</v>
      </c>
    </row>
    <row r="6" spans="1:17" x14ac:dyDescent="0.35">
      <c r="A6">
        <v>5</v>
      </c>
      <c r="B6" t="s">
        <v>156</v>
      </c>
      <c r="C6">
        <v>1582</v>
      </c>
      <c r="D6">
        <v>6.3251106894379695E-4</v>
      </c>
      <c r="E6">
        <v>21</v>
      </c>
      <c r="F6">
        <v>-0.32258064516128998</v>
      </c>
      <c r="G6">
        <v>0</v>
      </c>
      <c r="I6">
        <v>0</v>
      </c>
      <c r="K6">
        <v>4</v>
      </c>
      <c r="L6">
        <v>0</v>
      </c>
      <c r="M6">
        <v>7437</v>
      </c>
      <c r="N6">
        <v>3.7672666387609903E-2</v>
      </c>
      <c r="O6">
        <v>9044</v>
      </c>
      <c r="P6">
        <v>2.9716497779801902E-2</v>
      </c>
      <c r="Q6">
        <v>1.10213248743893E-2</v>
      </c>
    </row>
    <row r="7" spans="1:17" x14ac:dyDescent="0.35">
      <c r="A7">
        <v>6</v>
      </c>
      <c r="B7" t="s">
        <v>157</v>
      </c>
      <c r="C7">
        <v>0</v>
      </c>
      <c r="E7">
        <v>0</v>
      </c>
      <c r="G7">
        <v>0</v>
      </c>
      <c r="I7">
        <v>0</v>
      </c>
      <c r="K7">
        <v>0</v>
      </c>
      <c r="M7">
        <v>0</v>
      </c>
      <c r="O7">
        <v>0</v>
      </c>
      <c r="Q7">
        <v>0</v>
      </c>
    </row>
    <row r="8" spans="1:17" x14ac:dyDescent="0.35">
      <c r="A8">
        <v>7</v>
      </c>
      <c r="B8" t="s">
        <v>158</v>
      </c>
      <c r="C8">
        <v>363</v>
      </c>
      <c r="D8">
        <v>-0.57741559953434196</v>
      </c>
      <c r="E8">
        <v>0</v>
      </c>
      <c r="G8">
        <v>3</v>
      </c>
      <c r="I8">
        <v>72</v>
      </c>
      <c r="K8">
        <v>0</v>
      </c>
      <c r="M8">
        <v>0</v>
      </c>
      <c r="O8">
        <v>438</v>
      </c>
      <c r="P8">
        <v>-0.49010477299185101</v>
      </c>
      <c r="Q8">
        <v>5.3376164252349795E-4</v>
      </c>
    </row>
    <row r="9" spans="1:17" x14ac:dyDescent="0.35">
      <c r="A9">
        <v>8</v>
      </c>
      <c r="B9" t="s">
        <v>159</v>
      </c>
      <c r="C9">
        <v>0</v>
      </c>
      <c r="E9">
        <v>0</v>
      </c>
      <c r="G9">
        <v>0</v>
      </c>
      <c r="I9">
        <v>0</v>
      </c>
      <c r="K9">
        <v>0</v>
      </c>
      <c r="M9">
        <v>0</v>
      </c>
      <c r="O9">
        <v>0</v>
      </c>
      <c r="Q9">
        <v>0</v>
      </c>
    </row>
    <row r="10" spans="1:17" x14ac:dyDescent="0.35">
      <c r="A10">
        <v>9</v>
      </c>
      <c r="B10" t="s">
        <v>160</v>
      </c>
      <c r="C10">
        <v>0</v>
      </c>
      <c r="E10">
        <v>0</v>
      </c>
      <c r="G10">
        <v>0</v>
      </c>
      <c r="I10">
        <v>0</v>
      </c>
      <c r="K10">
        <v>0</v>
      </c>
      <c r="M10">
        <v>0</v>
      </c>
      <c r="O10">
        <v>0</v>
      </c>
      <c r="Q10">
        <v>0</v>
      </c>
    </row>
    <row r="11" spans="1:17" x14ac:dyDescent="0.35">
      <c r="A11">
        <v>10</v>
      </c>
      <c r="B11" t="s">
        <v>27</v>
      </c>
      <c r="C11">
        <v>27338</v>
      </c>
      <c r="D11">
        <v>-0.32082877869422599</v>
      </c>
      <c r="E11">
        <v>319959</v>
      </c>
      <c r="F11">
        <v>-0.100867493037855</v>
      </c>
      <c r="G11">
        <v>68743</v>
      </c>
      <c r="H11">
        <v>-0.52375904949946295</v>
      </c>
      <c r="I11">
        <v>233590</v>
      </c>
      <c r="J11">
        <v>0.91127257255537297</v>
      </c>
      <c r="K11">
        <v>19667</v>
      </c>
      <c r="L11">
        <v>3.1738537404259803E-2</v>
      </c>
      <c r="M11">
        <v>9437</v>
      </c>
      <c r="N11">
        <v>6.1768676867686799E-2</v>
      </c>
      <c r="O11">
        <v>678734</v>
      </c>
      <c r="P11">
        <v>-1.7206353159566E-2</v>
      </c>
      <c r="Q11">
        <v>0.82712825268617396</v>
      </c>
    </row>
    <row r="12" spans="1:17" x14ac:dyDescent="0.35">
      <c r="A12">
        <v>11</v>
      </c>
      <c r="B12" t="s">
        <v>161</v>
      </c>
      <c r="C12">
        <v>5465</v>
      </c>
      <c r="D12">
        <v>3.89733840304183E-2</v>
      </c>
      <c r="E12">
        <v>18</v>
      </c>
      <c r="F12">
        <v>-5.2631578947368501E-2</v>
      </c>
      <c r="G12">
        <v>281</v>
      </c>
      <c r="H12">
        <v>-9.6463022508038607E-2</v>
      </c>
      <c r="I12">
        <v>2159</v>
      </c>
      <c r="J12">
        <v>0.21633802816901401</v>
      </c>
      <c r="K12">
        <v>80</v>
      </c>
      <c r="L12">
        <v>0</v>
      </c>
      <c r="M12">
        <v>1313</v>
      </c>
      <c r="N12">
        <v>0.22367194780987901</v>
      </c>
      <c r="O12">
        <v>9316</v>
      </c>
      <c r="P12">
        <v>9.3683963371683499E-2</v>
      </c>
      <c r="Q12">
        <v>1.13527932916642E-2</v>
      </c>
    </row>
    <row r="13" spans="1:17" x14ac:dyDescent="0.35">
      <c r="A13">
        <v>12</v>
      </c>
      <c r="B13" t="s">
        <v>162</v>
      </c>
      <c r="C13">
        <v>10922</v>
      </c>
      <c r="D13">
        <v>-0.55416768715813502</v>
      </c>
      <c r="E13">
        <v>312475</v>
      </c>
      <c r="F13">
        <v>-0.103423046023184</v>
      </c>
      <c r="G13">
        <v>64200</v>
      </c>
      <c r="H13">
        <v>-0.54022000687521499</v>
      </c>
      <c r="I13">
        <v>222688</v>
      </c>
      <c r="J13">
        <v>0.97407939294009205</v>
      </c>
      <c r="K13">
        <v>18484</v>
      </c>
      <c r="L13">
        <v>2.8603227601558201E-2</v>
      </c>
      <c r="M13">
        <v>580</v>
      </c>
      <c r="N13">
        <v>0.11111111111111099</v>
      </c>
      <c r="O13">
        <v>629349</v>
      </c>
      <c r="P13">
        <v>-2.2671085242907799E-2</v>
      </c>
      <c r="Q13">
        <v>0.76694601817470598</v>
      </c>
    </row>
    <row r="14" spans="1:17" x14ac:dyDescent="0.35">
      <c r="A14">
        <v>13</v>
      </c>
      <c r="B14" t="s">
        <v>163</v>
      </c>
      <c r="C14">
        <v>10951</v>
      </c>
      <c r="D14">
        <v>4.3548694492090603E-2</v>
      </c>
      <c r="E14">
        <v>7466</v>
      </c>
      <c r="F14">
        <v>2.0782061799289101E-2</v>
      </c>
      <c r="G14">
        <v>4262</v>
      </c>
      <c r="H14">
        <v>-3.1803725579282099E-2</v>
      </c>
      <c r="I14">
        <v>8743</v>
      </c>
      <c r="J14">
        <v>0.144971189104243</v>
      </c>
      <c r="K14">
        <v>1103</v>
      </c>
      <c r="L14">
        <v>8.9920948616600799E-2</v>
      </c>
      <c r="M14">
        <v>7544</v>
      </c>
      <c r="N14">
        <v>3.44165638283285E-2</v>
      </c>
      <c r="O14">
        <v>40069</v>
      </c>
      <c r="P14">
        <v>5.0273911561951302E-2</v>
      </c>
      <c r="Q14">
        <v>4.8829441219803801E-2</v>
      </c>
    </row>
    <row r="15" spans="1:17" x14ac:dyDescent="0.35">
      <c r="A15">
        <v>14</v>
      </c>
      <c r="B15" t="s">
        <v>164</v>
      </c>
      <c r="C15">
        <v>20336</v>
      </c>
      <c r="D15">
        <v>-8.6679241893469899E-2</v>
      </c>
      <c r="E15">
        <v>1118</v>
      </c>
      <c r="F15">
        <v>5.6710775047259097E-2</v>
      </c>
      <c r="G15">
        <v>91086</v>
      </c>
      <c r="H15">
        <v>0.20014229998945901</v>
      </c>
      <c r="I15">
        <v>23134</v>
      </c>
      <c r="J15">
        <v>7.5783972125436101E-3</v>
      </c>
      <c r="K15">
        <v>227</v>
      </c>
      <c r="L15">
        <v>1.3392857142857199E-2</v>
      </c>
      <c r="M15">
        <v>5950</v>
      </c>
      <c r="N15">
        <v>-9.4781682641107506E-2</v>
      </c>
      <c r="O15">
        <v>141851</v>
      </c>
      <c r="P15">
        <v>9.9816246307481205E-2</v>
      </c>
      <c r="Q15">
        <v>0.17286443551050401</v>
      </c>
    </row>
    <row r="16" spans="1:17" x14ac:dyDescent="0.35">
      <c r="A16">
        <v>15</v>
      </c>
      <c r="B16" t="s">
        <v>217</v>
      </c>
      <c r="C16">
        <v>0</v>
      </c>
      <c r="E16">
        <v>0</v>
      </c>
      <c r="G16">
        <v>0</v>
      </c>
      <c r="I16">
        <v>0</v>
      </c>
      <c r="K16">
        <v>0</v>
      </c>
      <c r="M16">
        <v>0</v>
      </c>
      <c r="O16">
        <v>0</v>
      </c>
      <c r="Q16">
        <v>0</v>
      </c>
    </row>
    <row r="17" spans="1:17" x14ac:dyDescent="0.35">
      <c r="A17">
        <v>16</v>
      </c>
      <c r="B17" t="s">
        <v>165</v>
      </c>
      <c r="C17">
        <v>0</v>
      </c>
      <c r="E17">
        <v>0</v>
      </c>
      <c r="G17">
        <v>0</v>
      </c>
      <c r="I17">
        <v>0</v>
      </c>
      <c r="K17">
        <v>0</v>
      </c>
      <c r="M17">
        <v>0</v>
      </c>
      <c r="O17">
        <v>0</v>
      </c>
      <c r="Q17">
        <v>0</v>
      </c>
    </row>
    <row r="18" spans="1:17" x14ac:dyDescent="0.35">
      <c r="A18">
        <v>17</v>
      </c>
      <c r="B18" t="s">
        <v>166</v>
      </c>
      <c r="C18">
        <v>0</v>
      </c>
      <c r="E18">
        <v>0</v>
      </c>
      <c r="G18">
        <v>0</v>
      </c>
      <c r="I18">
        <v>0</v>
      </c>
      <c r="K18">
        <v>0</v>
      </c>
      <c r="M18">
        <v>0</v>
      </c>
      <c r="O18">
        <v>0</v>
      </c>
      <c r="Q18">
        <v>0</v>
      </c>
    </row>
    <row r="19" spans="1:17" x14ac:dyDescent="0.35">
      <c r="A19">
        <v>18</v>
      </c>
      <c r="B19" t="s">
        <v>167</v>
      </c>
      <c r="C19">
        <v>3</v>
      </c>
      <c r="D19">
        <v>-0.7</v>
      </c>
      <c r="E19">
        <v>0</v>
      </c>
      <c r="G19">
        <v>3</v>
      </c>
      <c r="H19">
        <v>0</v>
      </c>
      <c r="I19">
        <v>0</v>
      </c>
      <c r="K19">
        <v>0</v>
      </c>
      <c r="M19">
        <v>0</v>
      </c>
      <c r="O19">
        <v>6</v>
      </c>
      <c r="P19">
        <v>-0.53846153846153799</v>
      </c>
      <c r="Q19">
        <v>7.3118033222397002E-6</v>
      </c>
    </row>
    <row r="20" spans="1:17" x14ac:dyDescent="0.35">
      <c r="A20">
        <v>19</v>
      </c>
      <c r="B20" t="s">
        <v>168</v>
      </c>
      <c r="C20">
        <v>0</v>
      </c>
      <c r="E20">
        <v>0</v>
      </c>
      <c r="G20">
        <v>0</v>
      </c>
      <c r="I20">
        <v>0</v>
      </c>
      <c r="K20">
        <v>0</v>
      </c>
      <c r="M20">
        <v>0</v>
      </c>
      <c r="O20">
        <v>0</v>
      </c>
      <c r="Q20">
        <v>0</v>
      </c>
    </row>
    <row r="21" spans="1:17" x14ac:dyDescent="0.35">
      <c r="A21">
        <v>20</v>
      </c>
      <c r="B21" t="s">
        <v>33</v>
      </c>
      <c r="C21">
        <v>20339</v>
      </c>
      <c r="D21">
        <v>-8.6954569940743395E-2</v>
      </c>
      <c r="E21">
        <v>1118</v>
      </c>
      <c r="F21">
        <v>5.6710775047259097E-2</v>
      </c>
      <c r="G21">
        <v>91089</v>
      </c>
      <c r="H21">
        <v>0.20013438912238601</v>
      </c>
      <c r="I21">
        <v>23134</v>
      </c>
      <c r="J21">
        <v>7.5783972125436101E-3</v>
      </c>
      <c r="K21">
        <v>227</v>
      </c>
      <c r="L21">
        <v>1.3392857142857199E-2</v>
      </c>
      <c r="M21">
        <v>5950</v>
      </c>
      <c r="N21">
        <v>-9.4781682641107506E-2</v>
      </c>
      <c r="O21">
        <v>141857</v>
      </c>
      <c r="P21">
        <v>9.9751918753391705E-2</v>
      </c>
      <c r="Q21">
        <v>0.17287174731382601</v>
      </c>
    </row>
    <row r="22" spans="1:17" x14ac:dyDescent="0.35">
      <c r="A22">
        <v>21</v>
      </c>
      <c r="B22" t="s">
        <v>169</v>
      </c>
      <c r="C22">
        <v>47677</v>
      </c>
      <c r="D22">
        <v>-0.23750959570112601</v>
      </c>
      <c r="E22">
        <v>321077</v>
      </c>
      <c r="F22">
        <v>-0.10040037992664801</v>
      </c>
      <c r="G22">
        <v>159832</v>
      </c>
      <c r="H22">
        <v>-0.27429578104284302</v>
      </c>
      <c r="I22">
        <v>256724</v>
      </c>
      <c r="J22">
        <v>0.76835173615655405</v>
      </c>
      <c r="K22">
        <v>19894</v>
      </c>
      <c r="L22">
        <v>3.1525458882090601E-2</v>
      </c>
      <c r="M22">
        <v>15387</v>
      </c>
      <c r="N22">
        <v>-4.7862363365888099E-3</v>
      </c>
      <c r="O22">
        <v>820591</v>
      </c>
      <c r="P22">
        <v>1.2005753977211201E-3</v>
      </c>
      <c r="Q22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44"/>
  <sheetViews>
    <sheetView workbookViewId="0">
      <selection sqref="A1:K1"/>
    </sheetView>
  </sheetViews>
  <sheetFormatPr defaultColWidth="11.453125" defaultRowHeight="14.5" x14ac:dyDescent="0.35"/>
  <sheetData>
    <row r="1" spans="1:16" x14ac:dyDescent="0.35">
      <c r="A1" t="s">
        <v>95</v>
      </c>
      <c r="B1" t="s">
        <v>96</v>
      </c>
      <c r="C1" t="s">
        <v>243</v>
      </c>
      <c r="D1" t="s">
        <v>170</v>
      </c>
      <c r="E1" t="s">
        <v>244</v>
      </c>
      <c r="F1" t="s">
        <v>172</v>
      </c>
      <c r="G1" t="s">
        <v>245</v>
      </c>
      <c r="H1" t="s">
        <v>174</v>
      </c>
      <c r="I1" t="s">
        <v>246</v>
      </c>
      <c r="J1" t="s">
        <v>175</v>
      </c>
      <c r="K1" t="s">
        <v>247</v>
      </c>
      <c r="L1" t="s">
        <v>248</v>
      </c>
      <c r="M1" t="s">
        <v>249</v>
      </c>
      <c r="N1" t="s">
        <v>250</v>
      </c>
      <c r="O1" t="s">
        <v>176</v>
      </c>
      <c r="P1" t="s">
        <v>177</v>
      </c>
    </row>
    <row r="2" spans="1:16" x14ac:dyDescent="0.35">
      <c r="A2">
        <v>1</v>
      </c>
      <c r="B2" t="s">
        <v>98</v>
      </c>
      <c r="C2">
        <v>415</v>
      </c>
      <c r="D2">
        <v>5.0144927536231902</v>
      </c>
      <c r="E2">
        <v>80954</v>
      </c>
      <c r="F2">
        <v>7.2070154095701504</v>
      </c>
      <c r="G2">
        <v>134</v>
      </c>
      <c r="H2">
        <v>1.06153846153846</v>
      </c>
      <c r="I2">
        <v>1645</v>
      </c>
      <c r="J2">
        <v>0.2673343605547</v>
      </c>
      <c r="K2">
        <v>0</v>
      </c>
      <c r="L2">
        <v>63727</v>
      </c>
      <c r="M2">
        <v>15324</v>
      </c>
      <c r="N2">
        <v>79051</v>
      </c>
      <c r="O2">
        <v>6.0638012688767802</v>
      </c>
      <c r="P2">
        <v>0.101068848686313</v>
      </c>
    </row>
    <row r="3" spans="1:16" x14ac:dyDescent="0.35">
      <c r="A3">
        <v>2</v>
      </c>
      <c r="B3" t="s">
        <v>141</v>
      </c>
      <c r="C3">
        <v>0</v>
      </c>
      <c r="E3">
        <v>0</v>
      </c>
      <c r="G3">
        <v>0</v>
      </c>
      <c r="I3">
        <v>0</v>
      </c>
      <c r="K3">
        <v>0</v>
      </c>
      <c r="L3">
        <v>0</v>
      </c>
      <c r="M3">
        <v>0</v>
      </c>
      <c r="N3">
        <v>0</v>
      </c>
      <c r="P3">
        <v>0</v>
      </c>
    </row>
    <row r="4" spans="1:16" x14ac:dyDescent="0.35">
      <c r="A4">
        <v>3</v>
      </c>
      <c r="B4" t="s">
        <v>100</v>
      </c>
      <c r="C4">
        <v>0</v>
      </c>
      <c r="E4">
        <v>0</v>
      </c>
      <c r="G4">
        <v>74</v>
      </c>
      <c r="H4">
        <v>1.84615384615385</v>
      </c>
      <c r="I4">
        <v>311</v>
      </c>
      <c r="J4">
        <v>61.2</v>
      </c>
      <c r="K4">
        <v>0</v>
      </c>
      <c r="L4">
        <v>0</v>
      </c>
      <c r="M4">
        <v>5</v>
      </c>
      <c r="N4">
        <v>5</v>
      </c>
      <c r="O4">
        <v>0</v>
      </c>
      <c r="P4">
        <v>6.3926356836923897E-6</v>
      </c>
    </row>
    <row r="5" spans="1:16" x14ac:dyDescent="0.35">
      <c r="A5">
        <v>4</v>
      </c>
      <c r="B5" t="s">
        <v>101</v>
      </c>
      <c r="C5">
        <v>61803</v>
      </c>
      <c r="D5">
        <v>2.6252864401713701E-2</v>
      </c>
      <c r="E5">
        <v>1822219</v>
      </c>
      <c r="F5">
        <v>-3.05107668472403E-2</v>
      </c>
      <c r="G5">
        <v>0</v>
      </c>
      <c r="I5">
        <v>0</v>
      </c>
      <c r="K5">
        <v>2478</v>
      </c>
      <c r="L5">
        <v>77612</v>
      </c>
      <c r="M5">
        <v>616</v>
      </c>
      <c r="N5">
        <v>80706</v>
      </c>
      <c r="O5">
        <v>-2.7638554216867499E-2</v>
      </c>
      <c r="P5">
        <v>0.103184811097616</v>
      </c>
    </row>
    <row r="6" spans="1:16" x14ac:dyDescent="0.35">
      <c r="A6">
        <v>5</v>
      </c>
      <c r="B6" t="s">
        <v>142</v>
      </c>
      <c r="C6">
        <v>0</v>
      </c>
      <c r="E6">
        <v>0</v>
      </c>
      <c r="G6">
        <v>0</v>
      </c>
      <c r="I6">
        <v>0</v>
      </c>
      <c r="K6">
        <v>0</v>
      </c>
      <c r="L6">
        <v>0</v>
      </c>
      <c r="M6">
        <v>1102</v>
      </c>
      <c r="N6">
        <v>1102</v>
      </c>
      <c r="P6">
        <v>1.4089369046858E-3</v>
      </c>
    </row>
    <row r="7" spans="1:16" x14ac:dyDescent="0.35">
      <c r="A7">
        <v>6</v>
      </c>
      <c r="B7" t="s">
        <v>103</v>
      </c>
      <c r="C7">
        <v>62218</v>
      </c>
      <c r="D7">
        <v>3.1961652651307799E-2</v>
      </c>
      <c r="E7">
        <v>1903173</v>
      </c>
      <c r="F7">
        <v>7.27362220352168E-3</v>
      </c>
      <c r="G7">
        <v>134</v>
      </c>
      <c r="H7">
        <v>1.06153846153846</v>
      </c>
      <c r="I7">
        <v>1645</v>
      </c>
      <c r="J7">
        <v>0.2673343605547</v>
      </c>
      <c r="K7">
        <v>2478</v>
      </c>
      <c r="L7">
        <v>141339</v>
      </c>
      <c r="M7">
        <v>17042</v>
      </c>
      <c r="N7">
        <v>160859</v>
      </c>
      <c r="O7">
        <v>0.70779586160036501</v>
      </c>
      <c r="P7">
        <v>0.205662596688615</v>
      </c>
    </row>
    <row r="8" spans="1:16" x14ac:dyDescent="0.35">
      <c r="A8">
        <v>7</v>
      </c>
      <c r="B8" t="s">
        <v>143</v>
      </c>
      <c r="C8">
        <v>0</v>
      </c>
      <c r="E8">
        <v>0</v>
      </c>
      <c r="G8">
        <v>0</v>
      </c>
      <c r="I8">
        <v>0</v>
      </c>
      <c r="K8">
        <v>0</v>
      </c>
      <c r="L8">
        <v>0</v>
      </c>
      <c r="M8">
        <v>0</v>
      </c>
      <c r="N8">
        <v>0</v>
      </c>
      <c r="P8">
        <v>0</v>
      </c>
    </row>
    <row r="9" spans="1:16" x14ac:dyDescent="0.35">
      <c r="A9">
        <v>8</v>
      </c>
      <c r="B9" t="s">
        <v>144</v>
      </c>
      <c r="C9">
        <v>0</v>
      </c>
      <c r="E9">
        <v>0</v>
      </c>
      <c r="G9">
        <v>0</v>
      </c>
      <c r="I9">
        <v>0</v>
      </c>
      <c r="K9">
        <v>0</v>
      </c>
      <c r="L9">
        <v>0</v>
      </c>
      <c r="M9">
        <v>0</v>
      </c>
      <c r="N9">
        <v>0</v>
      </c>
      <c r="P9">
        <v>0</v>
      </c>
    </row>
    <row r="10" spans="1:16" x14ac:dyDescent="0.35">
      <c r="A10">
        <v>9</v>
      </c>
      <c r="B10" t="s">
        <v>104</v>
      </c>
      <c r="C10">
        <v>386406</v>
      </c>
      <c r="E10">
        <v>1603398</v>
      </c>
      <c r="G10">
        <v>0</v>
      </c>
      <c r="I10">
        <v>0</v>
      </c>
      <c r="K10">
        <v>1984</v>
      </c>
      <c r="L10">
        <v>44844</v>
      </c>
      <c r="M10">
        <v>0</v>
      </c>
      <c r="N10">
        <v>46828</v>
      </c>
      <c r="P10">
        <v>5.98708687591894E-2</v>
      </c>
    </row>
    <row r="11" spans="1:16" x14ac:dyDescent="0.35">
      <c r="A11">
        <v>10</v>
      </c>
      <c r="B11" t="s">
        <v>105</v>
      </c>
      <c r="C11">
        <v>95275</v>
      </c>
      <c r="D11">
        <v>-0.78192001941031997</v>
      </c>
      <c r="E11">
        <v>49696911</v>
      </c>
      <c r="F11">
        <v>-5.9494324048503496E-3</v>
      </c>
      <c r="G11">
        <v>0</v>
      </c>
      <c r="I11">
        <v>0</v>
      </c>
      <c r="K11">
        <v>2583</v>
      </c>
      <c r="L11">
        <v>86746</v>
      </c>
      <c r="M11">
        <v>0</v>
      </c>
      <c r="N11">
        <v>89329</v>
      </c>
      <c r="O11">
        <v>-0.28556232704704299</v>
      </c>
      <c r="P11">
        <v>0.114209550597711</v>
      </c>
    </row>
    <row r="12" spans="1:16" x14ac:dyDescent="0.35">
      <c r="A12">
        <v>11</v>
      </c>
      <c r="B12" t="s">
        <v>106</v>
      </c>
      <c r="C12">
        <v>0</v>
      </c>
      <c r="E12">
        <v>0</v>
      </c>
      <c r="G12">
        <v>0</v>
      </c>
      <c r="I12">
        <v>0</v>
      </c>
      <c r="K12">
        <v>0</v>
      </c>
      <c r="L12">
        <v>0</v>
      </c>
      <c r="M12">
        <v>0</v>
      </c>
      <c r="N12">
        <v>0</v>
      </c>
      <c r="P12">
        <v>0</v>
      </c>
    </row>
    <row r="13" spans="1:16" x14ac:dyDescent="0.35">
      <c r="A13">
        <v>12</v>
      </c>
      <c r="B13" t="s">
        <v>145</v>
      </c>
      <c r="C13">
        <v>481681</v>
      </c>
      <c r="D13">
        <v>0.102545086648309</v>
      </c>
      <c r="E13">
        <v>51300309</v>
      </c>
      <c r="F13">
        <v>2.61221523256558E-2</v>
      </c>
      <c r="G13">
        <v>0</v>
      </c>
      <c r="I13">
        <v>0</v>
      </c>
      <c r="K13">
        <v>4567</v>
      </c>
      <c r="L13">
        <v>131590</v>
      </c>
      <c r="M13">
        <v>0</v>
      </c>
      <c r="N13">
        <v>136157</v>
      </c>
      <c r="O13">
        <v>8.8959802933602103E-2</v>
      </c>
      <c r="P13">
        <v>0.17408041935690099</v>
      </c>
    </row>
    <row r="14" spans="1:16" x14ac:dyDescent="0.35">
      <c r="A14">
        <v>13</v>
      </c>
      <c r="B14" t="s">
        <v>108</v>
      </c>
      <c r="C14">
        <v>543899</v>
      </c>
      <c r="D14">
        <v>9.3985582454361796E-2</v>
      </c>
      <c r="E14">
        <v>53203482</v>
      </c>
      <c r="F14">
        <v>2.5435753243802799E-2</v>
      </c>
      <c r="G14">
        <v>134</v>
      </c>
      <c r="H14">
        <v>1.06153846153846</v>
      </c>
      <c r="I14">
        <v>1645</v>
      </c>
      <c r="J14">
        <v>0.2673343605547</v>
      </c>
      <c r="K14">
        <v>7045</v>
      </c>
      <c r="L14">
        <v>272929</v>
      </c>
      <c r="M14">
        <v>17042</v>
      </c>
      <c r="N14">
        <v>297016</v>
      </c>
      <c r="O14">
        <v>0.35484547838978198</v>
      </c>
      <c r="P14">
        <v>0.37974301604551602</v>
      </c>
    </row>
    <row r="15" spans="1:16" x14ac:dyDescent="0.35">
      <c r="A15">
        <v>14</v>
      </c>
      <c r="B15" t="s">
        <v>76</v>
      </c>
      <c r="C15">
        <v>0</v>
      </c>
      <c r="E15">
        <v>0</v>
      </c>
      <c r="G15">
        <v>0</v>
      </c>
      <c r="I15">
        <v>0</v>
      </c>
      <c r="K15">
        <v>0</v>
      </c>
      <c r="L15">
        <v>0</v>
      </c>
      <c r="M15">
        <v>0</v>
      </c>
      <c r="N15">
        <v>0</v>
      </c>
      <c r="P15">
        <v>0</v>
      </c>
    </row>
    <row r="16" spans="1:16" x14ac:dyDescent="0.35">
      <c r="A16">
        <v>15</v>
      </c>
      <c r="B16" t="s">
        <v>109</v>
      </c>
      <c r="C16">
        <v>5140</v>
      </c>
      <c r="D16">
        <v>-0.15293342122610401</v>
      </c>
      <c r="E16">
        <v>446786</v>
      </c>
      <c r="F16">
        <v>-8.7036658629286001E-2</v>
      </c>
      <c r="G16">
        <v>321</v>
      </c>
      <c r="H16">
        <v>9.5563139931740704E-2</v>
      </c>
      <c r="I16">
        <v>7434</v>
      </c>
      <c r="J16">
        <v>3.7688442211055301E-2</v>
      </c>
      <c r="K16">
        <v>0</v>
      </c>
      <c r="L16">
        <v>463237</v>
      </c>
      <c r="M16">
        <v>10048</v>
      </c>
      <c r="N16">
        <v>473285</v>
      </c>
      <c r="O16">
        <v>-8.8597381439765296E-2</v>
      </c>
      <c r="P16">
        <v>0.60510771591126999</v>
      </c>
    </row>
    <row r="17" spans="1:16" x14ac:dyDescent="0.35">
      <c r="A17">
        <v>16</v>
      </c>
      <c r="B17" t="s">
        <v>146</v>
      </c>
      <c r="C17">
        <v>0</v>
      </c>
      <c r="E17">
        <v>0</v>
      </c>
      <c r="G17">
        <v>321</v>
      </c>
      <c r="H17">
        <v>9.5563139931740704E-2</v>
      </c>
      <c r="I17">
        <v>7434</v>
      </c>
      <c r="J17">
        <v>3.7688442211055301E-2</v>
      </c>
      <c r="K17">
        <v>0</v>
      </c>
      <c r="L17">
        <v>0</v>
      </c>
      <c r="M17">
        <v>7437</v>
      </c>
      <c r="N17">
        <v>7437</v>
      </c>
      <c r="O17">
        <v>3.7672666387609903E-2</v>
      </c>
      <c r="P17">
        <v>9.5084063159240496E-3</v>
      </c>
    </row>
    <row r="18" spans="1:16" x14ac:dyDescent="0.35">
      <c r="A18">
        <v>17</v>
      </c>
      <c r="B18" t="s">
        <v>111</v>
      </c>
      <c r="C18">
        <v>70</v>
      </c>
      <c r="D18">
        <v>-1.4084507042253501E-2</v>
      </c>
      <c r="E18">
        <v>6211</v>
      </c>
      <c r="F18">
        <v>0.16158593603890001</v>
      </c>
      <c r="G18">
        <v>0</v>
      </c>
      <c r="I18">
        <v>0</v>
      </c>
      <c r="K18">
        <v>0</v>
      </c>
      <c r="L18">
        <v>4251</v>
      </c>
      <c r="M18">
        <v>0</v>
      </c>
      <c r="N18">
        <v>4251</v>
      </c>
      <c r="O18">
        <v>-0.20926339285714299</v>
      </c>
      <c r="P18">
        <v>5.4350188582752701E-3</v>
      </c>
    </row>
    <row r="19" spans="1:16" x14ac:dyDescent="0.35">
      <c r="A19">
        <v>18</v>
      </c>
      <c r="B19" t="s">
        <v>147</v>
      </c>
      <c r="C19">
        <v>0</v>
      </c>
      <c r="E19">
        <v>0</v>
      </c>
      <c r="G19">
        <v>0</v>
      </c>
      <c r="I19">
        <v>0</v>
      </c>
      <c r="K19">
        <v>0</v>
      </c>
      <c r="L19">
        <v>0</v>
      </c>
      <c r="M19">
        <v>0</v>
      </c>
      <c r="N19">
        <v>0</v>
      </c>
      <c r="P19">
        <v>0</v>
      </c>
    </row>
    <row r="20" spans="1:16" x14ac:dyDescent="0.35">
      <c r="A20">
        <v>19</v>
      </c>
      <c r="B20" t="s">
        <v>113</v>
      </c>
      <c r="C20">
        <v>0</v>
      </c>
      <c r="E20">
        <v>5418</v>
      </c>
      <c r="G20">
        <v>0</v>
      </c>
      <c r="I20">
        <v>0</v>
      </c>
      <c r="K20">
        <v>0</v>
      </c>
      <c r="L20">
        <v>5445</v>
      </c>
      <c r="M20">
        <v>0</v>
      </c>
      <c r="N20">
        <v>5445</v>
      </c>
      <c r="P20">
        <v>6.9615802595410104E-3</v>
      </c>
    </row>
    <row r="21" spans="1:16" x14ac:dyDescent="0.35">
      <c r="A21">
        <v>20</v>
      </c>
      <c r="B21" t="s">
        <v>114</v>
      </c>
      <c r="C21">
        <v>0</v>
      </c>
      <c r="E21">
        <v>0</v>
      </c>
      <c r="G21">
        <v>0</v>
      </c>
      <c r="I21">
        <v>0</v>
      </c>
      <c r="K21">
        <v>0</v>
      </c>
      <c r="L21">
        <v>0</v>
      </c>
      <c r="M21">
        <v>0</v>
      </c>
      <c r="N21">
        <v>0</v>
      </c>
      <c r="P21">
        <v>0</v>
      </c>
    </row>
    <row r="22" spans="1:16" x14ac:dyDescent="0.35">
      <c r="A22">
        <v>21</v>
      </c>
      <c r="B22" t="s">
        <v>148</v>
      </c>
      <c r="C22">
        <v>5210</v>
      </c>
      <c r="D22">
        <v>-0.15132757778139799</v>
      </c>
      <c r="E22">
        <v>458415</v>
      </c>
      <c r="F22">
        <v>-7.3398055897494902E-2</v>
      </c>
      <c r="G22">
        <v>321</v>
      </c>
      <c r="H22">
        <v>9.5563139931740704E-2</v>
      </c>
      <c r="I22">
        <v>7434</v>
      </c>
      <c r="J22">
        <v>3.7688442211055301E-2</v>
      </c>
      <c r="K22">
        <v>0</v>
      </c>
      <c r="L22">
        <v>472933</v>
      </c>
      <c r="M22">
        <v>10048</v>
      </c>
      <c r="N22">
        <v>482981</v>
      </c>
      <c r="O22">
        <v>-7.9455809281661405E-2</v>
      </c>
      <c r="P22">
        <v>0.61750431502908698</v>
      </c>
    </row>
    <row r="23" spans="1:16" x14ac:dyDescent="0.35">
      <c r="A23">
        <v>22</v>
      </c>
      <c r="B23" t="s">
        <v>149</v>
      </c>
      <c r="C23">
        <v>0</v>
      </c>
      <c r="E23">
        <v>0</v>
      </c>
      <c r="G23">
        <v>0</v>
      </c>
      <c r="I23">
        <v>0</v>
      </c>
      <c r="K23">
        <v>0</v>
      </c>
      <c r="L23">
        <v>0</v>
      </c>
      <c r="M23">
        <v>0</v>
      </c>
      <c r="N23">
        <v>0</v>
      </c>
      <c r="P23">
        <v>0</v>
      </c>
    </row>
    <row r="24" spans="1:16" x14ac:dyDescent="0.35">
      <c r="A24">
        <v>23</v>
      </c>
      <c r="B24" t="s">
        <v>116</v>
      </c>
      <c r="C24">
        <v>0</v>
      </c>
      <c r="E24">
        <v>0</v>
      </c>
      <c r="G24">
        <v>0</v>
      </c>
      <c r="I24">
        <v>0</v>
      </c>
      <c r="K24">
        <v>0</v>
      </c>
      <c r="L24">
        <v>0</v>
      </c>
      <c r="M24">
        <v>0</v>
      </c>
      <c r="N24">
        <v>0</v>
      </c>
      <c r="P24">
        <v>0</v>
      </c>
    </row>
    <row r="25" spans="1:16" x14ac:dyDescent="0.35">
      <c r="A25">
        <v>24</v>
      </c>
      <c r="B25" t="s">
        <v>41</v>
      </c>
      <c r="C25">
        <v>5210</v>
      </c>
      <c r="D25">
        <v>-0.15132757778139799</v>
      </c>
      <c r="E25">
        <v>458415</v>
      </c>
      <c r="F25">
        <v>-7.3398055897494902E-2</v>
      </c>
      <c r="G25">
        <v>321</v>
      </c>
      <c r="H25">
        <v>9.5563139931740704E-2</v>
      </c>
      <c r="I25">
        <v>7434</v>
      </c>
      <c r="J25">
        <v>3.7688442211055301E-2</v>
      </c>
      <c r="K25">
        <v>0</v>
      </c>
      <c r="L25">
        <v>472933</v>
      </c>
      <c r="M25">
        <v>10048</v>
      </c>
      <c r="N25">
        <v>482981</v>
      </c>
      <c r="O25">
        <v>-7.9455809281661405E-2</v>
      </c>
      <c r="P25">
        <v>0.61750431502908698</v>
      </c>
    </row>
    <row r="26" spans="1:16" x14ac:dyDescent="0.35">
      <c r="A26">
        <v>25</v>
      </c>
      <c r="B26" t="s">
        <v>42</v>
      </c>
      <c r="C26">
        <v>0</v>
      </c>
      <c r="E26">
        <v>0</v>
      </c>
      <c r="G26">
        <v>0</v>
      </c>
      <c r="I26">
        <v>0</v>
      </c>
      <c r="K26">
        <v>0</v>
      </c>
      <c r="L26">
        <v>0</v>
      </c>
      <c r="M26">
        <v>0</v>
      </c>
      <c r="N26">
        <v>0</v>
      </c>
      <c r="P26">
        <v>0</v>
      </c>
    </row>
    <row r="27" spans="1:16" x14ac:dyDescent="0.35">
      <c r="A27">
        <v>26</v>
      </c>
      <c r="B27" t="s">
        <v>117</v>
      </c>
      <c r="C27">
        <v>0</v>
      </c>
      <c r="E27">
        <v>0</v>
      </c>
      <c r="G27">
        <v>0</v>
      </c>
      <c r="I27">
        <v>0</v>
      </c>
      <c r="K27">
        <v>0</v>
      </c>
      <c r="L27">
        <v>0</v>
      </c>
      <c r="M27">
        <v>0</v>
      </c>
      <c r="N27">
        <v>0</v>
      </c>
      <c r="P27">
        <v>0</v>
      </c>
    </row>
    <row r="28" spans="1:16" x14ac:dyDescent="0.35">
      <c r="A28">
        <v>27</v>
      </c>
      <c r="B28" t="s">
        <v>118</v>
      </c>
      <c r="C28">
        <v>0</v>
      </c>
      <c r="E28">
        <v>0</v>
      </c>
      <c r="G28">
        <v>0</v>
      </c>
      <c r="I28">
        <v>0</v>
      </c>
      <c r="K28">
        <v>0</v>
      </c>
      <c r="L28">
        <v>0</v>
      </c>
      <c r="M28">
        <v>0</v>
      </c>
      <c r="N28">
        <v>0</v>
      </c>
      <c r="P28">
        <v>0</v>
      </c>
    </row>
    <row r="29" spans="1:16" x14ac:dyDescent="0.35">
      <c r="A29">
        <v>28</v>
      </c>
      <c r="B29" t="s">
        <v>119</v>
      </c>
      <c r="C29">
        <v>0</v>
      </c>
      <c r="E29">
        <v>0</v>
      </c>
      <c r="G29">
        <v>0</v>
      </c>
      <c r="I29">
        <v>0</v>
      </c>
      <c r="K29">
        <v>0</v>
      </c>
      <c r="L29">
        <v>0</v>
      </c>
      <c r="M29">
        <v>0</v>
      </c>
      <c r="N29">
        <v>0</v>
      </c>
      <c r="P29">
        <v>0</v>
      </c>
    </row>
    <row r="30" spans="1:16" x14ac:dyDescent="0.35">
      <c r="A30">
        <v>29</v>
      </c>
      <c r="B30" t="s">
        <v>218</v>
      </c>
      <c r="C30">
        <v>0</v>
      </c>
      <c r="E30">
        <v>0</v>
      </c>
      <c r="G30">
        <v>0</v>
      </c>
      <c r="I30">
        <v>0</v>
      </c>
      <c r="K30">
        <v>0</v>
      </c>
      <c r="L30">
        <v>0</v>
      </c>
      <c r="M30">
        <v>0</v>
      </c>
      <c r="N30">
        <v>0</v>
      </c>
      <c r="P30">
        <v>0</v>
      </c>
    </row>
    <row r="31" spans="1:16" x14ac:dyDescent="0.35">
      <c r="A31">
        <v>30</v>
      </c>
      <c r="B31" t="s">
        <v>219</v>
      </c>
      <c r="C31">
        <v>0</v>
      </c>
      <c r="E31">
        <v>0</v>
      </c>
      <c r="G31">
        <v>0</v>
      </c>
      <c r="I31">
        <v>0</v>
      </c>
      <c r="K31">
        <v>0</v>
      </c>
      <c r="L31">
        <v>0</v>
      </c>
      <c r="M31">
        <v>0</v>
      </c>
      <c r="N31">
        <v>0</v>
      </c>
      <c r="P31">
        <v>0</v>
      </c>
    </row>
    <row r="32" spans="1:16" x14ac:dyDescent="0.35">
      <c r="A32">
        <v>31</v>
      </c>
      <c r="B32" t="s">
        <v>220</v>
      </c>
      <c r="C32">
        <v>0</v>
      </c>
      <c r="E32">
        <v>0</v>
      </c>
      <c r="G32">
        <v>0</v>
      </c>
      <c r="I32">
        <v>0</v>
      </c>
      <c r="K32">
        <v>0</v>
      </c>
      <c r="L32">
        <v>0</v>
      </c>
      <c r="M32">
        <v>0</v>
      </c>
      <c r="N32">
        <v>0</v>
      </c>
      <c r="P32">
        <v>0</v>
      </c>
    </row>
    <row r="33" spans="1:16" x14ac:dyDescent="0.35">
      <c r="A33">
        <v>32</v>
      </c>
      <c r="B33" t="s">
        <v>120</v>
      </c>
      <c r="C33">
        <v>0</v>
      </c>
      <c r="E33">
        <v>0</v>
      </c>
      <c r="G33">
        <v>0</v>
      </c>
      <c r="I33">
        <v>0</v>
      </c>
      <c r="K33">
        <v>0</v>
      </c>
      <c r="L33">
        <v>0</v>
      </c>
      <c r="M33">
        <v>0</v>
      </c>
      <c r="N33">
        <v>0</v>
      </c>
      <c r="P33">
        <v>0</v>
      </c>
    </row>
    <row r="34" spans="1:16" x14ac:dyDescent="0.35">
      <c r="A34">
        <v>33</v>
      </c>
      <c r="B34" t="s">
        <v>150</v>
      </c>
      <c r="C34">
        <v>0</v>
      </c>
      <c r="E34">
        <v>0</v>
      </c>
      <c r="G34">
        <v>0</v>
      </c>
      <c r="I34">
        <v>0</v>
      </c>
      <c r="K34">
        <v>0</v>
      </c>
      <c r="L34">
        <v>0</v>
      </c>
      <c r="M34">
        <v>0</v>
      </c>
      <c r="N34">
        <v>0</v>
      </c>
      <c r="P34">
        <v>0</v>
      </c>
    </row>
    <row r="35" spans="1:16" x14ac:dyDescent="0.35">
      <c r="A35">
        <v>34</v>
      </c>
      <c r="B35" t="s">
        <v>50</v>
      </c>
      <c r="C35">
        <v>0</v>
      </c>
      <c r="E35">
        <v>0</v>
      </c>
      <c r="G35">
        <v>0</v>
      </c>
      <c r="I35">
        <v>0</v>
      </c>
      <c r="K35">
        <v>0</v>
      </c>
      <c r="L35">
        <v>0</v>
      </c>
      <c r="M35">
        <v>0</v>
      </c>
      <c r="N35">
        <v>0</v>
      </c>
      <c r="P35">
        <v>0</v>
      </c>
    </row>
    <row r="36" spans="1:16" x14ac:dyDescent="0.35">
      <c r="A36">
        <v>35</v>
      </c>
      <c r="B36" t="s">
        <v>51</v>
      </c>
      <c r="C36">
        <v>0</v>
      </c>
      <c r="E36">
        <v>0</v>
      </c>
      <c r="G36">
        <v>0</v>
      </c>
      <c r="I36">
        <v>0</v>
      </c>
      <c r="K36">
        <v>0</v>
      </c>
      <c r="L36">
        <v>0</v>
      </c>
      <c r="M36">
        <v>0</v>
      </c>
      <c r="N36">
        <v>0</v>
      </c>
      <c r="P36">
        <v>0</v>
      </c>
    </row>
    <row r="37" spans="1:16" x14ac:dyDescent="0.35">
      <c r="A37">
        <v>36</v>
      </c>
      <c r="B37" t="s">
        <v>52</v>
      </c>
      <c r="C37">
        <v>25043</v>
      </c>
      <c r="D37">
        <v>7.9253576969487996E-2</v>
      </c>
      <c r="E37">
        <v>455555</v>
      </c>
      <c r="F37">
        <v>9.5890246190707601E-2</v>
      </c>
      <c r="G37">
        <v>0</v>
      </c>
      <c r="I37">
        <v>0</v>
      </c>
      <c r="K37">
        <v>60</v>
      </c>
      <c r="L37">
        <v>2093</v>
      </c>
      <c r="M37">
        <v>0</v>
      </c>
      <c r="N37">
        <v>2153</v>
      </c>
      <c r="O37">
        <v>0.10922205048943801</v>
      </c>
      <c r="P37">
        <v>2.7526689253979399E-3</v>
      </c>
    </row>
    <row r="38" spans="1:16" x14ac:dyDescent="0.35">
      <c r="A38">
        <v>37</v>
      </c>
      <c r="B38" t="s">
        <v>122</v>
      </c>
      <c r="C38">
        <v>25043</v>
      </c>
      <c r="D38">
        <v>7.9253576969487996E-2</v>
      </c>
      <c r="E38">
        <v>455555</v>
      </c>
      <c r="F38">
        <v>9.5890246190707601E-2</v>
      </c>
      <c r="G38">
        <v>0</v>
      </c>
      <c r="I38">
        <v>0</v>
      </c>
      <c r="K38">
        <v>60</v>
      </c>
      <c r="L38">
        <v>2093</v>
      </c>
      <c r="M38">
        <v>0</v>
      </c>
      <c r="N38">
        <v>2153</v>
      </c>
      <c r="O38">
        <v>0.10922205048943801</v>
      </c>
      <c r="P38">
        <v>2.7526689253979399E-3</v>
      </c>
    </row>
    <row r="39" spans="1:16" x14ac:dyDescent="0.35">
      <c r="A39">
        <v>38</v>
      </c>
      <c r="B39" t="s">
        <v>123</v>
      </c>
      <c r="C39">
        <v>0</v>
      </c>
      <c r="E39">
        <v>0</v>
      </c>
      <c r="G39">
        <v>0</v>
      </c>
      <c r="I39">
        <v>0</v>
      </c>
      <c r="K39">
        <v>0</v>
      </c>
      <c r="L39">
        <v>0</v>
      </c>
      <c r="M39">
        <v>0</v>
      </c>
      <c r="N39">
        <v>0</v>
      </c>
      <c r="P39">
        <v>0</v>
      </c>
    </row>
    <row r="40" spans="1:16" x14ac:dyDescent="0.35">
      <c r="A40">
        <v>39</v>
      </c>
      <c r="B40" t="s">
        <v>124</v>
      </c>
      <c r="C40">
        <v>0</v>
      </c>
      <c r="E40">
        <v>0</v>
      </c>
      <c r="G40">
        <v>0</v>
      </c>
      <c r="I40">
        <v>0</v>
      </c>
      <c r="K40">
        <v>0</v>
      </c>
      <c r="L40">
        <v>0</v>
      </c>
      <c r="M40">
        <v>0</v>
      </c>
      <c r="N40">
        <v>0</v>
      </c>
      <c r="P40">
        <v>0</v>
      </c>
    </row>
    <row r="41" spans="1:16" x14ac:dyDescent="0.35">
      <c r="A41">
        <v>40</v>
      </c>
      <c r="B41" t="s">
        <v>125</v>
      </c>
      <c r="C41">
        <v>0</v>
      </c>
      <c r="E41">
        <v>0</v>
      </c>
      <c r="G41">
        <v>0</v>
      </c>
      <c r="I41">
        <v>0</v>
      </c>
      <c r="K41">
        <v>0</v>
      </c>
      <c r="L41">
        <v>0</v>
      </c>
      <c r="M41">
        <v>0</v>
      </c>
      <c r="N41">
        <v>0</v>
      </c>
      <c r="P41">
        <v>0</v>
      </c>
    </row>
    <row r="42" spans="1:16" x14ac:dyDescent="0.35">
      <c r="A42">
        <v>41</v>
      </c>
      <c r="B42" t="s">
        <v>11</v>
      </c>
      <c r="C42">
        <v>549109</v>
      </c>
      <c r="D42">
        <v>9.0993441430844896E-2</v>
      </c>
      <c r="E42">
        <v>54117452</v>
      </c>
      <c r="F42">
        <v>2.5064344189323899E-2</v>
      </c>
      <c r="G42">
        <v>455</v>
      </c>
      <c r="H42">
        <v>0.27094972067039103</v>
      </c>
      <c r="I42">
        <v>9079</v>
      </c>
      <c r="J42">
        <v>7.2914204679744604E-2</v>
      </c>
      <c r="K42">
        <v>7105</v>
      </c>
      <c r="L42">
        <v>747955</v>
      </c>
      <c r="M42">
        <v>27090</v>
      </c>
      <c r="N42">
        <v>782150</v>
      </c>
      <c r="O42">
        <v>4.8690393987946397E-2</v>
      </c>
      <c r="P42">
        <v>1</v>
      </c>
    </row>
    <row r="43" spans="1:16" x14ac:dyDescent="0.35">
      <c r="A43">
        <v>42</v>
      </c>
      <c r="B43" t="s">
        <v>151</v>
      </c>
      <c r="C43">
        <v>0</v>
      </c>
      <c r="E43">
        <v>0</v>
      </c>
      <c r="G43">
        <v>0</v>
      </c>
      <c r="I43">
        <v>0</v>
      </c>
      <c r="K43">
        <v>0</v>
      </c>
      <c r="L43">
        <v>0</v>
      </c>
      <c r="M43">
        <v>0</v>
      </c>
      <c r="N43">
        <v>0</v>
      </c>
      <c r="P43">
        <v>0</v>
      </c>
    </row>
    <row r="44" spans="1:16" x14ac:dyDescent="0.35">
      <c r="A44">
        <v>43</v>
      </c>
      <c r="B44" t="s">
        <v>152</v>
      </c>
      <c r="C44">
        <v>0</v>
      </c>
      <c r="E44">
        <v>0</v>
      </c>
      <c r="G44">
        <v>0</v>
      </c>
      <c r="I44">
        <v>0</v>
      </c>
      <c r="K44">
        <v>0</v>
      </c>
      <c r="L44">
        <v>0</v>
      </c>
      <c r="M44">
        <v>0</v>
      </c>
      <c r="N44">
        <v>0</v>
      </c>
      <c r="P44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0"/>
  <sheetViews>
    <sheetView workbookViewId="0">
      <selection sqref="A1:K1"/>
    </sheetView>
  </sheetViews>
  <sheetFormatPr defaultColWidth="11.453125" defaultRowHeight="14.5" x14ac:dyDescent="0.35"/>
  <sheetData>
    <row r="1" spans="1:6" x14ac:dyDescent="0.35">
      <c r="A1" t="s">
        <v>95</v>
      </c>
      <c r="B1" t="s">
        <v>96</v>
      </c>
      <c r="C1" t="s">
        <v>251</v>
      </c>
      <c r="D1" t="s">
        <v>170</v>
      </c>
      <c r="E1" t="s">
        <v>208</v>
      </c>
      <c r="F1" t="s">
        <v>171</v>
      </c>
    </row>
    <row r="2" spans="1:6" x14ac:dyDescent="0.35">
      <c r="A2">
        <v>1</v>
      </c>
      <c r="B2" t="s">
        <v>2</v>
      </c>
      <c r="C2">
        <v>201590</v>
      </c>
      <c r="D2">
        <v>6.5446838647618799E-2</v>
      </c>
      <c r="E2">
        <v>6.5446838647618799E-2</v>
      </c>
      <c r="F2">
        <v>8.2351917493664994E-2</v>
      </c>
    </row>
    <row r="3" spans="1:6" x14ac:dyDescent="0.35">
      <c r="A3">
        <v>2</v>
      </c>
      <c r="B3" t="s">
        <v>3</v>
      </c>
      <c r="C3">
        <v>135899</v>
      </c>
      <c r="D3">
        <v>0.131115476170659</v>
      </c>
      <c r="E3">
        <v>0.131115476170659</v>
      </c>
      <c r="F3">
        <v>5.5516361106560698E-2</v>
      </c>
    </row>
    <row r="4" spans="1:6" x14ac:dyDescent="0.35">
      <c r="A4">
        <v>3</v>
      </c>
      <c r="B4" t="s">
        <v>126</v>
      </c>
      <c r="C4">
        <v>181247</v>
      </c>
      <c r="D4">
        <v>0.15444684361046901</v>
      </c>
      <c r="E4">
        <v>0.15444684361046901</v>
      </c>
      <c r="F4">
        <v>7.4041559551437597E-2</v>
      </c>
    </row>
    <row r="5" spans="1:6" x14ac:dyDescent="0.35">
      <c r="A5">
        <v>4</v>
      </c>
      <c r="B5" t="s">
        <v>127</v>
      </c>
      <c r="C5">
        <v>0</v>
      </c>
      <c r="F5">
        <v>0</v>
      </c>
    </row>
    <row r="6" spans="1:6" x14ac:dyDescent="0.35">
      <c r="A6">
        <v>5</v>
      </c>
      <c r="B6" t="s">
        <v>128</v>
      </c>
      <c r="C6">
        <v>1742</v>
      </c>
      <c r="D6">
        <v>-0.21848362494392101</v>
      </c>
      <c r="E6">
        <v>-0.21848362494392101</v>
      </c>
      <c r="F6">
        <v>7.1162776067247601E-4</v>
      </c>
    </row>
    <row r="7" spans="1:6" x14ac:dyDescent="0.35">
      <c r="A7">
        <v>6</v>
      </c>
      <c r="B7" t="s">
        <v>129</v>
      </c>
      <c r="C7">
        <v>16793</v>
      </c>
      <c r="D7">
        <v>-0.56333047299581396</v>
      </c>
      <c r="E7">
        <v>-0.56333047299581396</v>
      </c>
      <c r="F7">
        <v>6.8601406343127896E-3</v>
      </c>
    </row>
    <row r="8" spans="1:6" x14ac:dyDescent="0.35">
      <c r="A8">
        <v>7</v>
      </c>
      <c r="B8" t="s">
        <v>130</v>
      </c>
      <c r="C8">
        <v>64998</v>
      </c>
      <c r="D8">
        <v>-1.02932667417852E-2</v>
      </c>
      <c r="E8">
        <v>-1.02932667417852E-2</v>
      </c>
      <c r="F8">
        <v>2.6552457628122601E-2</v>
      </c>
    </row>
    <row r="9" spans="1:6" x14ac:dyDescent="0.35">
      <c r="A9">
        <v>8</v>
      </c>
      <c r="B9" t="s">
        <v>131</v>
      </c>
      <c r="C9">
        <v>146164</v>
      </c>
      <c r="D9">
        <v>0.100731993854866</v>
      </c>
      <c r="E9">
        <v>0.100731993854866</v>
      </c>
      <c r="F9">
        <v>5.97097359419815E-2</v>
      </c>
    </row>
    <row r="10" spans="1:6" x14ac:dyDescent="0.35">
      <c r="A10">
        <v>9</v>
      </c>
      <c r="B10" t="s">
        <v>132</v>
      </c>
      <c r="C10">
        <v>195986</v>
      </c>
      <c r="D10">
        <v>2.0122839891734402E-2</v>
      </c>
      <c r="E10">
        <v>2.0122839891734402E-2</v>
      </c>
      <c r="F10">
        <v>8.0062616706748496E-2</v>
      </c>
    </row>
    <row r="11" spans="1:6" x14ac:dyDescent="0.35">
      <c r="A11">
        <v>10</v>
      </c>
      <c r="B11" t="s">
        <v>133</v>
      </c>
      <c r="C11">
        <v>496886</v>
      </c>
      <c r="D11">
        <v>5.7453994454009297E-2</v>
      </c>
      <c r="E11">
        <v>5.7453994454009297E-2</v>
      </c>
      <c r="F11">
        <v>0.20298385274942801</v>
      </c>
    </row>
    <row r="12" spans="1:6" x14ac:dyDescent="0.35">
      <c r="A12">
        <v>11</v>
      </c>
      <c r="B12" t="s">
        <v>134</v>
      </c>
      <c r="C12">
        <v>2513</v>
      </c>
      <c r="D12">
        <v>3.5861500412201201E-2</v>
      </c>
      <c r="E12">
        <v>3.5861500412201201E-2</v>
      </c>
      <c r="F12">
        <v>1.02659044923647E-3</v>
      </c>
    </row>
    <row r="13" spans="1:6" x14ac:dyDescent="0.35">
      <c r="A13">
        <v>12</v>
      </c>
      <c r="B13" t="s">
        <v>135</v>
      </c>
      <c r="C13">
        <v>694</v>
      </c>
      <c r="D13">
        <v>-0.73152804642166303</v>
      </c>
      <c r="E13">
        <v>-0.73152804642166303</v>
      </c>
      <c r="F13">
        <v>2.83507270899368E-4</v>
      </c>
    </row>
    <row r="14" spans="1:6" x14ac:dyDescent="0.35">
      <c r="A14">
        <v>13</v>
      </c>
      <c r="B14" t="s">
        <v>136</v>
      </c>
      <c r="C14">
        <v>536645</v>
      </c>
      <c r="D14">
        <v>-6.9069720241265203E-2</v>
      </c>
      <c r="E14">
        <v>-6.9069720241265203E-2</v>
      </c>
      <c r="F14">
        <v>0.21922587808615401</v>
      </c>
    </row>
    <row r="15" spans="1:6" x14ac:dyDescent="0.35">
      <c r="A15">
        <v>14</v>
      </c>
      <c r="B15" t="s">
        <v>4</v>
      </c>
      <c r="C15">
        <v>188031</v>
      </c>
      <c r="D15">
        <v>-9.0543697491185099E-2</v>
      </c>
      <c r="E15">
        <v>-9.0543697491185099E-2</v>
      </c>
      <c r="F15">
        <v>7.6812904401266494E-2</v>
      </c>
    </row>
    <row r="16" spans="1:6" x14ac:dyDescent="0.35">
      <c r="A16">
        <v>15</v>
      </c>
      <c r="B16" t="s">
        <v>5</v>
      </c>
      <c r="C16">
        <v>72909</v>
      </c>
      <c r="D16">
        <v>-5.4921836517771501E-2</v>
      </c>
      <c r="E16">
        <v>-5.4921836517771501E-2</v>
      </c>
      <c r="F16">
        <v>2.9784195409224799E-2</v>
      </c>
    </row>
    <row r="17" spans="1:6" x14ac:dyDescent="0.35">
      <c r="A17">
        <v>16</v>
      </c>
      <c r="B17" t="s">
        <v>137</v>
      </c>
      <c r="C17">
        <v>86500</v>
      </c>
      <c r="D17">
        <v>-4.3911345304947801E-4</v>
      </c>
      <c r="E17">
        <v>-4.3911345304947801E-4</v>
      </c>
      <c r="F17">
        <v>3.5336280882990297E-2</v>
      </c>
    </row>
    <row r="18" spans="1:6" x14ac:dyDescent="0.35">
      <c r="A18">
        <v>17</v>
      </c>
      <c r="B18" t="s">
        <v>138</v>
      </c>
      <c r="C18">
        <v>59149</v>
      </c>
      <c r="D18">
        <v>2.91615193221164E-2</v>
      </c>
      <c r="E18">
        <v>2.91615193221164E-2</v>
      </c>
      <c r="F18">
        <v>2.4163071421364101E-2</v>
      </c>
    </row>
    <row r="19" spans="1:6" x14ac:dyDescent="0.35">
      <c r="A19">
        <v>18</v>
      </c>
      <c r="B19" t="s">
        <v>139</v>
      </c>
      <c r="C19">
        <v>60163</v>
      </c>
      <c r="D19">
        <v>5.0570136378717198E-2</v>
      </c>
      <c r="E19">
        <v>5.0570136378717198E-2</v>
      </c>
      <c r="F19">
        <v>2.4577302505934699E-2</v>
      </c>
    </row>
    <row r="20" spans="1:6" x14ac:dyDescent="0.35">
      <c r="A20">
        <v>19</v>
      </c>
      <c r="B20" t="s">
        <v>11</v>
      </c>
      <c r="C20">
        <v>2447909</v>
      </c>
      <c r="D20">
        <v>5.6500076412522304E-3</v>
      </c>
      <c r="E20">
        <v>5.6500076412522304E-3</v>
      </c>
      <c r="F2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8"/>
  <sheetViews>
    <sheetView workbookViewId="0">
      <selection sqref="A1:K1"/>
    </sheetView>
  </sheetViews>
  <sheetFormatPr defaultColWidth="11.453125" defaultRowHeight="14.5" x14ac:dyDescent="0.35"/>
  <sheetData>
    <row r="1" spans="1:8" x14ac:dyDescent="0.35">
      <c r="A1" t="s">
        <v>95</v>
      </c>
      <c r="B1" t="s">
        <v>96</v>
      </c>
      <c r="C1" t="s">
        <v>252</v>
      </c>
      <c r="D1" t="s">
        <v>170</v>
      </c>
      <c r="E1" t="s">
        <v>171</v>
      </c>
      <c r="F1" t="s">
        <v>253</v>
      </c>
      <c r="G1" t="s">
        <v>172</v>
      </c>
      <c r="H1" t="s">
        <v>173</v>
      </c>
    </row>
    <row r="2" spans="1:8" x14ac:dyDescent="0.35">
      <c r="A2">
        <v>1</v>
      </c>
      <c r="B2" t="s">
        <v>7</v>
      </c>
      <c r="C2">
        <v>1186098</v>
      </c>
      <c r="D2">
        <v>3.5441292012221799E-2</v>
      </c>
      <c r="E2">
        <v>0.48453516858674101</v>
      </c>
      <c r="F2">
        <v>459246</v>
      </c>
      <c r="G2">
        <v>7.4139044037160803E-2</v>
      </c>
      <c r="H2">
        <v>0.92424821790108802</v>
      </c>
    </row>
    <row r="3" spans="1:8" x14ac:dyDescent="0.35">
      <c r="A3">
        <v>2</v>
      </c>
      <c r="B3" t="s">
        <v>221</v>
      </c>
      <c r="C3">
        <v>25035</v>
      </c>
      <c r="D3">
        <v>1.23327386262266</v>
      </c>
      <c r="E3">
        <v>1.02270958601811E-2</v>
      </c>
      <c r="F3">
        <v>212</v>
      </c>
      <c r="H3">
        <v>4.2665722117346799E-4</v>
      </c>
    </row>
    <row r="4" spans="1:8" x14ac:dyDescent="0.35">
      <c r="A4">
        <v>3</v>
      </c>
      <c r="B4" t="s">
        <v>9</v>
      </c>
      <c r="C4">
        <v>110085</v>
      </c>
      <c r="D4">
        <v>0.13673678014931401</v>
      </c>
      <c r="E4">
        <v>4.4971034462473899E-2</v>
      </c>
      <c r="F4">
        <v>49</v>
      </c>
      <c r="G4">
        <v>-0.02</v>
      </c>
      <c r="H4">
        <v>9.8614169044811096E-5</v>
      </c>
    </row>
    <row r="5" spans="1:8" x14ac:dyDescent="0.35">
      <c r="A5">
        <v>4</v>
      </c>
      <c r="B5" t="s">
        <v>10</v>
      </c>
      <c r="C5">
        <v>991340</v>
      </c>
      <c r="D5">
        <v>-4.2718172846468401E-2</v>
      </c>
      <c r="E5">
        <v>0.40497420451495503</v>
      </c>
      <c r="F5">
        <v>34832</v>
      </c>
      <c r="G5">
        <v>-6.8912055600106895E-2</v>
      </c>
      <c r="H5">
        <v>7.0100586452425701E-2</v>
      </c>
    </row>
    <row r="6" spans="1:8" x14ac:dyDescent="0.35">
      <c r="A6">
        <v>5</v>
      </c>
      <c r="B6" t="s">
        <v>8</v>
      </c>
      <c r="C6">
        <v>43551</v>
      </c>
      <c r="D6">
        <v>-0.13762103720718399</v>
      </c>
      <c r="E6">
        <v>1.7791102528729601E-2</v>
      </c>
      <c r="F6">
        <v>2372</v>
      </c>
      <c r="G6">
        <v>-0.210386151797603</v>
      </c>
      <c r="H6">
        <v>4.7737307953937104E-3</v>
      </c>
    </row>
    <row r="7" spans="1:8" x14ac:dyDescent="0.35">
      <c r="A7">
        <v>6</v>
      </c>
      <c r="B7" t="s">
        <v>140</v>
      </c>
      <c r="C7">
        <v>91800</v>
      </c>
      <c r="D7">
        <v>-2.8818077948457602E-2</v>
      </c>
      <c r="E7">
        <v>3.7501394046919198E-2</v>
      </c>
      <c r="F7">
        <v>175</v>
      </c>
      <c r="G7">
        <v>-0.90676611614278102</v>
      </c>
      <c r="H7">
        <v>3.5219346087432503E-4</v>
      </c>
    </row>
    <row r="8" spans="1:8" x14ac:dyDescent="0.35">
      <c r="A8">
        <v>7</v>
      </c>
      <c r="B8" t="s">
        <v>11</v>
      </c>
      <c r="C8">
        <v>2447909</v>
      </c>
      <c r="D8">
        <v>5.6500076412522304E-3</v>
      </c>
      <c r="E8">
        <v>1</v>
      </c>
      <c r="F8">
        <v>496886</v>
      </c>
      <c r="G8">
        <v>5.7453994454009297E-2</v>
      </c>
      <c r="H8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365F91"/>
    <pageSetUpPr fitToPage="1"/>
  </sheetPr>
  <dimension ref="A1:L52"/>
  <sheetViews>
    <sheetView showGridLines="0" zoomScale="130" zoomScaleNormal="130" zoomScalePageLayoutView="150" workbookViewId="0"/>
  </sheetViews>
  <sheetFormatPr defaultColWidth="9" defaultRowHeight="11" x14ac:dyDescent="0.35"/>
  <cols>
    <col min="1" max="1" width="7.453125" style="8" customWidth="1"/>
    <col min="2" max="2" width="13" style="8" customWidth="1"/>
    <col min="3" max="3" width="40" style="8" customWidth="1"/>
    <col min="4" max="4" width="10.54296875" style="8" customWidth="1"/>
    <col min="5" max="5" width="12.453125" style="8" customWidth="1"/>
    <col min="6" max="6" width="10.54296875" style="8" customWidth="1"/>
    <col min="7" max="7" width="12.453125" style="23" customWidth="1"/>
    <col min="8" max="8" width="13.453125" style="8" customWidth="1"/>
    <col min="9" max="9" width="14.453125" style="8" customWidth="1"/>
    <col min="10" max="10" width="15" style="8" customWidth="1"/>
    <col min="11" max="11" width="12.7265625" style="8" customWidth="1"/>
    <col min="12" max="12" width="11.26953125" style="8" bestFit="1" customWidth="1"/>
    <col min="13" max="16384" width="9" style="8"/>
  </cols>
  <sheetData>
    <row r="1" spans="1:11" ht="13.15" customHeight="1" x14ac:dyDescent="0.35">
      <c r="A1" s="218" t="s">
        <v>92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ht="13.15" customHeight="1" x14ac:dyDescent="0.35">
      <c r="A2" s="218" t="s">
        <v>77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1" ht="13.15" customHeight="1" x14ac:dyDescent="0.35">
      <c r="A3" s="218" t="str">
        <f>"Premi lordi contabilizzati a tutto il "&amp;IF(MID(RAPPR_Tav1!C1,5,4)="0331","1°",
IF(MID(RAPPR_Tav1!C1,5,4)="0630","2°",
IF(MID(RAPPR_Tav1!C1,5,4)="0930","3°","4°")))&amp;" trimestre "&amp;MID(RAPPR_Tav1!C1,1,4)</f>
        <v>Premi lordi contabilizzati a tutto il 1° trimestre 2026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13.15" customHeight="1" x14ac:dyDescent="0.35">
      <c r="H4" s="9"/>
      <c r="I4" s="9"/>
      <c r="J4" s="9"/>
      <c r="K4" s="9" t="s">
        <v>1</v>
      </c>
    </row>
    <row r="5" spans="1:11" ht="13.15" customHeight="1" x14ac:dyDescent="0.35">
      <c r="A5" s="223" t="s">
        <v>12</v>
      </c>
      <c r="B5" s="224"/>
      <c r="C5" s="88"/>
      <c r="D5" s="229" t="s">
        <v>73</v>
      </c>
      <c r="E5" s="230"/>
      <c r="F5" s="230"/>
      <c r="G5" s="230"/>
      <c r="H5" s="230"/>
      <c r="I5" s="25"/>
      <c r="J5" s="25"/>
      <c r="K5" s="177"/>
    </row>
    <row r="6" spans="1:11" ht="21" customHeight="1" x14ac:dyDescent="0.35">
      <c r="A6" s="225"/>
      <c r="B6" s="226"/>
      <c r="C6" s="90"/>
      <c r="D6" s="212" t="s">
        <v>74</v>
      </c>
      <c r="E6" s="212" t="s">
        <v>17</v>
      </c>
      <c r="F6" s="212" t="s">
        <v>18</v>
      </c>
      <c r="G6" s="219" t="s">
        <v>184</v>
      </c>
      <c r="H6" s="221" t="s">
        <v>19</v>
      </c>
      <c r="I6" s="219" t="s">
        <v>185</v>
      </c>
      <c r="J6" s="219" t="s">
        <v>209</v>
      </c>
      <c r="K6" s="219" t="s">
        <v>186</v>
      </c>
    </row>
    <row r="7" spans="1:11" ht="20.65" customHeight="1" x14ac:dyDescent="0.35">
      <c r="A7" s="227"/>
      <c r="B7" s="228"/>
      <c r="C7" s="91"/>
      <c r="D7" s="213"/>
      <c r="E7" s="213"/>
      <c r="F7" s="213"/>
      <c r="G7" s="220"/>
      <c r="H7" s="222"/>
      <c r="I7" s="220"/>
      <c r="J7" s="220"/>
      <c r="K7" s="220"/>
    </row>
    <row r="8" spans="1:11" ht="13.15" customHeight="1" x14ac:dyDescent="0.35">
      <c r="A8" s="101" t="s">
        <v>21</v>
      </c>
      <c r="B8" s="26" t="s">
        <v>22</v>
      </c>
      <c r="C8" s="26"/>
      <c r="D8" s="27"/>
      <c r="E8" s="27"/>
      <c r="F8" s="27"/>
      <c r="G8" s="27"/>
      <c r="H8" s="28"/>
      <c r="I8" s="27"/>
      <c r="J8" s="27"/>
      <c r="K8" s="27"/>
    </row>
    <row r="9" spans="1:11" ht="12" customHeight="1" x14ac:dyDescent="0.35">
      <c r="A9" s="29"/>
      <c r="B9" s="8" t="s">
        <v>75</v>
      </c>
      <c r="D9" s="102">
        <f>+RAPPR_Tav1!C2</f>
        <v>0</v>
      </c>
      <c r="E9" s="102">
        <f>+RAPPR_Tav1!D2</f>
        <v>0</v>
      </c>
      <c r="F9" s="102">
        <f>+RAPPR_Tav1!E2</f>
        <v>0</v>
      </c>
      <c r="G9" s="102">
        <f>+RAPPR_Tav1!G2</f>
        <v>0</v>
      </c>
      <c r="H9" s="103">
        <f>+RAPPR_Tav1!F2</f>
        <v>0</v>
      </c>
      <c r="I9" s="104">
        <f>+RAPPR_Tav1!H2</f>
        <v>0</v>
      </c>
      <c r="J9" s="104">
        <f>+RAPPR_Tav1!I2</f>
        <v>0</v>
      </c>
      <c r="K9" s="104">
        <f>+RAPPR_Tav1!J2</f>
        <v>0</v>
      </c>
    </row>
    <row r="10" spans="1:11" ht="12" customHeight="1" x14ac:dyDescent="0.35">
      <c r="A10" s="29"/>
      <c r="B10" s="8" t="s">
        <v>23</v>
      </c>
      <c r="D10" s="102">
        <f>+RAPPR_Tav1!C3</f>
        <v>5177</v>
      </c>
      <c r="E10" s="102">
        <f>+RAPPR_Tav1!D3</f>
        <v>73969</v>
      </c>
      <c r="F10" s="102">
        <f>+RAPPR_Tav1!E3</f>
        <v>10116</v>
      </c>
      <c r="G10" s="102">
        <f>+RAPPR_Tav1!G3</f>
        <v>0</v>
      </c>
      <c r="H10" s="103">
        <f>+RAPPR_Tav1!F3</f>
        <v>89262</v>
      </c>
      <c r="I10" s="104">
        <f>+RAPPR_Tav1!H3</f>
        <v>1.12792028225422</v>
      </c>
      <c r="J10" s="104">
        <f>+RAPPR_Tav1!I3</f>
        <v>1.12792028225422</v>
      </c>
      <c r="K10" s="104">
        <f>+RAPPR_Tav1!J3</f>
        <v>0.108497130834203</v>
      </c>
    </row>
    <row r="11" spans="1:11" s="44" customFormat="1" ht="12" customHeight="1" x14ac:dyDescent="0.35">
      <c r="A11" s="47"/>
      <c r="B11" s="44" t="s">
        <v>66</v>
      </c>
      <c r="C11" s="48" t="s">
        <v>86</v>
      </c>
      <c r="D11" s="105">
        <f>+RAPPR_Tav1!C4</f>
        <v>0</v>
      </c>
      <c r="E11" s="105">
        <f>+RAPPR_Tav1!D4</f>
        <v>0</v>
      </c>
      <c r="F11" s="105">
        <f>+RAPPR_Tav1!E4</f>
        <v>0</v>
      </c>
      <c r="G11" s="105">
        <f>+RAPPR_Tav1!G4</f>
        <v>0</v>
      </c>
      <c r="H11" s="105">
        <f>+RAPPR_Tav1!F4</f>
        <v>0</v>
      </c>
      <c r="I11" s="106">
        <f>+RAPPR_Tav1!H4</f>
        <v>0</v>
      </c>
      <c r="J11" s="106">
        <f>+RAPPR_Tav1!I4</f>
        <v>0</v>
      </c>
      <c r="K11" s="106">
        <f>+RAPPR_Tav1!J4</f>
        <v>0</v>
      </c>
    </row>
    <row r="12" spans="1:11" s="44" customFormat="1" ht="12" customHeight="1" x14ac:dyDescent="0.35">
      <c r="A12" s="47"/>
      <c r="C12" s="48" t="s">
        <v>81</v>
      </c>
      <c r="D12" s="105">
        <f>+RAPPR_Tav1!C5</f>
        <v>0</v>
      </c>
      <c r="E12" s="105">
        <f>+RAPPR_Tav1!D5</f>
        <v>0</v>
      </c>
      <c r="F12" s="105">
        <f>+RAPPR_Tav1!E5</f>
        <v>9755</v>
      </c>
      <c r="G12" s="105">
        <f>+RAPPR_Tav1!G5</f>
        <v>0</v>
      </c>
      <c r="H12" s="105">
        <f>+RAPPR_Tav1!F5</f>
        <v>9755</v>
      </c>
      <c r="I12" s="106">
        <f>+RAPPR_Tav1!H5</f>
        <v>2.38245172124265E-2</v>
      </c>
      <c r="J12" s="106">
        <f>+RAPPR_Tav1!I5</f>
        <v>2.38245172124265E-2</v>
      </c>
      <c r="K12" s="106">
        <f>+RAPPR_Tav1!J5</f>
        <v>1.1857111775309299E-2</v>
      </c>
    </row>
    <row r="13" spans="1:11" ht="12" customHeight="1" x14ac:dyDescent="0.35">
      <c r="A13" s="29"/>
      <c r="B13" s="8" t="s">
        <v>25</v>
      </c>
      <c r="D13" s="102">
        <f>+RAPPR_Tav1!C6</f>
        <v>3213</v>
      </c>
      <c r="E13" s="102">
        <f>+RAPPR_Tav1!D6</f>
        <v>52981</v>
      </c>
      <c r="F13" s="102">
        <f>+RAPPR_Tav1!E6</f>
        <v>9163</v>
      </c>
      <c r="G13" s="102">
        <f>+RAPPR_Tav1!G6</f>
        <v>3670</v>
      </c>
      <c r="H13" s="103">
        <f>+RAPPR_Tav1!F6</f>
        <v>65357</v>
      </c>
      <c r="I13" s="104">
        <f>+RAPPR_Tav1!H6</f>
        <v>-6.3492290938270093E-2</v>
      </c>
      <c r="J13" s="104">
        <f>+RAPPR_Tav1!I6</f>
        <v>-6.3492290938270093E-2</v>
      </c>
      <c r="K13" s="104">
        <f>+RAPPR_Tav1!J6</f>
        <v>7.9440825658522493E-2</v>
      </c>
    </row>
    <row r="14" spans="1:11" ht="12" customHeight="1" x14ac:dyDescent="0.35">
      <c r="A14" s="29"/>
      <c r="B14" s="8" t="s">
        <v>26</v>
      </c>
      <c r="D14" s="102">
        <f>+RAPPR_Tav1!C7</f>
        <v>0</v>
      </c>
      <c r="E14" s="102">
        <f>+RAPPR_Tav1!D7</f>
        <v>0</v>
      </c>
      <c r="F14" s="102">
        <f>+RAPPR_Tav1!E7</f>
        <v>1</v>
      </c>
      <c r="G14" s="102">
        <f>+RAPPR_Tav1!G7</f>
        <v>0</v>
      </c>
      <c r="H14" s="103">
        <f>+RAPPR_Tav1!F7</f>
        <v>1</v>
      </c>
      <c r="I14" s="104">
        <f>+RAPPR_Tav1!H7</f>
        <v>-0.5</v>
      </c>
      <c r="J14" s="104">
        <f>+RAPPR_Tav1!I7</f>
        <v>-0.5</v>
      </c>
      <c r="K14" s="104">
        <f>+RAPPR_Tav1!J7</f>
        <v>1.21549069967291E-6</v>
      </c>
    </row>
    <row r="15" spans="1:11" ht="12" customHeight="1" x14ac:dyDescent="0.35">
      <c r="A15" s="29"/>
      <c r="B15" s="8" t="s">
        <v>27</v>
      </c>
      <c r="D15" s="102">
        <f>+RAPPR_Tav1!C8</f>
        <v>8390</v>
      </c>
      <c r="E15" s="102">
        <f>+RAPPR_Tav1!D8</f>
        <v>126950</v>
      </c>
      <c r="F15" s="102">
        <f>+RAPPR_Tav1!E8</f>
        <v>19280</v>
      </c>
      <c r="G15" s="102">
        <f>+RAPPR_Tav1!G8</f>
        <v>3670</v>
      </c>
      <c r="H15" s="103">
        <f>+RAPPR_Tav1!F8</f>
        <v>154620</v>
      </c>
      <c r="I15" s="104">
        <f>+RAPPR_Tav1!H8</f>
        <v>0.38377275412124801</v>
      </c>
      <c r="J15" s="104">
        <f>+RAPPR_Tav1!I8</f>
        <v>0.38377275412124801</v>
      </c>
      <c r="K15" s="104">
        <f>+RAPPR_Tav1!J8</f>
        <v>0.187939171983426</v>
      </c>
    </row>
    <row r="16" spans="1:11" ht="14.15" customHeight="1" x14ac:dyDescent="0.35">
      <c r="A16" s="89"/>
      <c r="B16" s="8" t="s">
        <v>29</v>
      </c>
      <c r="D16" s="102"/>
      <c r="E16" s="102"/>
      <c r="F16" s="107"/>
      <c r="G16" s="102"/>
      <c r="H16" s="108"/>
      <c r="I16" s="104"/>
      <c r="J16" s="104"/>
      <c r="K16" s="104"/>
    </row>
    <row r="17" spans="1:11" ht="13.15" customHeight="1" x14ac:dyDescent="0.35">
      <c r="A17" s="29"/>
      <c r="B17" s="8" t="s">
        <v>30</v>
      </c>
      <c r="D17" s="102">
        <f>+RAPPR_Tav1!C9</f>
        <v>0</v>
      </c>
      <c r="E17" s="102">
        <f>+RAPPR_Tav1!D9</f>
        <v>0</v>
      </c>
      <c r="F17" s="102">
        <f>+RAPPR_Tav1!E9</f>
        <v>0</v>
      </c>
      <c r="G17" s="102">
        <f>+RAPPR_Tav1!G9</f>
        <v>0</v>
      </c>
      <c r="H17" s="103">
        <f>+RAPPR_Tav1!F9</f>
        <v>0</v>
      </c>
      <c r="I17" s="104">
        <f>+RAPPR_Tav1!H9</f>
        <v>0</v>
      </c>
      <c r="J17" s="104">
        <f>+RAPPR_Tav1!I9</f>
        <v>0</v>
      </c>
      <c r="K17" s="104">
        <f>+RAPPR_Tav1!J9</f>
        <v>0</v>
      </c>
    </row>
    <row r="18" spans="1:11" ht="13.15" customHeight="1" x14ac:dyDescent="0.35">
      <c r="A18" s="29"/>
      <c r="B18" s="8" t="s">
        <v>31</v>
      </c>
      <c r="D18" s="102">
        <f>+RAPPR_Tav1!C10</f>
        <v>25527</v>
      </c>
      <c r="E18" s="102">
        <f>+RAPPR_Tav1!D10</f>
        <v>102926</v>
      </c>
      <c r="F18" s="107">
        <f>+RAPPR_Tav1!E10</f>
        <v>13398</v>
      </c>
      <c r="G18" s="102">
        <f>+RAPPR_Tav1!G10</f>
        <v>9802</v>
      </c>
      <c r="H18" s="103">
        <f>+RAPPR_Tav1!F10</f>
        <v>141851</v>
      </c>
      <c r="I18" s="104">
        <f>+RAPPR_Tav1!H10</f>
        <v>9.9816246307481205E-2</v>
      </c>
      <c r="J18" s="104">
        <f>+RAPPR_Tav1!I10</f>
        <v>9.9816246307481205E-2</v>
      </c>
      <c r="K18" s="104">
        <f>+RAPPR_Tav1!J10</f>
        <v>0.17241857123930199</v>
      </c>
    </row>
    <row r="19" spans="1:11" ht="13.15" customHeight="1" x14ac:dyDescent="0.35">
      <c r="A19" s="29"/>
      <c r="B19" s="8" t="s">
        <v>32</v>
      </c>
      <c r="D19" s="102">
        <f>+RAPPR_Tav1!C11</f>
        <v>0</v>
      </c>
      <c r="E19" s="102">
        <f>+RAPPR_Tav1!D11</f>
        <v>0</v>
      </c>
      <c r="F19" s="107">
        <f>+RAPPR_Tav1!E11</f>
        <v>0</v>
      </c>
      <c r="G19" s="102">
        <f>+RAPPR_Tav1!G11</f>
        <v>0</v>
      </c>
      <c r="H19" s="103">
        <f>+RAPPR_Tav1!F11</f>
        <v>0</v>
      </c>
      <c r="I19" s="104">
        <f>+RAPPR_Tav1!H11</f>
        <v>0</v>
      </c>
      <c r="J19" s="104">
        <f>+RAPPR_Tav1!I11</f>
        <v>0</v>
      </c>
      <c r="K19" s="104">
        <f>+RAPPR_Tav1!J11</f>
        <v>0</v>
      </c>
    </row>
    <row r="20" spans="1:11" ht="12" customHeight="1" x14ac:dyDescent="0.35">
      <c r="A20" s="89"/>
      <c r="B20" s="8" t="s">
        <v>33</v>
      </c>
      <c r="D20" s="102">
        <f>+RAPPR_Tav1!C12</f>
        <v>25527</v>
      </c>
      <c r="E20" s="102">
        <f>+RAPPR_Tav1!D12</f>
        <v>102926</v>
      </c>
      <c r="F20" s="102">
        <f>+RAPPR_Tav1!E12</f>
        <v>13398</v>
      </c>
      <c r="G20" s="102">
        <f>+RAPPR_Tav1!G12</f>
        <v>9802</v>
      </c>
      <c r="H20" s="103">
        <f>+RAPPR_Tav1!F12</f>
        <v>141851</v>
      </c>
      <c r="I20" s="104">
        <f>+RAPPR_Tav1!H12</f>
        <v>9.9816246307481205E-2</v>
      </c>
      <c r="J20" s="104">
        <f>+RAPPR_Tav1!I12</f>
        <v>9.9816246307481205E-2</v>
      </c>
      <c r="K20" s="104">
        <f>+RAPPR_Tav1!J12</f>
        <v>0.17241857123930199</v>
      </c>
    </row>
    <row r="21" spans="1:11" s="23" customFormat="1" ht="13.15" customHeight="1" x14ac:dyDescent="0.35">
      <c r="A21" s="76" t="s">
        <v>34</v>
      </c>
      <c r="B21" s="31"/>
      <c r="C21" s="31"/>
      <c r="D21" s="109">
        <f>+RAPPR_Tav1!C13</f>
        <v>33917</v>
      </c>
      <c r="E21" s="109">
        <f>+RAPPR_Tav1!D13</f>
        <v>229876</v>
      </c>
      <c r="F21" s="109">
        <f>+RAPPR_Tav1!E13</f>
        <v>32678</v>
      </c>
      <c r="G21" s="109">
        <f>+RAPPR_Tav1!G13</f>
        <v>13472</v>
      </c>
      <c r="H21" s="109">
        <f>+RAPPR_Tav1!F13</f>
        <v>296471</v>
      </c>
      <c r="I21" s="110">
        <f>+RAPPR_Tav1!H13</f>
        <v>0.231626612383939</v>
      </c>
      <c r="J21" s="110">
        <f>+RAPPR_Tav1!I13</f>
        <v>0.231626612383939</v>
      </c>
      <c r="K21" s="110">
        <f>+RAPPR_Tav1!J13</f>
        <v>0.36035774322272801</v>
      </c>
    </row>
    <row r="22" spans="1:11" s="23" customFormat="1" ht="14.15" customHeight="1" x14ac:dyDescent="0.35">
      <c r="A22" s="77" t="s">
        <v>76</v>
      </c>
      <c r="B22" s="33"/>
      <c r="C22" s="33"/>
      <c r="D22" s="111">
        <f>+RAPPR_Tav1!C14</f>
        <v>0</v>
      </c>
      <c r="E22" s="111">
        <f>+RAPPR_Tav1!D14</f>
        <v>0</v>
      </c>
      <c r="F22" s="112">
        <f>+RAPPR_Tav1!E14</f>
        <v>0</v>
      </c>
      <c r="G22" s="111">
        <f>+RAPPR_Tav1!G14</f>
        <v>0</v>
      </c>
      <c r="H22" s="111">
        <f>+RAPPR_Tav1!F14</f>
        <v>0</v>
      </c>
      <c r="I22" s="113" t="s">
        <v>187</v>
      </c>
      <c r="J22" s="113" t="s">
        <v>187</v>
      </c>
      <c r="K22" s="113" t="s">
        <v>187</v>
      </c>
    </row>
    <row r="23" spans="1:11" ht="13.15" customHeight="1" x14ac:dyDescent="0.35">
      <c r="A23" s="101" t="s">
        <v>36</v>
      </c>
      <c r="B23" s="26" t="s">
        <v>22</v>
      </c>
      <c r="C23" s="26"/>
      <c r="D23" s="114"/>
      <c r="E23" s="114"/>
      <c r="F23" s="114"/>
      <c r="G23" s="114"/>
      <c r="H23" s="115"/>
      <c r="I23" s="116"/>
      <c r="J23" s="116"/>
      <c r="K23" s="116"/>
    </row>
    <row r="24" spans="1:11" ht="12" customHeight="1" x14ac:dyDescent="0.35">
      <c r="A24" s="89"/>
      <c r="B24" s="8" t="s">
        <v>37</v>
      </c>
      <c r="D24" s="102">
        <f>+RAPPR_Tav1!C15</f>
        <v>514</v>
      </c>
      <c r="E24" s="102">
        <f>+RAPPR_Tav1!D15</f>
        <v>492168</v>
      </c>
      <c r="F24" s="102">
        <f>+RAPPR_Tav1!E15</f>
        <v>19605</v>
      </c>
      <c r="G24" s="102">
        <f>+RAPPR_Tav1!G15</f>
        <v>5289</v>
      </c>
      <c r="H24" s="103">
        <f>+RAPPR_Tav1!F15</f>
        <v>512287</v>
      </c>
      <c r="I24" s="104">
        <f>+RAPPR_Tav1!H15</f>
        <v>-0.102746300026272</v>
      </c>
      <c r="J24" s="104">
        <f>+RAPPR_Tav1!I15</f>
        <v>-0.102746300026272</v>
      </c>
      <c r="K24" s="104">
        <f>+RAPPR_Tav1!J15</f>
        <v>0.62268008406333697</v>
      </c>
    </row>
    <row r="25" spans="1:11" s="44" customFormat="1" ht="12" customHeight="1" x14ac:dyDescent="0.35">
      <c r="A25" s="49"/>
      <c r="B25" s="48" t="s">
        <v>66</v>
      </c>
      <c r="C25" s="48" t="s">
        <v>81</v>
      </c>
      <c r="D25" s="105">
        <f>+RAPPR_Tav1!C16</f>
        <v>0</v>
      </c>
      <c r="E25" s="105">
        <f>+RAPPR_Tav1!D16</f>
        <v>0</v>
      </c>
      <c r="F25" s="105">
        <f>+RAPPR_Tav1!E16</f>
        <v>9044</v>
      </c>
      <c r="G25" s="105">
        <f>+RAPPR_Tav1!G16</f>
        <v>3464</v>
      </c>
      <c r="H25" s="117">
        <f>+RAPPR_Tav1!F16</f>
        <v>9044</v>
      </c>
      <c r="I25" s="106">
        <f>+RAPPR_Tav1!H16</f>
        <v>2.9716497779801902E-2</v>
      </c>
      <c r="J25" s="106">
        <f>+RAPPR_Tav1!I16</f>
        <v>2.9716497779801902E-2</v>
      </c>
      <c r="K25" s="106">
        <f>+RAPPR_Tav1!J16</f>
        <v>1.09928978878418E-2</v>
      </c>
    </row>
    <row r="26" spans="1:11" ht="12" customHeight="1" x14ac:dyDescent="0.35">
      <c r="A26" s="89"/>
      <c r="B26" s="8" t="s">
        <v>38</v>
      </c>
      <c r="D26" s="102">
        <f>+RAPPR_Tav1!C17</f>
        <v>411</v>
      </c>
      <c r="E26" s="102">
        <f>+RAPPR_Tav1!D17</f>
        <v>4348</v>
      </c>
      <c r="F26" s="102">
        <f>+RAPPR_Tav1!E17</f>
        <v>1185</v>
      </c>
      <c r="G26" s="102">
        <f>+RAPPR_Tav1!G17</f>
        <v>0</v>
      </c>
      <c r="H26" s="103">
        <f>+RAPPR_Tav1!F17</f>
        <v>5944</v>
      </c>
      <c r="I26" s="104">
        <f>+RAPPR_Tav1!H17</f>
        <v>-0.159264497878359</v>
      </c>
      <c r="J26" s="104">
        <f>+RAPPR_Tav1!I17</f>
        <v>-0.159264497878359</v>
      </c>
      <c r="K26" s="104">
        <f>+RAPPR_Tav1!J17</f>
        <v>7.2248767188557899E-3</v>
      </c>
    </row>
    <row r="27" spans="1:11" s="44" customFormat="1" ht="12" customHeight="1" x14ac:dyDescent="0.35">
      <c r="A27" s="49"/>
      <c r="B27" s="48" t="s">
        <v>66</v>
      </c>
      <c r="C27" s="48" t="s">
        <v>81</v>
      </c>
      <c r="D27" s="105">
        <f>+RAPPR_Tav1!C18</f>
        <v>0</v>
      </c>
      <c r="E27" s="105">
        <f>+RAPPR_Tav1!D18</f>
        <v>0</v>
      </c>
      <c r="F27" s="105">
        <f>+RAPPR_Tav1!E18</f>
        <v>0</v>
      </c>
      <c r="G27" s="105">
        <f>+RAPPR_Tav1!G18</f>
        <v>0</v>
      </c>
      <c r="H27" s="117">
        <f>+RAPPR_Tav1!F18</f>
        <v>0</v>
      </c>
      <c r="I27" s="106">
        <f>+RAPPR_Tav1!H18</f>
        <v>0</v>
      </c>
      <c r="J27" s="106">
        <f>+RAPPR_Tav1!I18</f>
        <v>0</v>
      </c>
      <c r="K27" s="106">
        <f>+RAPPR_Tav1!J18</f>
        <v>0</v>
      </c>
    </row>
    <row r="28" spans="1:11" ht="12" customHeight="1" x14ac:dyDescent="0.35">
      <c r="A28" s="89"/>
      <c r="B28" s="8" t="s">
        <v>39</v>
      </c>
      <c r="D28" s="102">
        <f>+RAPPR_Tav1!C19</f>
        <v>0</v>
      </c>
      <c r="E28" s="102">
        <f>+RAPPR_Tav1!D19</f>
        <v>5445</v>
      </c>
      <c r="F28" s="102">
        <f>+RAPPR_Tav1!E19</f>
        <v>0</v>
      </c>
      <c r="G28" s="102">
        <f>+RAPPR_Tav1!G19</f>
        <v>0</v>
      </c>
      <c r="H28" s="103">
        <f>+RAPPR_Tav1!F19</f>
        <v>5445</v>
      </c>
      <c r="I28" s="118" t="s">
        <v>187</v>
      </c>
      <c r="J28" s="118" t="s">
        <v>187</v>
      </c>
      <c r="K28" s="118" t="s">
        <v>187</v>
      </c>
    </row>
    <row r="29" spans="1:11" ht="12" customHeight="1" x14ac:dyDescent="0.35">
      <c r="A29" s="89"/>
      <c r="B29" s="8" t="s">
        <v>40</v>
      </c>
      <c r="D29" s="102">
        <f>+RAPPR_Tav1!C20</f>
        <v>0</v>
      </c>
      <c r="E29" s="102">
        <f>+RAPPR_Tav1!D20</f>
        <v>0</v>
      </c>
      <c r="F29" s="107">
        <f>+RAPPR_Tav1!E20</f>
        <v>0</v>
      </c>
      <c r="G29" s="102">
        <f>+RAPPR_Tav1!G20</f>
        <v>0</v>
      </c>
      <c r="H29" s="103">
        <f>+RAPPR_Tav1!F20</f>
        <v>0</v>
      </c>
      <c r="I29" s="104">
        <f>+RAPPR_Tav1!H20</f>
        <v>0</v>
      </c>
      <c r="J29" s="104">
        <f>+RAPPR_Tav1!I20</f>
        <v>0</v>
      </c>
      <c r="K29" s="104">
        <f>+RAPPR_Tav1!J20</f>
        <v>0</v>
      </c>
    </row>
    <row r="30" spans="1:11" ht="12" customHeight="1" x14ac:dyDescent="0.35">
      <c r="A30" s="89"/>
      <c r="B30" s="8" t="s">
        <v>27</v>
      </c>
      <c r="D30" s="102">
        <f>+RAPPR_Tav1!C21</f>
        <v>925</v>
      </c>
      <c r="E30" s="102">
        <f>+RAPPR_Tav1!D21</f>
        <v>501961</v>
      </c>
      <c r="F30" s="102">
        <f>+RAPPR_Tav1!E21</f>
        <v>20790</v>
      </c>
      <c r="G30" s="102">
        <f>+RAPPR_Tav1!G21</f>
        <v>5289</v>
      </c>
      <c r="H30" s="103">
        <f>+RAPPR_Tav1!F21</f>
        <v>523676</v>
      </c>
      <c r="I30" s="104">
        <f>+RAPPR_Tav1!H21</f>
        <v>-9.4017508044704295E-2</v>
      </c>
      <c r="J30" s="104">
        <f>+RAPPR_Tav1!I21</f>
        <v>-9.4017508044704295E-2</v>
      </c>
      <c r="K30" s="104">
        <f>+RAPPR_Tav1!J21</f>
        <v>0.63652330764191201</v>
      </c>
    </row>
    <row r="31" spans="1:11" ht="14.15" customHeight="1" x14ac:dyDescent="0.35">
      <c r="A31" s="89"/>
      <c r="B31" s="8" t="s">
        <v>29</v>
      </c>
      <c r="D31" s="102">
        <f>+RAPPR_Tav1!C22</f>
        <v>0</v>
      </c>
      <c r="E31" s="102">
        <f>+RAPPR_Tav1!D22</f>
        <v>0</v>
      </c>
      <c r="F31" s="107">
        <f>+RAPPR_Tav1!E22</f>
        <v>0</v>
      </c>
      <c r="G31" s="102">
        <f>+RAPPR_Tav1!G22</f>
        <v>0</v>
      </c>
      <c r="H31" s="103">
        <f>+RAPPR_Tav1!F22</f>
        <v>0</v>
      </c>
      <c r="I31" s="104">
        <f>+RAPPR_Tav1!H22</f>
        <v>0</v>
      </c>
      <c r="J31" s="104">
        <f>+RAPPR_Tav1!I22</f>
        <v>0</v>
      </c>
      <c r="K31" s="104">
        <f>+RAPPR_Tav1!J22</f>
        <v>0</v>
      </c>
    </row>
    <row r="32" spans="1:11" s="23" customFormat="1" ht="13.15" customHeight="1" x14ac:dyDescent="0.35">
      <c r="A32" s="76" t="s">
        <v>41</v>
      </c>
      <c r="B32" s="31"/>
      <c r="C32" s="31"/>
      <c r="D32" s="109">
        <f>+RAPPR_Tav1!C23</f>
        <v>925</v>
      </c>
      <c r="E32" s="109">
        <f>+RAPPR_Tav1!D23</f>
        <v>501961</v>
      </c>
      <c r="F32" s="109">
        <f>+RAPPR_Tav1!E23</f>
        <v>20790</v>
      </c>
      <c r="G32" s="109">
        <f>+RAPPR_Tav1!G23</f>
        <v>5289</v>
      </c>
      <c r="H32" s="109">
        <f>+RAPPR_Tav1!F23</f>
        <v>523676</v>
      </c>
      <c r="I32" s="110">
        <f>+RAPPR_Tav1!H23</f>
        <v>-9.4017508044704295E-2</v>
      </c>
      <c r="J32" s="110">
        <f>+RAPPR_Tav1!I23</f>
        <v>-9.4017508044704295E-2</v>
      </c>
      <c r="K32" s="110">
        <f>+RAPPR_Tav1!J23</f>
        <v>0.63652330764191201</v>
      </c>
    </row>
    <row r="33" spans="1:11" s="23" customFormat="1" ht="14.15" customHeight="1" x14ac:dyDescent="0.35">
      <c r="A33" s="78" t="s">
        <v>42</v>
      </c>
      <c r="B33" s="35"/>
      <c r="C33" s="9"/>
      <c r="D33" s="111">
        <f>+RAPPR_Tav1!C24</f>
        <v>0</v>
      </c>
      <c r="E33" s="111">
        <f>+RAPPR_Tav1!D24</f>
        <v>0</v>
      </c>
      <c r="F33" s="112">
        <f>+RAPPR_Tav1!E24</f>
        <v>0</v>
      </c>
      <c r="G33" s="111">
        <f>+RAPPR_Tav1!G24</f>
        <v>0</v>
      </c>
      <c r="H33" s="111">
        <f>+RAPPR_Tav1!F24</f>
        <v>0</v>
      </c>
      <c r="I33" s="119">
        <f>+RAPPR_Tav1!H24</f>
        <v>0</v>
      </c>
      <c r="J33" s="119">
        <f>+RAPPR_Tav1!I24</f>
        <v>0</v>
      </c>
      <c r="K33" s="119">
        <f>+RAPPR_Tav1!J24</f>
        <v>0</v>
      </c>
    </row>
    <row r="34" spans="1:11" ht="14.15" customHeight="1" x14ac:dyDescent="0.35">
      <c r="A34" s="101" t="s">
        <v>43</v>
      </c>
      <c r="B34" s="26" t="s">
        <v>44</v>
      </c>
      <c r="C34" s="26"/>
      <c r="D34" s="114">
        <f>+RAPPR_Tav1!C25</f>
        <v>0</v>
      </c>
      <c r="E34" s="114">
        <f>+RAPPR_Tav1!D25</f>
        <v>438</v>
      </c>
      <c r="F34" s="114">
        <f>+RAPPR_Tav1!E25</f>
        <v>0</v>
      </c>
      <c r="G34" s="114">
        <f>+RAPPR_Tav1!G25</f>
        <v>0</v>
      </c>
      <c r="H34" s="115">
        <f>+RAPPR_Tav1!F25</f>
        <v>438</v>
      </c>
      <c r="I34" s="120">
        <f>+RAPPR_Tav1!H25</f>
        <v>-0.49010477299185101</v>
      </c>
      <c r="J34" s="120">
        <f>+RAPPR_Tav1!I25</f>
        <v>-0.49010477299185101</v>
      </c>
      <c r="K34" s="120">
        <f>+RAPPR_Tav1!J25</f>
        <v>5.3238492645673501E-4</v>
      </c>
    </row>
    <row r="35" spans="1:11" s="50" customFormat="1" ht="12" customHeight="1" x14ac:dyDescent="0.35">
      <c r="A35" s="49"/>
      <c r="B35" s="48" t="s">
        <v>66</v>
      </c>
      <c r="C35" s="48" t="s">
        <v>89</v>
      </c>
      <c r="D35" s="121">
        <f>+RAPPR_Tav1!C26</f>
        <v>0</v>
      </c>
      <c r="E35" s="121">
        <f>+RAPPR_Tav1!D26</f>
        <v>0</v>
      </c>
      <c r="F35" s="121">
        <f>+RAPPR_Tav1!E26</f>
        <v>0</v>
      </c>
      <c r="G35" s="121">
        <f>+RAPPR_Tav1!G26</f>
        <v>0</v>
      </c>
      <c r="H35" s="117">
        <f>+RAPPR_Tav1!F26</f>
        <v>0</v>
      </c>
      <c r="I35" s="122">
        <f>+RAPPR_Tav1!H26</f>
        <v>0</v>
      </c>
      <c r="J35" s="122">
        <f>+RAPPR_Tav1!I26</f>
        <v>0</v>
      </c>
      <c r="K35" s="122">
        <f>+RAPPR_Tav1!J26</f>
        <v>0</v>
      </c>
    </row>
    <row r="36" spans="1:11" s="44" customFormat="1" ht="12" customHeight="1" x14ac:dyDescent="0.35">
      <c r="A36" s="49"/>
      <c r="B36" s="123"/>
      <c r="C36" s="48" t="s">
        <v>45</v>
      </c>
      <c r="D36" s="105">
        <f>+RAPPR_Tav1!C27</f>
        <v>0</v>
      </c>
      <c r="E36" s="105">
        <f>+RAPPR_Tav1!D27</f>
        <v>0</v>
      </c>
      <c r="F36" s="105">
        <f>+RAPPR_Tav1!E27</f>
        <v>0</v>
      </c>
      <c r="G36" s="105">
        <f>+RAPPR_Tav1!G27</f>
        <v>0</v>
      </c>
      <c r="H36" s="117">
        <f>+RAPPR_Tav1!F27</f>
        <v>0</v>
      </c>
      <c r="I36" s="106">
        <f>+RAPPR_Tav1!H27</f>
        <v>0</v>
      </c>
      <c r="J36" s="106">
        <f>+RAPPR_Tav1!I27</f>
        <v>0</v>
      </c>
      <c r="K36" s="106">
        <f>+RAPPR_Tav1!J27</f>
        <v>0</v>
      </c>
    </row>
    <row r="37" spans="1:11" s="44" customFormat="1" ht="12" customHeight="1" x14ac:dyDescent="0.35">
      <c r="A37" s="49"/>
      <c r="B37" s="123"/>
      <c r="C37" s="48" t="s">
        <v>46</v>
      </c>
      <c r="D37" s="105">
        <f>+RAPPR_Tav1!C28</f>
        <v>0</v>
      </c>
      <c r="E37" s="105">
        <f>+RAPPR_Tav1!D28</f>
        <v>0</v>
      </c>
      <c r="F37" s="105">
        <f>+RAPPR_Tav1!E28</f>
        <v>0</v>
      </c>
      <c r="G37" s="105">
        <f>+RAPPR_Tav1!G28</f>
        <v>0</v>
      </c>
      <c r="H37" s="117">
        <f>+RAPPR_Tav1!F28</f>
        <v>0</v>
      </c>
      <c r="I37" s="122" t="s">
        <v>187</v>
      </c>
      <c r="J37" s="122" t="s">
        <v>187</v>
      </c>
      <c r="K37" s="122" t="s">
        <v>187</v>
      </c>
    </row>
    <row r="38" spans="1:11" s="44" customFormat="1" ht="12" customHeight="1" x14ac:dyDescent="0.35">
      <c r="A38" s="49"/>
      <c r="B38" s="123"/>
      <c r="C38" s="48" t="s">
        <v>47</v>
      </c>
      <c r="D38" s="105">
        <f>+RAPPR_Tav1!C29</f>
        <v>0</v>
      </c>
      <c r="E38" s="105">
        <f>+RAPPR_Tav1!D29</f>
        <v>0</v>
      </c>
      <c r="F38" s="105">
        <f>+RAPPR_Tav1!E29</f>
        <v>0</v>
      </c>
      <c r="G38" s="105">
        <f>+RAPPR_Tav1!G29</f>
        <v>0</v>
      </c>
      <c r="H38" s="117">
        <f>+RAPPR_Tav1!F29</f>
        <v>0</v>
      </c>
      <c r="I38" s="122" t="s">
        <v>187</v>
      </c>
      <c r="J38" s="122" t="s">
        <v>187</v>
      </c>
      <c r="K38" s="122" t="s">
        <v>187</v>
      </c>
    </row>
    <row r="39" spans="1:11" s="44" customFormat="1" ht="12" customHeight="1" x14ac:dyDescent="0.35">
      <c r="A39" s="49"/>
      <c r="B39" s="123"/>
      <c r="C39" s="48" t="s">
        <v>48</v>
      </c>
      <c r="D39" s="105">
        <f>+RAPPR_Tav1!C30</f>
        <v>0</v>
      </c>
      <c r="E39" s="105">
        <f>+RAPPR_Tav1!D30</f>
        <v>0</v>
      </c>
      <c r="F39" s="105">
        <f>+RAPPR_Tav1!E30</f>
        <v>0</v>
      </c>
      <c r="G39" s="105">
        <f>+RAPPR_Tav1!G30</f>
        <v>0</v>
      </c>
      <c r="H39" s="117">
        <f>+RAPPR_Tav1!F30</f>
        <v>0</v>
      </c>
      <c r="I39" s="122" t="s">
        <v>187</v>
      </c>
      <c r="J39" s="122" t="s">
        <v>187</v>
      </c>
      <c r="K39" s="122" t="s">
        <v>187</v>
      </c>
    </row>
    <row r="40" spans="1:11" ht="14.15" customHeight="1" x14ac:dyDescent="0.35">
      <c r="A40" s="89"/>
      <c r="B40" s="8" t="s">
        <v>49</v>
      </c>
      <c r="D40" s="102">
        <f>+RAPPR_Tav1!C31</f>
        <v>0</v>
      </c>
      <c r="E40" s="102">
        <f>+RAPPR_Tav1!D31</f>
        <v>6</v>
      </c>
      <c r="F40" s="107">
        <f>+RAPPR_Tav1!E31</f>
        <v>0</v>
      </c>
      <c r="G40" s="102">
        <f>+RAPPR_Tav1!G31</f>
        <v>0</v>
      </c>
      <c r="H40" s="103">
        <f>+RAPPR_Tav1!F31</f>
        <v>6</v>
      </c>
      <c r="I40" s="104">
        <f>+RAPPR_Tav1!H31</f>
        <v>-0.53846153846153799</v>
      </c>
      <c r="J40" s="104">
        <f>+RAPPR_Tav1!I31</f>
        <v>-0.53846153846153799</v>
      </c>
      <c r="K40" s="104">
        <f>+RAPPR_Tav1!J31</f>
        <v>7.2929441980374699E-6</v>
      </c>
    </row>
    <row r="41" spans="1:11" s="44" customFormat="1" ht="12" customHeight="1" x14ac:dyDescent="0.35">
      <c r="A41" s="49"/>
      <c r="B41" s="48" t="s">
        <v>66</v>
      </c>
      <c r="C41" s="48" t="s">
        <v>30</v>
      </c>
      <c r="D41" s="105">
        <f>+RAPPR_Tav1!C32</f>
        <v>0</v>
      </c>
      <c r="E41" s="105">
        <f>+RAPPR_Tav1!D32</f>
        <v>0</v>
      </c>
      <c r="F41" s="124">
        <f>+RAPPR_Tav1!E32</f>
        <v>0</v>
      </c>
      <c r="G41" s="105">
        <f>+RAPPR_Tav1!G32</f>
        <v>0</v>
      </c>
      <c r="H41" s="117">
        <f>+RAPPR_Tav1!F32</f>
        <v>0</v>
      </c>
      <c r="I41" s="106">
        <f>+RAPPR_Tav1!H32</f>
        <v>0</v>
      </c>
      <c r="J41" s="106">
        <f>+RAPPR_Tav1!I32</f>
        <v>0</v>
      </c>
      <c r="K41" s="106">
        <f>+RAPPR_Tav1!J32</f>
        <v>0</v>
      </c>
    </row>
    <row r="42" spans="1:11" s="23" customFormat="1" ht="13.15" customHeight="1" x14ac:dyDescent="0.35">
      <c r="A42" s="76" t="s">
        <v>50</v>
      </c>
      <c r="B42" s="31"/>
      <c r="C42" s="31"/>
      <c r="D42" s="109">
        <f>+RAPPR_Tav1!C33</f>
        <v>0</v>
      </c>
      <c r="E42" s="109">
        <f>+RAPPR_Tav1!D33</f>
        <v>444</v>
      </c>
      <c r="F42" s="109">
        <f>+RAPPR_Tav1!E33</f>
        <v>0</v>
      </c>
      <c r="G42" s="109">
        <f>+RAPPR_Tav1!G33</f>
        <v>0</v>
      </c>
      <c r="H42" s="109">
        <f>+RAPPR_Tav1!F33</f>
        <v>444</v>
      </c>
      <c r="I42" s="110">
        <f>+RAPPR_Tav1!H33</f>
        <v>-0.49082568807339499</v>
      </c>
      <c r="J42" s="110">
        <f>+RAPPR_Tav1!I33</f>
        <v>-0.49082568807339499</v>
      </c>
      <c r="K42" s="110">
        <f>+RAPPR_Tav1!J33</f>
        <v>5.3967787065477301E-4</v>
      </c>
    </row>
    <row r="43" spans="1:11" s="23" customFormat="1" ht="14.15" customHeight="1" x14ac:dyDescent="0.35">
      <c r="A43" s="32" t="s">
        <v>51</v>
      </c>
      <c r="B43" s="36"/>
      <c r="C43" s="36"/>
      <c r="D43" s="111">
        <f>+RAPPR_Tav1!C34</f>
        <v>0</v>
      </c>
      <c r="E43" s="111">
        <f>+RAPPR_Tav1!D34</f>
        <v>0</v>
      </c>
      <c r="F43" s="111">
        <f>+RAPPR_Tav1!E34</f>
        <v>0</v>
      </c>
      <c r="G43" s="111">
        <f>+RAPPR_Tav1!G34</f>
        <v>0</v>
      </c>
      <c r="H43" s="111">
        <f>+RAPPR_Tav1!F34</f>
        <v>0</v>
      </c>
      <c r="I43" s="119">
        <f>+RAPPR_Tav1!H34</f>
        <v>0</v>
      </c>
      <c r="J43" s="119">
        <f>+RAPPR_Tav1!I34</f>
        <v>0</v>
      </c>
      <c r="K43" s="119">
        <f>+RAPPR_Tav1!J34</f>
        <v>0</v>
      </c>
    </row>
    <row r="44" spans="1:11" ht="14.15" customHeight="1" x14ac:dyDescent="0.35">
      <c r="A44" s="97" t="s">
        <v>52</v>
      </c>
      <c r="B44" s="98"/>
      <c r="C44" s="98"/>
      <c r="D44" s="114">
        <f>+RAPPR_Tav1!C35</f>
        <v>864</v>
      </c>
      <c r="E44" s="114">
        <f>+RAPPR_Tav1!D35</f>
        <v>1258</v>
      </c>
      <c r="F44" s="114">
        <f>+RAPPR_Tav1!E35</f>
        <v>0</v>
      </c>
      <c r="G44" s="114">
        <f>+RAPPR_Tav1!G35</f>
        <v>628</v>
      </c>
      <c r="H44" s="115">
        <f>+RAPPR_Tav1!F35</f>
        <v>2122</v>
      </c>
      <c r="I44" s="120">
        <f>+RAPPR_Tav1!H35</f>
        <v>0.19146546883773199</v>
      </c>
      <c r="J44" s="120">
        <f>+RAPPR_Tav1!I35</f>
        <v>0.19146546883773199</v>
      </c>
      <c r="K44" s="120">
        <f>+RAPPR_Tav1!J35</f>
        <v>2.5792712647059201E-3</v>
      </c>
    </row>
    <row r="45" spans="1:11" s="44" customFormat="1" ht="12" customHeight="1" x14ac:dyDescent="0.35">
      <c r="A45" s="49"/>
      <c r="B45" s="48" t="s">
        <v>66</v>
      </c>
      <c r="C45" s="48" t="s">
        <v>82</v>
      </c>
      <c r="D45" s="105">
        <f>+RAPPR_Tav1!C36</f>
        <v>863</v>
      </c>
      <c r="E45" s="105">
        <f>+RAPPR_Tav1!D36</f>
        <v>1258</v>
      </c>
      <c r="F45" s="105">
        <f>+RAPPR_Tav1!E36</f>
        <v>0</v>
      </c>
      <c r="G45" s="105">
        <f>+RAPPR_Tav1!G36</f>
        <v>628</v>
      </c>
      <c r="H45" s="117">
        <f>+RAPPR_Tav1!F36</f>
        <v>2121</v>
      </c>
      <c r="I45" s="106">
        <f>+RAPPR_Tav1!H36</f>
        <v>0.19157303370786499</v>
      </c>
      <c r="J45" s="106">
        <f>+RAPPR_Tav1!I36</f>
        <v>0.19157303370786499</v>
      </c>
      <c r="K45" s="106">
        <f>+RAPPR_Tav1!J36</f>
        <v>2.5780557740062498E-3</v>
      </c>
    </row>
    <row r="46" spans="1:11" s="44" customFormat="1" ht="12" customHeight="1" x14ac:dyDescent="0.35">
      <c r="A46" s="49"/>
      <c r="B46" s="125"/>
      <c r="C46" s="48" t="s">
        <v>53</v>
      </c>
      <c r="D46" s="105">
        <f>+RAPPR_Tav1!C37</f>
        <v>0</v>
      </c>
      <c r="E46" s="105">
        <f>+RAPPR_Tav1!D37</f>
        <v>0</v>
      </c>
      <c r="F46" s="105">
        <f>+RAPPR_Tav1!E37</f>
        <v>0</v>
      </c>
      <c r="G46" s="105">
        <f>+RAPPR_Tav1!G37</f>
        <v>0</v>
      </c>
      <c r="H46" s="117">
        <f>+RAPPR_Tav1!F37</f>
        <v>0</v>
      </c>
      <c r="I46" s="106">
        <f>+RAPPR_Tav1!H37</f>
        <v>0</v>
      </c>
      <c r="J46" s="106">
        <f>+RAPPR_Tav1!I37</f>
        <v>0</v>
      </c>
      <c r="K46" s="106">
        <f>+RAPPR_Tav1!J37</f>
        <v>0</v>
      </c>
    </row>
    <row r="47" spans="1:11" s="44" customFormat="1" ht="12" customHeight="1" x14ac:dyDescent="0.35">
      <c r="A47" s="49"/>
      <c r="B47" s="125"/>
      <c r="C47" s="48" t="s">
        <v>54</v>
      </c>
      <c r="D47" s="105">
        <f>+RAPPR_Tav1!C38</f>
        <v>1</v>
      </c>
      <c r="E47" s="105">
        <f>+RAPPR_Tav1!D38</f>
        <v>0</v>
      </c>
      <c r="F47" s="105">
        <f>+RAPPR_Tav1!E38</f>
        <v>0</v>
      </c>
      <c r="G47" s="105">
        <f>+RAPPR_Tav1!G38</f>
        <v>0</v>
      </c>
      <c r="H47" s="117">
        <f>+RAPPR_Tav1!F38</f>
        <v>1</v>
      </c>
      <c r="I47" s="106">
        <f>+RAPPR_Tav1!H38</f>
        <v>0</v>
      </c>
      <c r="J47" s="106">
        <f>+RAPPR_Tav1!I38</f>
        <v>0</v>
      </c>
      <c r="K47" s="106">
        <f>+RAPPR_Tav1!J38</f>
        <v>1.21549069967291E-6</v>
      </c>
    </row>
    <row r="48" spans="1:11" s="44" customFormat="1" ht="12" customHeight="1" x14ac:dyDescent="0.35">
      <c r="A48" s="51"/>
      <c r="B48" s="126"/>
      <c r="C48" s="75" t="s">
        <v>55</v>
      </c>
      <c r="D48" s="127">
        <f>+RAPPR_Tav1!C39</f>
        <v>0</v>
      </c>
      <c r="E48" s="127">
        <f>+RAPPR_Tav1!D39</f>
        <v>0</v>
      </c>
      <c r="F48" s="127">
        <f>+RAPPR_Tav1!E39</f>
        <v>0</v>
      </c>
      <c r="G48" s="127">
        <f>+RAPPR_Tav1!G39</f>
        <v>0</v>
      </c>
      <c r="H48" s="128">
        <f>+RAPPR_Tav1!F39</f>
        <v>0</v>
      </c>
      <c r="I48" s="129">
        <f>+RAPPR_Tav1!H39</f>
        <v>0</v>
      </c>
      <c r="J48" s="129">
        <f>+RAPPR_Tav1!I39</f>
        <v>0</v>
      </c>
      <c r="K48" s="129">
        <f>+RAPPR_Tav1!J39</f>
        <v>0</v>
      </c>
    </row>
    <row r="49" spans="1:12" s="23" customFormat="1" ht="17.149999999999999" customHeight="1" x14ac:dyDescent="0.35">
      <c r="A49" s="214" t="s">
        <v>11</v>
      </c>
      <c r="B49" s="215"/>
      <c r="C49" s="216"/>
      <c r="D49" s="109">
        <f>+RAPPR_Tav1!C40</f>
        <v>35706</v>
      </c>
      <c r="E49" s="109">
        <f>+RAPPR_Tav1!D40</f>
        <v>733539</v>
      </c>
      <c r="F49" s="109">
        <f>+RAPPR_Tav1!E40</f>
        <v>53468</v>
      </c>
      <c r="G49" s="109">
        <f>+RAPPR_Tav1!G40</f>
        <v>19389</v>
      </c>
      <c r="H49" s="109">
        <f>+RAPPR_Tav1!F40</f>
        <v>822713</v>
      </c>
      <c r="I49" s="110">
        <f>+RAPPR_Tav1!H40</f>
        <v>1.61312315251738E-3</v>
      </c>
      <c r="J49" s="110">
        <f>+RAPPR_Tav1!I40</f>
        <v>1.61312315251738E-3</v>
      </c>
      <c r="K49" s="110">
        <f>+RAPPR_Tav1!J40</f>
        <v>1</v>
      </c>
      <c r="L49" s="18"/>
    </row>
    <row r="50" spans="1:12" ht="7.15" customHeight="1" x14ac:dyDescent="0.35">
      <c r="A50" s="37"/>
      <c r="B50" s="38"/>
      <c r="D50" s="39"/>
      <c r="E50" s="39"/>
      <c r="F50" s="39"/>
      <c r="G50" s="40"/>
      <c r="H50" s="39"/>
    </row>
    <row r="51" spans="1:12" s="21" customFormat="1" ht="30" customHeight="1" x14ac:dyDescent="0.35">
      <c r="A51" s="217" t="s">
        <v>227</v>
      </c>
      <c r="B51" s="217"/>
      <c r="C51" s="217"/>
      <c r="D51" s="217"/>
      <c r="E51" s="217"/>
      <c r="F51" s="217"/>
      <c r="G51" s="217"/>
      <c r="H51" s="217"/>
    </row>
    <row r="52" spans="1:12" s="21" customFormat="1" ht="15" customHeight="1" x14ac:dyDescent="0.35">
      <c r="A52" s="21" t="s">
        <v>93</v>
      </c>
      <c r="G52" s="41"/>
      <c r="J52" s="8"/>
    </row>
  </sheetData>
  <mergeCells count="15">
    <mergeCell ref="A49:C49"/>
    <mergeCell ref="A51:H51"/>
    <mergeCell ref="I6:I7"/>
    <mergeCell ref="K6:K7"/>
    <mergeCell ref="A1:K1"/>
    <mergeCell ref="A2:K2"/>
    <mergeCell ref="A3:K3"/>
    <mergeCell ref="A5:B7"/>
    <mergeCell ref="D5:H5"/>
    <mergeCell ref="D6:D7"/>
    <mergeCell ref="E6:E7"/>
    <mergeCell ref="F6:F7"/>
    <mergeCell ref="G6:G7"/>
    <mergeCell ref="H6:H7"/>
    <mergeCell ref="J6:J7"/>
  </mergeCells>
  <printOptions horizontalCentered="1"/>
  <pageMargins left="0.31496062992125984" right="0.11811023622047245" top="0.19685039370078741" bottom="0" header="0.19685039370078741" footer="0"/>
  <pageSetup paperSize="9" scale="69" orientation="portrait" r:id="rId1"/>
  <headerFooter alignWithMargins="0">
    <oddHeader>&amp;L&amp;"Arial,Normale"&amp;8IVASS - SERVIZIO STUDI E GESTIONE DATI
DIVISIONE STUDI E ANALISI STATISTICHE&amp;R&amp;A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65F91"/>
    <pageSetUpPr fitToPage="1"/>
  </sheetPr>
  <dimension ref="A1:P36"/>
  <sheetViews>
    <sheetView showGridLines="0" zoomScaleNormal="100" workbookViewId="0"/>
  </sheetViews>
  <sheetFormatPr defaultColWidth="9" defaultRowHeight="11" x14ac:dyDescent="0.35"/>
  <cols>
    <col min="1" max="1" width="19.453125" style="8" customWidth="1"/>
    <col min="2" max="9" width="10.54296875" style="8" customWidth="1"/>
    <col min="10" max="11" width="12.54296875" style="8" customWidth="1"/>
    <col min="12" max="13" width="10.54296875" style="8" customWidth="1"/>
    <col min="14" max="15" width="12" style="8" customWidth="1"/>
    <col min="16" max="18" width="10.453125" style="8" customWidth="1"/>
    <col min="19" max="16384" width="9" style="8"/>
  </cols>
  <sheetData>
    <row r="1" spans="1:16" ht="13.15" customHeight="1" x14ac:dyDescent="0.35">
      <c r="A1" s="218" t="s">
        <v>92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ht="13.15" customHeight="1" x14ac:dyDescent="0.35">
      <c r="A2" s="218" t="s">
        <v>77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</row>
    <row r="3" spans="1:16" ht="13.15" customHeight="1" x14ac:dyDescent="0.35">
      <c r="A3" s="218" t="str">
        <f>"Ripartizione per canale distributivo dei premi lordi contabilizzati a tutto il "&amp;IF(MID(RAPPR_Tav2!C1,5,4)="0331","1°",
IF(MID(RAPPR_Tav2!C1,5,4)="0630","2°",
IF(MID(RAPPR_Tav2!C1,5,4)="0930","3°","4°")))&amp;" trimestre "&amp;MID(RAPPR_Tav2!C1,1,4)</f>
        <v>Ripartizione per canale distributivo dei premi lordi contabilizzati a tutto il 1° trimestre 2026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</row>
    <row r="4" spans="1:16" ht="13.15" customHeight="1" x14ac:dyDescent="0.35">
      <c r="P4" s="9" t="s">
        <v>1</v>
      </c>
    </row>
    <row r="5" spans="1:16" ht="31.5" customHeight="1" x14ac:dyDescent="0.35">
      <c r="A5" s="27"/>
      <c r="B5" s="234" t="s">
        <v>7</v>
      </c>
      <c r="C5" s="235"/>
      <c r="D5" s="234" t="s">
        <v>91</v>
      </c>
      <c r="E5" s="235"/>
      <c r="F5" s="234" t="s">
        <v>9</v>
      </c>
      <c r="G5" s="235"/>
      <c r="H5" s="234" t="s">
        <v>10</v>
      </c>
      <c r="I5" s="235"/>
      <c r="J5" s="234" t="s">
        <v>8</v>
      </c>
      <c r="K5" s="235"/>
      <c r="L5" s="234" t="s">
        <v>140</v>
      </c>
      <c r="M5" s="235"/>
      <c r="N5" s="234" t="s">
        <v>19</v>
      </c>
      <c r="O5" s="236"/>
      <c r="P5" s="235"/>
    </row>
    <row r="6" spans="1:16" ht="31.5" customHeight="1" x14ac:dyDescent="0.35">
      <c r="A6" s="27"/>
      <c r="B6" s="95" t="s">
        <v>189</v>
      </c>
      <c r="C6" s="95" t="s">
        <v>190</v>
      </c>
      <c r="D6" s="95" t="s">
        <v>189</v>
      </c>
      <c r="E6" s="95" t="s">
        <v>190</v>
      </c>
      <c r="F6" s="95" t="s">
        <v>189</v>
      </c>
      <c r="G6" s="95" t="s">
        <v>190</v>
      </c>
      <c r="H6" s="95" t="s">
        <v>189</v>
      </c>
      <c r="I6" s="130" t="s">
        <v>190</v>
      </c>
      <c r="J6" s="95" t="s">
        <v>189</v>
      </c>
      <c r="K6" s="130" t="s">
        <v>190</v>
      </c>
      <c r="L6" s="95" t="s">
        <v>189</v>
      </c>
      <c r="M6" s="95" t="s">
        <v>190</v>
      </c>
      <c r="N6" s="95" t="s">
        <v>189</v>
      </c>
      <c r="O6" s="131" t="s">
        <v>191</v>
      </c>
      <c r="P6" s="132" t="s">
        <v>186</v>
      </c>
    </row>
    <row r="7" spans="1:16" ht="20.149999999999999" customHeight="1" x14ac:dyDescent="0.35">
      <c r="A7" s="27" t="s">
        <v>56</v>
      </c>
      <c r="B7" s="12"/>
      <c r="C7" s="133"/>
      <c r="D7" s="12"/>
      <c r="E7" s="133"/>
      <c r="F7" s="12"/>
      <c r="G7" s="133"/>
      <c r="H7" s="12"/>
      <c r="I7" s="133"/>
      <c r="J7" s="12"/>
      <c r="K7" s="133"/>
      <c r="L7" s="12"/>
      <c r="M7" s="133"/>
      <c r="N7" s="12"/>
      <c r="O7" s="133"/>
      <c r="P7" s="134"/>
    </row>
    <row r="8" spans="1:16" ht="16.149999999999999" customHeight="1" x14ac:dyDescent="0.35">
      <c r="A8" s="79" t="s">
        <v>57</v>
      </c>
      <c r="B8" s="13">
        <f>+RAPPR_Tav2!C2</f>
        <v>15578</v>
      </c>
      <c r="C8" s="135">
        <f>+RAPPR_Tav2!D2</f>
        <v>-0.39767235046205002</v>
      </c>
      <c r="D8" s="8">
        <f>+RAPPR_Tav2!E2</f>
        <v>2703</v>
      </c>
      <c r="E8" s="136">
        <f>+RAPPR_Tav2!F2</f>
        <v>-0.45016273393002398</v>
      </c>
      <c r="F8" s="13">
        <f>+RAPPR_Tav2!G2</f>
        <v>55861</v>
      </c>
      <c r="G8" s="136">
        <f>+RAPPR_Tav2!H2</f>
        <v>-0.19480800276752799</v>
      </c>
      <c r="H8" s="13">
        <f>+RAPPR_Tav2!I2</f>
        <v>70280</v>
      </c>
      <c r="I8" s="136">
        <f>+RAPPR_Tav2!J2</f>
        <v>8.8749473092595199</v>
      </c>
      <c r="J8" s="13">
        <f>+RAPPR_Tav2!K2</f>
        <v>8213</v>
      </c>
      <c r="K8" s="136">
        <f>+RAPPR_Tav2!L2</f>
        <v>1.9811252268602499</v>
      </c>
      <c r="L8" s="13">
        <f>+RAPPR_Tav2!M2</f>
        <v>1985</v>
      </c>
      <c r="M8" s="136">
        <f>+RAPPR_Tav2!N2</f>
        <v>0.160140268848627</v>
      </c>
      <c r="N8" s="14">
        <f>+RAPPR_Tav2!O2</f>
        <v>154620</v>
      </c>
      <c r="O8" s="137">
        <f>+RAPPR_Tav2!P2</f>
        <v>0.38377275412124801</v>
      </c>
      <c r="P8" s="138">
        <f>+RAPPR_Tav2!Q2</f>
        <v>0.18842517161411701</v>
      </c>
    </row>
    <row r="9" spans="1:16" s="44" customFormat="1" ht="16.149999999999999" customHeight="1" x14ac:dyDescent="0.35">
      <c r="A9" s="80" t="s">
        <v>58</v>
      </c>
      <c r="B9" s="42">
        <f>+RAPPR_Tav2!C3</f>
        <v>9755</v>
      </c>
      <c r="C9" s="139">
        <f>+RAPPR_Tav2!D3</f>
        <v>2.38245172124265E-2</v>
      </c>
      <c r="D9" s="42">
        <f>+RAPPR_Tav2!E3</f>
        <v>0</v>
      </c>
      <c r="E9" s="139">
        <f>+RAPPR_Tav2!F3</f>
        <v>0</v>
      </c>
      <c r="F9" s="42">
        <f>+RAPPR_Tav2!G3</f>
        <v>0</v>
      </c>
      <c r="G9" s="139">
        <f>+RAPPR_Tav2!H3</f>
        <v>0</v>
      </c>
      <c r="H9" s="42">
        <f>+RAPPR_Tav2!I3</f>
        <v>0</v>
      </c>
      <c r="I9" s="139">
        <f>+RAPPR_Tav2!J3</f>
        <v>0</v>
      </c>
      <c r="J9" s="42">
        <f>+RAPPR_Tav2!K3</f>
        <v>0</v>
      </c>
      <c r="K9" s="139">
        <f>+RAPPR_Tav2!L3</f>
        <v>0</v>
      </c>
      <c r="L9" s="42">
        <f>+RAPPR_Tav2!M3</f>
        <v>0</v>
      </c>
      <c r="M9" s="139">
        <f>+RAPPR_Tav2!N3</f>
        <v>0</v>
      </c>
      <c r="N9" s="43">
        <f>+RAPPR_Tav2!O3</f>
        <v>9755</v>
      </c>
      <c r="O9" s="140">
        <f>+RAPPR_Tav2!P3</f>
        <v>2.38245172124265E-2</v>
      </c>
      <c r="P9" s="141">
        <f>+RAPPR_Tav2!Q3</f>
        <v>1.1887773568074699E-2</v>
      </c>
    </row>
    <row r="10" spans="1:16" ht="16.149999999999999" customHeight="1" x14ac:dyDescent="0.35">
      <c r="A10" s="79" t="s">
        <v>59</v>
      </c>
      <c r="B10" s="13">
        <f>+RAPPR_Tav2!C4</f>
        <v>0</v>
      </c>
      <c r="C10" s="13">
        <f>+RAPPR_Tav2!D4</f>
        <v>0</v>
      </c>
      <c r="D10" s="13">
        <f>+RAPPR_Tav2!E4</f>
        <v>0</v>
      </c>
      <c r="E10" s="13">
        <f>+RAPPR_Tav2!F4</f>
        <v>0</v>
      </c>
      <c r="F10" s="13">
        <f>+RAPPR_Tav2!G4</f>
        <v>0</v>
      </c>
      <c r="G10" s="136">
        <f>+RAPPR_Tav2!H4</f>
        <v>0</v>
      </c>
      <c r="H10" s="13">
        <f>+RAPPR_Tav2!I4</f>
        <v>0</v>
      </c>
      <c r="I10" s="136">
        <f>+RAPPR_Tav2!J4</f>
        <v>0</v>
      </c>
      <c r="J10" s="13">
        <f>+RAPPR_Tav2!K4</f>
        <v>0</v>
      </c>
      <c r="K10" s="136">
        <f>+RAPPR_Tav2!L4</f>
        <v>0</v>
      </c>
      <c r="L10" s="13">
        <f>+RAPPR_Tav2!M4</f>
        <v>0</v>
      </c>
      <c r="M10" s="136">
        <f>+RAPPR_Tav2!N4</f>
        <v>0</v>
      </c>
      <c r="N10" s="14">
        <f>+RAPPR_Tav2!O4</f>
        <v>0</v>
      </c>
      <c r="O10" s="142">
        <f>+RAPPR_Tav2!P4</f>
        <v>0</v>
      </c>
      <c r="P10" s="143">
        <f>+RAPPR_Tav2!Q4</f>
        <v>0</v>
      </c>
    </row>
    <row r="11" spans="1:16" ht="16.149999999999999" customHeight="1" x14ac:dyDescent="0.35">
      <c r="A11" s="79" t="s">
        <v>60</v>
      </c>
      <c r="B11" s="13">
        <f>+RAPPR_Tav2!C5</f>
        <v>11397</v>
      </c>
      <c r="C11" s="136">
        <f>+RAPPR_Tav2!D5</f>
        <v>-0.157649667405765</v>
      </c>
      <c r="D11" s="13">
        <f>+RAPPR_Tav2!E5</f>
        <v>317256</v>
      </c>
      <c r="E11" s="136">
        <f>+RAPPR_Tav2!F5</f>
        <v>-9.5974491147983801E-2</v>
      </c>
      <c r="F11" s="13">
        <f>+RAPPR_Tav2!G5</f>
        <v>12879</v>
      </c>
      <c r="G11" s="136">
        <f>+RAPPR_Tav2!H5</f>
        <v>-0.82820899305046103</v>
      </c>
      <c r="H11" s="13">
        <f>+RAPPR_Tav2!I5</f>
        <v>163238</v>
      </c>
      <c r="I11" s="136">
        <f>+RAPPR_Tav2!J5</f>
        <v>0.41822762814943498</v>
      </c>
      <c r="J11" s="13">
        <f>+RAPPR_Tav2!K5</f>
        <v>11454</v>
      </c>
      <c r="K11" s="136">
        <f>+RAPPR_Tav2!L5</f>
        <v>-0.29760225669957702</v>
      </c>
      <c r="L11" s="13">
        <f>+RAPPR_Tav2!M5</f>
        <v>7452</v>
      </c>
      <c r="M11" s="136">
        <f>+RAPPR_Tav2!N5</f>
        <v>3.8316845478612201E-2</v>
      </c>
      <c r="N11" s="14">
        <f>+RAPPR_Tav2!O5</f>
        <v>523676</v>
      </c>
      <c r="O11" s="137">
        <f>+RAPPR_Tav2!P5</f>
        <v>-9.4017508044704295E-2</v>
      </c>
      <c r="P11" s="138">
        <f>+RAPPR_Tav2!Q5</f>
        <v>0.63816931942953303</v>
      </c>
    </row>
    <row r="12" spans="1:16" s="44" customFormat="1" ht="16.149999999999999" customHeight="1" x14ac:dyDescent="0.35">
      <c r="A12" s="80" t="s">
        <v>58</v>
      </c>
      <c r="B12" s="42">
        <f>+RAPPR_Tav2!C6</f>
        <v>1582</v>
      </c>
      <c r="C12" s="139">
        <f>+RAPPR_Tav2!D6</f>
        <v>6.3251106894379695E-4</v>
      </c>
      <c r="D12" s="42">
        <f>+RAPPR_Tav2!E6</f>
        <v>21</v>
      </c>
      <c r="E12" s="139">
        <f>+RAPPR_Tav2!F6</f>
        <v>-0.32258064516128998</v>
      </c>
      <c r="F12" s="42">
        <f>+RAPPR_Tav2!G6</f>
        <v>0</v>
      </c>
      <c r="G12" s="139">
        <f>+RAPPR_Tav2!H6</f>
        <v>0</v>
      </c>
      <c r="H12" s="42">
        <f>+RAPPR_Tav2!I6</f>
        <v>0</v>
      </c>
      <c r="I12" s="139">
        <f>+RAPPR_Tav2!J6</f>
        <v>0</v>
      </c>
      <c r="J12" s="42">
        <f>+RAPPR_Tav2!K6</f>
        <v>4</v>
      </c>
      <c r="K12" s="139">
        <f>+RAPPR_Tav2!L6</f>
        <v>0</v>
      </c>
      <c r="L12" s="42">
        <f>+RAPPR_Tav2!M6</f>
        <v>7437</v>
      </c>
      <c r="M12" s="139">
        <f>+RAPPR_Tav2!N6</f>
        <v>3.7672666387609903E-2</v>
      </c>
      <c r="N12" s="43">
        <f>+RAPPR_Tav2!O6</f>
        <v>9044</v>
      </c>
      <c r="O12" s="140">
        <f>+RAPPR_Tav2!P6</f>
        <v>2.9716497779801902E-2</v>
      </c>
      <c r="P12" s="141">
        <f>+RAPPR_Tav2!Q6</f>
        <v>1.10213248743893E-2</v>
      </c>
    </row>
    <row r="13" spans="1:16" ht="16.149999999999999" customHeight="1" x14ac:dyDescent="0.35">
      <c r="A13" s="79" t="s">
        <v>61</v>
      </c>
      <c r="B13" s="13">
        <f>+RAPPR_Tav2!C7</f>
        <v>0</v>
      </c>
      <c r="C13" s="136">
        <f>+RAPPR_Tav2!D7</f>
        <v>0</v>
      </c>
      <c r="D13" s="13">
        <f>+RAPPR_Tav2!E7</f>
        <v>0</v>
      </c>
      <c r="E13" s="136">
        <f>+RAPPR_Tav2!F7</f>
        <v>0</v>
      </c>
      <c r="F13" s="13">
        <f>+RAPPR_Tav2!G7</f>
        <v>0</v>
      </c>
      <c r="G13" s="136">
        <f>+RAPPR_Tav2!H7</f>
        <v>0</v>
      </c>
      <c r="H13" s="13">
        <f>+RAPPR_Tav2!I7</f>
        <v>0</v>
      </c>
      <c r="I13" s="136">
        <f>+RAPPR_Tav2!J7</f>
        <v>0</v>
      </c>
      <c r="J13" s="13">
        <f>+RAPPR_Tav2!K7</f>
        <v>0</v>
      </c>
      <c r="K13" s="136">
        <f>+RAPPR_Tav2!L7</f>
        <v>0</v>
      </c>
      <c r="L13" s="13">
        <f>+RAPPR_Tav2!M7</f>
        <v>0</v>
      </c>
      <c r="M13" s="136">
        <f>+RAPPR_Tav2!N7</f>
        <v>0</v>
      </c>
      <c r="N13" s="14">
        <f>+RAPPR_Tav2!O7</f>
        <v>0</v>
      </c>
      <c r="O13" s="137">
        <f>+RAPPR_Tav2!P7</f>
        <v>0</v>
      </c>
      <c r="P13" s="138">
        <f>+RAPPR_Tav2!Q7</f>
        <v>0</v>
      </c>
    </row>
    <row r="14" spans="1:16" ht="16.149999999999999" customHeight="1" x14ac:dyDescent="0.35">
      <c r="A14" s="79" t="s">
        <v>62</v>
      </c>
      <c r="B14" s="13">
        <f>+RAPPR_Tav2!C8</f>
        <v>363</v>
      </c>
      <c r="C14" s="136">
        <f>+RAPPR_Tav2!D8</f>
        <v>-0.57741559953434196</v>
      </c>
      <c r="D14" s="13">
        <f>+RAPPR_Tav2!E8</f>
        <v>0</v>
      </c>
      <c r="E14" s="136">
        <f>+RAPPR_Tav2!F8</f>
        <v>0</v>
      </c>
      <c r="F14" s="13">
        <f>+RAPPR_Tav2!G8</f>
        <v>3</v>
      </c>
      <c r="G14" s="136">
        <f>+RAPPR_Tav2!H8</f>
        <v>0</v>
      </c>
      <c r="H14" s="13">
        <f>+RAPPR_Tav2!I8</f>
        <v>72</v>
      </c>
      <c r="I14" s="136">
        <f>+RAPPR_Tav2!J8</f>
        <v>0</v>
      </c>
      <c r="J14" s="13">
        <f>+RAPPR_Tav2!K8</f>
        <v>0</v>
      </c>
      <c r="K14" s="136">
        <f>+RAPPR_Tav2!L8</f>
        <v>0</v>
      </c>
      <c r="L14" s="13">
        <f>+RAPPR_Tav2!M8</f>
        <v>0</v>
      </c>
      <c r="M14" s="136">
        <f>+RAPPR_Tav2!N8</f>
        <v>0</v>
      </c>
      <c r="N14" s="14">
        <f>+RAPPR_Tav2!O8</f>
        <v>438</v>
      </c>
      <c r="O14" s="137">
        <f>+RAPPR_Tav2!P8</f>
        <v>-0.49010477299185101</v>
      </c>
      <c r="P14" s="138">
        <f>+RAPPR_Tav2!Q8</f>
        <v>5.3376164252349795E-4</v>
      </c>
    </row>
    <row r="15" spans="1:16" s="44" customFormat="1" ht="16.149999999999999" customHeight="1" x14ac:dyDescent="0.35">
      <c r="A15" s="80" t="s">
        <v>63</v>
      </c>
      <c r="B15" s="42">
        <f>+RAPPR_Tav2!C9</f>
        <v>0</v>
      </c>
      <c r="C15" s="139">
        <f>+RAPPR_Tav2!D9</f>
        <v>0</v>
      </c>
      <c r="D15" s="42">
        <f>+RAPPR_Tav2!E9</f>
        <v>0</v>
      </c>
      <c r="E15" s="139">
        <f>+RAPPR_Tav2!F9</f>
        <v>0</v>
      </c>
      <c r="F15" s="42">
        <f>+RAPPR_Tav2!G9</f>
        <v>0</v>
      </c>
      <c r="G15" s="139">
        <f>+RAPPR_Tav2!H9</f>
        <v>0</v>
      </c>
      <c r="H15" s="42">
        <f>+RAPPR_Tav2!I9</f>
        <v>0</v>
      </c>
      <c r="I15" s="139">
        <f>+RAPPR_Tav2!J9</f>
        <v>0</v>
      </c>
      <c r="J15" s="42">
        <f>+RAPPR_Tav2!K9</f>
        <v>0</v>
      </c>
      <c r="K15" s="139">
        <f>+RAPPR_Tav2!L9</f>
        <v>0</v>
      </c>
      <c r="L15" s="42">
        <f>+RAPPR_Tav2!M9</f>
        <v>0</v>
      </c>
      <c r="M15" s="139">
        <f>+RAPPR_Tav2!N9</f>
        <v>0</v>
      </c>
      <c r="N15" s="43">
        <f>+RAPPR_Tav2!O9</f>
        <v>0</v>
      </c>
      <c r="O15" s="140">
        <f>+RAPPR_Tav2!P9</f>
        <v>0</v>
      </c>
      <c r="P15" s="141">
        <f>+RAPPR_Tav2!Q9</f>
        <v>0</v>
      </c>
    </row>
    <row r="16" spans="1:16" ht="16.149999999999999" customHeight="1" x14ac:dyDescent="0.35">
      <c r="A16" s="79" t="s">
        <v>64</v>
      </c>
      <c r="B16" s="13">
        <f>+RAPPR_Tav2!C10</f>
        <v>0</v>
      </c>
      <c r="C16" s="136">
        <f>+RAPPR_Tav2!D10</f>
        <v>0</v>
      </c>
      <c r="D16" s="13">
        <f>+RAPPR_Tav2!E10</f>
        <v>0</v>
      </c>
      <c r="E16" s="136">
        <f>+RAPPR_Tav2!F10</f>
        <v>0</v>
      </c>
      <c r="F16" s="13">
        <f>+RAPPR_Tav2!G10</f>
        <v>0</v>
      </c>
      <c r="G16" s="136">
        <f>+RAPPR_Tav2!H10</f>
        <v>0</v>
      </c>
      <c r="H16" s="13">
        <f>+RAPPR_Tav2!I10</f>
        <v>0</v>
      </c>
      <c r="I16" s="136">
        <f>+RAPPR_Tav2!J10</f>
        <v>0</v>
      </c>
      <c r="J16" s="13">
        <f>+RAPPR_Tav2!K10</f>
        <v>0</v>
      </c>
      <c r="K16" s="136">
        <f>+RAPPR_Tav2!L10</f>
        <v>0</v>
      </c>
      <c r="L16" s="13">
        <f>+RAPPR_Tav2!M10</f>
        <v>0</v>
      </c>
      <c r="M16" s="136">
        <f>+RAPPR_Tav2!N10</f>
        <v>0</v>
      </c>
      <c r="N16" s="14">
        <f>+RAPPR_Tav2!O10</f>
        <v>0</v>
      </c>
      <c r="O16" s="137">
        <f>+RAPPR_Tav2!P10</f>
        <v>0</v>
      </c>
      <c r="P16" s="138">
        <f>+RAPPR_Tav2!Q10</f>
        <v>0</v>
      </c>
    </row>
    <row r="17" spans="1:16" ht="18" customHeight="1" x14ac:dyDescent="0.35">
      <c r="A17" s="144" t="s">
        <v>65</v>
      </c>
      <c r="B17" s="14">
        <f>+RAPPR_Tav2!C11</f>
        <v>27338</v>
      </c>
      <c r="C17" s="137">
        <f>+RAPPR_Tav2!D11</f>
        <v>-0.32082877869422599</v>
      </c>
      <c r="D17" s="14">
        <f>+RAPPR_Tav2!E11</f>
        <v>319959</v>
      </c>
      <c r="E17" s="137">
        <f>+RAPPR_Tav2!F11</f>
        <v>-0.100867493037855</v>
      </c>
      <c r="F17" s="14">
        <f>+RAPPR_Tav2!G11</f>
        <v>68743</v>
      </c>
      <c r="G17" s="137">
        <f>+RAPPR_Tav2!H11</f>
        <v>-0.52375904949946295</v>
      </c>
      <c r="H17" s="14">
        <f>+RAPPR_Tav2!I11</f>
        <v>233590</v>
      </c>
      <c r="I17" s="137">
        <f>+RAPPR_Tav2!J11</f>
        <v>0.91127257255537297</v>
      </c>
      <c r="J17" s="14">
        <f>+RAPPR_Tav2!K11</f>
        <v>19667</v>
      </c>
      <c r="K17" s="137">
        <f>+RAPPR_Tav2!L11</f>
        <v>3.1738537404259803E-2</v>
      </c>
      <c r="L17" s="14">
        <f>+RAPPR_Tav2!M11</f>
        <v>9437</v>
      </c>
      <c r="M17" s="137">
        <f>+RAPPR_Tav2!N11</f>
        <v>6.1768676867686799E-2</v>
      </c>
      <c r="N17" s="14">
        <f>+RAPPR_Tav2!O11</f>
        <v>678734</v>
      </c>
      <c r="O17" s="137">
        <f>+RAPPR_Tav2!P11</f>
        <v>-1.7206353159566E-2</v>
      </c>
      <c r="P17" s="138">
        <f>+RAPPR_Tav2!Q11</f>
        <v>0.82712825268617396</v>
      </c>
    </row>
    <row r="18" spans="1:16" s="44" customFormat="1" ht="13.15" customHeight="1" x14ac:dyDescent="0.35">
      <c r="A18" s="145" t="s">
        <v>66</v>
      </c>
      <c r="B18" s="42"/>
      <c r="C18" s="146"/>
      <c r="D18" s="42"/>
      <c r="E18" s="146"/>
      <c r="F18" s="42"/>
      <c r="G18" s="146"/>
      <c r="H18" s="42"/>
      <c r="I18" s="146"/>
      <c r="J18" s="42"/>
      <c r="K18" s="146"/>
      <c r="L18" s="42"/>
      <c r="M18" s="146"/>
      <c r="N18" s="43"/>
      <c r="O18" s="147"/>
      <c r="P18" s="141"/>
    </row>
    <row r="19" spans="1:16" s="44" customFormat="1" ht="16.149999999999999" customHeight="1" x14ac:dyDescent="0.35">
      <c r="A19" s="80" t="s">
        <v>67</v>
      </c>
      <c r="B19" s="42">
        <f>+RAPPR_Tav2!C12</f>
        <v>5465</v>
      </c>
      <c r="C19" s="139">
        <f>+RAPPR_Tav2!D12</f>
        <v>3.89733840304183E-2</v>
      </c>
      <c r="D19" s="42">
        <f>+RAPPR_Tav2!E12</f>
        <v>18</v>
      </c>
      <c r="E19" s="139">
        <f>+RAPPR_Tav2!F12</f>
        <v>-5.2631578947368501E-2</v>
      </c>
      <c r="F19" s="42">
        <f>+RAPPR_Tav2!G12</f>
        <v>281</v>
      </c>
      <c r="G19" s="139">
        <f>+RAPPR_Tav2!H12</f>
        <v>-9.6463022508038607E-2</v>
      </c>
      <c r="H19" s="42">
        <f>+RAPPR_Tav2!I12</f>
        <v>2159</v>
      </c>
      <c r="I19" s="139">
        <f>+RAPPR_Tav2!J12</f>
        <v>0.21633802816901401</v>
      </c>
      <c r="J19" s="42">
        <f>+RAPPR_Tav2!K12</f>
        <v>80</v>
      </c>
      <c r="K19" s="139">
        <f>+RAPPR_Tav2!L12</f>
        <v>0</v>
      </c>
      <c r="L19" s="42">
        <f>+RAPPR_Tav2!M12</f>
        <v>1313</v>
      </c>
      <c r="M19" s="139">
        <f>+RAPPR_Tav2!N12</f>
        <v>0.22367194780987901</v>
      </c>
      <c r="N19" s="43">
        <f>+RAPPR_Tav2!O12</f>
        <v>9316</v>
      </c>
      <c r="O19" s="140">
        <f>+RAPPR_Tav2!P12</f>
        <v>9.3683963371683499E-2</v>
      </c>
      <c r="P19" s="141">
        <f>+RAPPR_Tav2!Q12</f>
        <v>1.13527932916642E-2</v>
      </c>
    </row>
    <row r="20" spans="1:16" s="44" customFormat="1" ht="16.149999999999999" customHeight="1" x14ac:dyDescent="0.35">
      <c r="A20" s="80" t="s">
        <v>68</v>
      </c>
      <c r="B20" s="42">
        <f>+RAPPR_Tav2!C13</f>
        <v>10922</v>
      </c>
      <c r="C20" s="139">
        <f>+RAPPR_Tav2!D13</f>
        <v>-0.55416768715813502</v>
      </c>
      <c r="D20" s="42">
        <f>+RAPPR_Tav2!E13</f>
        <v>312475</v>
      </c>
      <c r="E20" s="139">
        <f>+RAPPR_Tav2!F13</f>
        <v>-0.103423046023184</v>
      </c>
      <c r="F20" s="42">
        <f>+RAPPR_Tav2!G13</f>
        <v>64200</v>
      </c>
      <c r="G20" s="139">
        <f>+RAPPR_Tav2!H13</f>
        <v>-0.54022000687521499</v>
      </c>
      <c r="H20" s="42">
        <f>+RAPPR_Tav2!I13</f>
        <v>222688</v>
      </c>
      <c r="I20" s="139">
        <f>+RAPPR_Tav2!J13</f>
        <v>0.97407939294009205</v>
      </c>
      <c r="J20" s="42">
        <f>+RAPPR_Tav2!K13</f>
        <v>18484</v>
      </c>
      <c r="K20" s="139">
        <f>+RAPPR_Tav2!L13</f>
        <v>2.8603227601558201E-2</v>
      </c>
      <c r="L20" s="42">
        <f>+RAPPR_Tav2!M13</f>
        <v>580</v>
      </c>
      <c r="M20" s="139">
        <f>+RAPPR_Tav2!N13</f>
        <v>0.11111111111111099</v>
      </c>
      <c r="N20" s="43">
        <f>+RAPPR_Tav2!O13</f>
        <v>629349</v>
      </c>
      <c r="O20" s="140">
        <f>+RAPPR_Tav2!P13</f>
        <v>-2.2671085242907799E-2</v>
      </c>
      <c r="P20" s="141">
        <f>+RAPPR_Tav2!Q13</f>
        <v>0.76694601817470598</v>
      </c>
    </row>
    <row r="21" spans="1:16" s="44" customFormat="1" ht="16.149999999999999" customHeight="1" x14ac:dyDescent="0.35">
      <c r="A21" s="81" t="s">
        <v>69</v>
      </c>
      <c r="B21" s="45">
        <f>+RAPPR_Tav2!C14</f>
        <v>10951</v>
      </c>
      <c r="C21" s="148">
        <f>+RAPPR_Tav2!D14</f>
        <v>4.3548694492090603E-2</v>
      </c>
      <c r="D21" s="45">
        <f>+RAPPR_Tav2!E14</f>
        <v>7466</v>
      </c>
      <c r="E21" s="148">
        <f>+RAPPR_Tav2!F14</f>
        <v>2.0782061799289101E-2</v>
      </c>
      <c r="F21" s="45">
        <f>+RAPPR_Tav2!G14</f>
        <v>4262</v>
      </c>
      <c r="G21" s="148">
        <f>+RAPPR_Tav2!H14</f>
        <v>-3.1803725579282099E-2</v>
      </c>
      <c r="H21" s="45">
        <f>+RAPPR_Tav2!I14</f>
        <v>8743</v>
      </c>
      <c r="I21" s="148">
        <f>+RAPPR_Tav2!J14</f>
        <v>0.144971189104243</v>
      </c>
      <c r="J21" s="45">
        <f>+RAPPR_Tav2!K14</f>
        <v>1103</v>
      </c>
      <c r="K21" s="148">
        <f>+RAPPR_Tav2!L14</f>
        <v>8.9920948616600799E-2</v>
      </c>
      <c r="L21" s="45">
        <f>+RAPPR_Tav2!M14</f>
        <v>7544</v>
      </c>
      <c r="M21" s="148">
        <f>+RAPPR_Tav2!N14</f>
        <v>3.44165638283285E-2</v>
      </c>
      <c r="N21" s="46">
        <f>+RAPPR_Tav2!O14</f>
        <v>40069</v>
      </c>
      <c r="O21" s="149">
        <f>+RAPPR_Tav2!P14</f>
        <v>5.0273911561951302E-2</v>
      </c>
      <c r="P21" s="141">
        <f>+RAPPR_Tav2!Q14</f>
        <v>4.8829441219803801E-2</v>
      </c>
    </row>
    <row r="22" spans="1:16" ht="15.4" hidden="1" customHeight="1" x14ac:dyDescent="0.35">
      <c r="A22" s="82"/>
      <c r="B22" s="16">
        <f t="shared" ref="B22:P22" si="0">B19+B20+B21</f>
        <v>27338</v>
      </c>
      <c r="C22" s="150"/>
      <c r="D22" s="17">
        <f t="shared" si="0"/>
        <v>319959</v>
      </c>
      <c r="E22" s="150"/>
      <c r="F22" s="16">
        <f t="shared" si="0"/>
        <v>68743</v>
      </c>
      <c r="G22" s="151"/>
      <c r="H22" s="16">
        <f t="shared" si="0"/>
        <v>233590</v>
      </c>
      <c r="I22" s="151"/>
      <c r="J22" s="16">
        <f t="shared" si="0"/>
        <v>19667</v>
      </c>
      <c r="K22" s="150"/>
      <c r="L22" s="17">
        <f t="shared" si="0"/>
        <v>9437</v>
      </c>
      <c r="M22" s="150"/>
      <c r="N22" s="18">
        <f t="shared" si="0"/>
        <v>678734</v>
      </c>
      <c r="O22" s="152">
        <f t="shared" si="0"/>
        <v>0.12128678969072701</v>
      </c>
      <c r="P22" s="138">
        <f t="shared" si="0"/>
        <v>0.82712825268617396</v>
      </c>
    </row>
    <row r="23" spans="1:16" ht="18" customHeight="1" x14ac:dyDescent="0.35">
      <c r="A23" s="27" t="s">
        <v>70</v>
      </c>
      <c r="B23" s="19"/>
      <c r="C23" s="153"/>
      <c r="D23" s="19"/>
      <c r="E23" s="153"/>
      <c r="F23" s="19"/>
      <c r="G23" s="153"/>
      <c r="H23" s="19"/>
      <c r="I23" s="153"/>
      <c r="J23" s="19"/>
      <c r="K23" s="153"/>
      <c r="L23" s="19"/>
      <c r="M23" s="153"/>
      <c r="N23" s="20"/>
      <c r="O23" s="154"/>
      <c r="P23" s="134"/>
    </row>
    <row r="24" spans="1:16" ht="16.149999999999999" customHeight="1" x14ac:dyDescent="0.35">
      <c r="A24" s="79" t="s">
        <v>57</v>
      </c>
      <c r="B24" s="13">
        <f>+RAPPR_Tav2!C15</f>
        <v>20336</v>
      </c>
      <c r="C24" s="136">
        <f>+RAPPR_Tav2!D15</f>
        <v>-8.6679241893469899E-2</v>
      </c>
      <c r="D24" s="13">
        <f>+RAPPR_Tav2!E15</f>
        <v>1118</v>
      </c>
      <c r="E24" s="136">
        <f>+RAPPR_Tav2!F15</f>
        <v>5.6710775047259097E-2</v>
      </c>
      <c r="F24" s="13">
        <f>+RAPPR_Tav2!G15</f>
        <v>91086</v>
      </c>
      <c r="G24" s="136">
        <f>+RAPPR_Tav2!H15</f>
        <v>0.20014229998945901</v>
      </c>
      <c r="H24" s="13">
        <f>+RAPPR_Tav2!I15</f>
        <v>23134</v>
      </c>
      <c r="I24" s="136">
        <f>+RAPPR_Tav2!J15</f>
        <v>7.5783972125436101E-3</v>
      </c>
      <c r="J24" s="13">
        <f>+RAPPR_Tav2!K15</f>
        <v>227</v>
      </c>
      <c r="K24" s="136">
        <f>+RAPPR_Tav2!L15</f>
        <v>1.3392857142857199E-2</v>
      </c>
      <c r="L24" s="13">
        <f>+RAPPR_Tav2!M15</f>
        <v>5950</v>
      </c>
      <c r="M24" s="136">
        <f>+RAPPR_Tav2!N15</f>
        <v>-9.4781682641107506E-2</v>
      </c>
      <c r="N24" s="14">
        <f>+RAPPR_Tav2!O15</f>
        <v>141851</v>
      </c>
      <c r="O24" s="137">
        <f>+RAPPR_Tav2!P15</f>
        <v>9.9816246307481205E-2</v>
      </c>
      <c r="P24" s="138">
        <f>+RAPPR_Tav2!Q15</f>
        <v>0.17286443551050401</v>
      </c>
    </row>
    <row r="25" spans="1:16" ht="16.149999999999999" customHeight="1" x14ac:dyDescent="0.35">
      <c r="A25" s="79" t="s">
        <v>59</v>
      </c>
      <c r="B25" s="13">
        <f>+RAPPR_Tav2!C16</f>
        <v>0</v>
      </c>
      <c r="C25" s="136">
        <f>+RAPPR_Tav2!D16</f>
        <v>0</v>
      </c>
      <c r="D25" s="13">
        <f>+RAPPR_Tav2!E16</f>
        <v>0</v>
      </c>
      <c r="E25" s="136">
        <f>+RAPPR_Tav2!F16</f>
        <v>0</v>
      </c>
      <c r="F25" s="13">
        <f>+RAPPR_Tav2!G16</f>
        <v>0</v>
      </c>
      <c r="G25" s="136">
        <f>+RAPPR_Tav2!H16</f>
        <v>0</v>
      </c>
      <c r="H25" s="13">
        <f>+RAPPR_Tav2!I16</f>
        <v>0</v>
      </c>
      <c r="I25" s="136">
        <f>+RAPPR_Tav2!J16</f>
        <v>0</v>
      </c>
      <c r="J25" s="13">
        <f>+RAPPR_Tav2!K16</f>
        <v>0</v>
      </c>
      <c r="K25" s="136">
        <f>+RAPPR_Tav2!L16</f>
        <v>0</v>
      </c>
      <c r="L25" s="13">
        <f>+RAPPR_Tav2!M16</f>
        <v>0</v>
      </c>
      <c r="M25" s="136">
        <f>+RAPPR_Tav2!N16</f>
        <v>0</v>
      </c>
      <c r="N25" s="14">
        <f>+RAPPR_Tav2!O16</f>
        <v>0</v>
      </c>
      <c r="O25" s="155">
        <f>+RAPPR_Tav2!P16</f>
        <v>0</v>
      </c>
      <c r="P25" s="143">
        <f>+RAPPR_Tav2!Q16</f>
        <v>0</v>
      </c>
    </row>
    <row r="26" spans="1:16" ht="16.149999999999999" customHeight="1" x14ac:dyDescent="0.35">
      <c r="A26" s="79" t="s">
        <v>60</v>
      </c>
      <c r="B26" s="13">
        <f>+RAPPR_Tav2!C17</f>
        <v>0</v>
      </c>
      <c r="C26" s="136">
        <f>+RAPPR_Tav2!D17</f>
        <v>0</v>
      </c>
      <c r="D26" s="13">
        <f>+RAPPR_Tav2!E17</f>
        <v>0</v>
      </c>
      <c r="E26" s="136">
        <f>+RAPPR_Tav2!F17</f>
        <v>0</v>
      </c>
      <c r="F26" s="13">
        <f>+RAPPR_Tav2!G17</f>
        <v>0</v>
      </c>
      <c r="G26" s="136">
        <f>+RAPPR_Tav2!H17</f>
        <v>0</v>
      </c>
      <c r="H26" s="13">
        <f>+RAPPR_Tav2!I17</f>
        <v>0</v>
      </c>
      <c r="I26" s="136">
        <f>+RAPPR_Tav2!J17</f>
        <v>0</v>
      </c>
      <c r="J26" s="13">
        <f>+RAPPR_Tav2!K17</f>
        <v>0</v>
      </c>
      <c r="K26" s="136">
        <f>+RAPPR_Tav2!L17</f>
        <v>0</v>
      </c>
      <c r="L26" s="13">
        <f>+RAPPR_Tav2!M17</f>
        <v>0</v>
      </c>
      <c r="M26" s="136">
        <f>+RAPPR_Tav2!N17</f>
        <v>0</v>
      </c>
      <c r="N26" s="14">
        <f>+RAPPR_Tav2!O17</f>
        <v>0</v>
      </c>
      <c r="O26" s="137">
        <f>+RAPPR_Tav2!P17</f>
        <v>0</v>
      </c>
      <c r="P26" s="138">
        <f>+RAPPR_Tav2!Q17</f>
        <v>0</v>
      </c>
    </row>
    <row r="27" spans="1:16" ht="16.149999999999999" customHeight="1" x14ac:dyDescent="0.35">
      <c r="A27" s="79" t="s">
        <v>61</v>
      </c>
      <c r="B27" s="13">
        <f>+RAPPR_Tav2!C18</f>
        <v>0</v>
      </c>
      <c r="C27" s="136">
        <f>+RAPPR_Tav2!D18</f>
        <v>0</v>
      </c>
      <c r="D27" s="13">
        <f>+RAPPR_Tav2!E18</f>
        <v>0</v>
      </c>
      <c r="E27" s="136">
        <f>+RAPPR_Tav2!F18</f>
        <v>0</v>
      </c>
      <c r="F27" s="13">
        <f>+RAPPR_Tav2!G18</f>
        <v>0</v>
      </c>
      <c r="G27" s="136">
        <f>+RAPPR_Tav2!H18</f>
        <v>0</v>
      </c>
      <c r="H27" s="13">
        <f>+RAPPR_Tav2!I18</f>
        <v>0</v>
      </c>
      <c r="I27" s="136">
        <f>+RAPPR_Tav2!J18</f>
        <v>0</v>
      </c>
      <c r="J27" s="13">
        <f>+RAPPR_Tav2!K18</f>
        <v>0</v>
      </c>
      <c r="K27" s="136">
        <f>+RAPPR_Tav2!L18</f>
        <v>0</v>
      </c>
      <c r="L27" s="13">
        <f>+RAPPR_Tav2!M18</f>
        <v>0</v>
      </c>
      <c r="M27" s="136">
        <f>+RAPPR_Tav2!N18</f>
        <v>0</v>
      </c>
      <c r="N27" s="14">
        <f>+RAPPR_Tav2!O18</f>
        <v>0</v>
      </c>
      <c r="O27" s="137">
        <f>+RAPPR_Tav2!P18</f>
        <v>0</v>
      </c>
      <c r="P27" s="138">
        <f>+RAPPR_Tav2!Q18</f>
        <v>0</v>
      </c>
    </row>
    <row r="28" spans="1:16" ht="16.149999999999999" customHeight="1" x14ac:dyDescent="0.35">
      <c r="A28" s="79" t="s">
        <v>62</v>
      </c>
      <c r="B28" s="13">
        <f>+RAPPR_Tav2!C19</f>
        <v>3</v>
      </c>
      <c r="C28" s="136">
        <f>+RAPPR_Tav2!D19</f>
        <v>-0.7</v>
      </c>
      <c r="D28" s="13">
        <f>+RAPPR_Tav2!E19</f>
        <v>0</v>
      </c>
      <c r="E28" s="136">
        <f>+RAPPR_Tav2!F19</f>
        <v>0</v>
      </c>
      <c r="F28" s="13">
        <f>+RAPPR_Tav2!G19</f>
        <v>3</v>
      </c>
      <c r="G28" s="136">
        <f>+RAPPR_Tav2!H19</f>
        <v>0</v>
      </c>
      <c r="H28" s="13">
        <f>+RAPPR_Tav2!I19</f>
        <v>0</v>
      </c>
      <c r="I28" s="136">
        <f>+RAPPR_Tav2!J19</f>
        <v>0</v>
      </c>
      <c r="J28" s="13">
        <f>+RAPPR_Tav2!K19</f>
        <v>0</v>
      </c>
      <c r="K28" s="136">
        <f>+RAPPR_Tav2!L19</f>
        <v>0</v>
      </c>
      <c r="L28" s="13">
        <f>+RAPPR_Tav2!M19</f>
        <v>0</v>
      </c>
      <c r="M28" s="136">
        <f>+RAPPR_Tav2!N19</f>
        <v>0</v>
      </c>
      <c r="N28" s="14">
        <f>+RAPPR_Tav2!O19</f>
        <v>6</v>
      </c>
      <c r="O28" s="137">
        <f>+RAPPR_Tav2!P19</f>
        <v>-0.53846153846153799</v>
      </c>
      <c r="P28" s="138">
        <f>+RAPPR_Tav2!Q19</f>
        <v>7.3118033222397002E-6</v>
      </c>
    </row>
    <row r="29" spans="1:16" ht="16.149999999999999" customHeight="1" x14ac:dyDescent="0.35">
      <c r="A29" s="79" t="s">
        <v>64</v>
      </c>
      <c r="B29" s="13">
        <f>+RAPPR_Tav2!C20</f>
        <v>0</v>
      </c>
      <c r="C29" s="136">
        <f>+RAPPR_Tav2!D20</f>
        <v>0</v>
      </c>
      <c r="D29" s="13">
        <f>+RAPPR_Tav2!E20</f>
        <v>0</v>
      </c>
      <c r="E29" s="136">
        <f>+RAPPR_Tav2!F20</f>
        <v>0</v>
      </c>
      <c r="F29" s="13">
        <f>+RAPPR_Tav2!G20</f>
        <v>0</v>
      </c>
      <c r="G29" s="136">
        <f>+RAPPR_Tav2!H20</f>
        <v>0</v>
      </c>
      <c r="H29" s="13">
        <f>+RAPPR_Tav2!I20</f>
        <v>0</v>
      </c>
      <c r="I29" s="136">
        <f>+RAPPR_Tav2!J20</f>
        <v>0</v>
      </c>
      <c r="J29" s="13">
        <f>+RAPPR_Tav2!K20</f>
        <v>0</v>
      </c>
      <c r="K29" s="136">
        <f>+RAPPR_Tav2!L20</f>
        <v>0</v>
      </c>
      <c r="L29" s="13">
        <f>+RAPPR_Tav2!M20</f>
        <v>0</v>
      </c>
      <c r="M29" s="136">
        <f>+RAPPR_Tav2!N20</f>
        <v>0</v>
      </c>
      <c r="N29" s="14">
        <f>+RAPPR_Tav2!O20</f>
        <v>0</v>
      </c>
      <c r="O29" s="137">
        <f>+RAPPR_Tav2!P20</f>
        <v>0</v>
      </c>
      <c r="P29" s="138">
        <f>+RAPPR_Tav2!Q20</f>
        <v>0</v>
      </c>
    </row>
    <row r="30" spans="1:16" ht="18" customHeight="1" x14ac:dyDescent="0.35">
      <c r="A30" s="83" t="s">
        <v>71</v>
      </c>
      <c r="B30" s="15">
        <f>+RAPPR_Tav2!C21</f>
        <v>20339</v>
      </c>
      <c r="C30" s="156">
        <f>+RAPPR_Tav2!D21</f>
        <v>-8.6954569940743395E-2</v>
      </c>
      <c r="D30" s="15">
        <f>+RAPPR_Tav2!E21</f>
        <v>1118</v>
      </c>
      <c r="E30" s="156">
        <f>+RAPPR_Tav2!F21</f>
        <v>5.6710775047259097E-2</v>
      </c>
      <c r="F30" s="15">
        <f>+RAPPR_Tav2!G21</f>
        <v>91089</v>
      </c>
      <c r="G30" s="156">
        <f>+RAPPR_Tav2!H21</f>
        <v>0.20013438912238601</v>
      </c>
      <c r="H30" s="15">
        <f>+RAPPR_Tav2!I21</f>
        <v>23134</v>
      </c>
      <c r="I30" s="156">
        <f>+RAPPR_Tav2!J21</f>
        <v>7.5783972125436101E-3</v>
      </c>
      <c r="J30" s="15">
        <f>+RAPPR_Tav2!K21</f>
        <v>227</v>
      </c>
      <c r="K30" s="156">
        <f>+RAPPR_Tav2!L21</f>
        <v>1.3392857142857199E-2</v>
      </c>
      <c r="L30" s="15">
        <f>+RAPPR_Tav2!M21</f>
        <v>5950</v>
      </c>
      <c r="M30" s="156">
        <f>+RAPPR_Tav2!N21</f>
        <v>-9.4781682641107506E-2</v>
      </c>
      <c r="N30" s="15">
        <f>+RAPPR_Tav2!O21</f>
        <v>141857</v>
      </c>
      <c r="O30" s="156">
        <f>+RAPPR_Tav2!P21</f>
        <v>9.9751918753391705E-2</v>
      </c>
      <c r="P30" s="157">
        <f>+RAPPR_Tav2!Q21</f>
        <v>0.17287174731382601</v>
      </c>
    </row>
    <row r="31" spans="1:16" ht="18" customHeight="1" x14ac:dyDescent="0.35">
      <c r="A31" s="232" t="s">
        <v>11</v>
      </c>
      <c r="B31" s="20"/>
      <c r="C31" s="154"/>
      <c r="D31" s="20"/>
      <c r="E31" s="154"/>
      <c r="F31" s="20"/>
      <c r="G31" s="154"/>
      <c r="H31" s="20"/>
      <c r="I31" s="154"/>
      <c r="J31" s="20"/>
      <c r="K31" s="154"/>
      <c r="L31" s="20"/>
      <c r="M31" s="154"/>
      <c r="N31" s="20"/>
      <c r="O31" s="154"/>
      <c r="P31" s="138"/>
    </row>
    <row r="32" spans="1:16" ht="36.65" customHeight="1" x14ac:dyDescent="0.35">
      <c r="A32" s="233"/>
      <c r="B32" s="15">
        <f>+RAPPR_Tav2!C22</f>
        <v>47677</v>
      </c>
      <c r="C32" s="156">
        <f>+RAPPR_Tav2!D22</f>
        <v>-0.23750959570112601</v>
      </c>
      <c r="D32" s="15">
        <f>+RAPPR_Tav2!E22</f>
        <v>321077</v>
      </c>
      <c r="E32" s="156">
        <f>+RAPPR_Tav2!F22</f>
        <v>-0.10040037992664801</v>
      </c>
      <c r="F32" s="15">
        <f>+RAPPR_Tav2!G22</f>
        <v>159832</v>
      </c>
      <c r="G32" s="156">
        <f>+RAPPR_Tav2!H22</f>
        <v>-0.27429578104284302</v>
      </c>
      <c r="H32" s="15">
        <f>+RAPPR_Tav2!I22</f>
        <v>256724</v>
      </c>
      <c r="I32" s="156">
        <f>+RAPPR_Tav2!J22</f>
        <v>0.76835173615655405</v>
      </c>
      <c r="J32" s="15">
        <f>+RAPPR_Tav2!K22</f>
        <v>19894</v>
      </c>
      <c r="K32" s="156">
        <f>+RAPPR_Tav2!L22</f>
        <v>3.1525458882090601E-2</v>
      </c>
      <c r="L32" s="15">
        <f>+RAPPR_Tav2!M22</f>
        <v>15387</v>
      </c>
      <c r="M32" s="156">
        <f>+RAPPR_Tav2!N22</f>
        <v>-4.7862363365888099E-3</v>
      </c>
      <c r="N32" s="15">
        <f>+RAPPR_Tav2!O22</f>
        <v>820591</v>
      </c>
      <c r="O32" s="156">
        <f>+RAPPR_Tav2!P22</f>
        <v>1.2005753977211201E-3</v>
      </c>
      <c r="P32" s="157">
        <f>+RAPPR_Tav2!Q22</f>
        <v>1</v>
      </c>
    </row>
    <row r="33" spans="1:16" ht="7.15" customHeight="1" x14ac:dyDescent="0.3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</row>
    <row r="34" spans="1:16" ht="15" customHeight="1" x14ac:dyDescent="0.35">
      <c r="A34" s="8" t="s">
        <v>72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0"/>
    </row>
    <row r="35" spans="1:16" ht="10.5" customHeight="1" x14ac:dyDescent="0.35"/>
    <row r="36" spans="1:16" ht="21" customHeight="1" x14ac:dyDescent="0.35">
      <c r="A36" s="231" t="s">
        <v>227</v>
      </c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</row>
  </sheetData>
  <mergeCells count="12">
    <mergeCell ref="A36:P36"/>
    <mergeCell ref="A31:A32"/>
    <mergeCell ref="A1:P1"/>
    <mergeCell ref="A2:P2"/>
    <mergeCell ref="A3:P3"/>
    <mergeCell ref="B5:C5"/>
    <mergeCell ref="D5:E5"/>
    <mergeCell ref="F5:G5"/>
    <mergeCell ref="H5:I5"/>
    <mergeCell ref="J5:K5"/>
    <mergeCell ref="L5:M5"/>
    <mergeCell ref="N5:P5"/>
  </mergeCells>
  <printOptions horizontalCentered="1"/>
  <pageMargins left="0.31496062992125984" right="0.11811023622047245" top="0.19685039370078741" bottom="0" header="0.19685039370078741" footer="0"/>
  <pageSetup paperSize="9" scale="77" orientation="landscape" horizontalDpi="4294967292" verticalDpi="300" r:id="rId1"/>
  <headerFooter alignWithMargins="0">
    <oddHeader>&amp;L&amp;"Arial,Normale"&amp;8IVASS - SERVIZIO STUDI E GESTIONE DATI
DIVISIONE STUDI E ANALISI STATISTICHE&amp;R&amp;A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65F91"/>
    <pageSetUpPr fitToPage="1"/>
  </sheetPr>
  <dimension ref="A1:Q59"/>
  <sheetViews>
    <sheetView showGridLines="0" topLeftCell="A16" zoomScaleNormal="100" workbookViewId="0"/>
  </sheetViews>
  <sheetFormatPr defaultColWidth="9" defaultRowHeight="11" x14ac:dyDescent="0.35"/>
  <cols>
    <col min="1" max="2" width="7.54296875" style="8" customWidth="1"/>
    <col min="3" max="3" width="26.54296875" style="8" customWidth="1"/>
    <col min="4" max="4" width="10.54296875" style="8" customWidth="1"/>
    <col min="5" max="5" width="10.54296875" style="159" customWidth="1"/>
    <col min="6" max="6" width="11.453125" style="8" bestFit="1" customWidth="1"/>
    <col min="7" max="7" width="11.453125" style="159" customWidth="1"/>
    <col min="8" max="8" width="10.54296875" style="8" customWidth="1"/>
    <col min="9" max="9" width="10.54296875" style="159" customWidth="1"/>
    <col min="10" max="10" width="10.54296875" style="8" customWidth="1"/>
    <col min="11" max="11" width="10.54296875" style="159" customWidth="1"/>
    <col min="12" max="14" width="10.54296875" style="8" customWidth="1"/>
    <col min="15" max="15" width="11.7265625" style="8" bestFit="1" customWidth="1"/>
    <col min="16" max="16" width="12.453125" style="159" customWidth="1"/>
    <col min="17" max="17" width="12.26953125" style="159" bestFit="1" customWidth="1"/>
    <col min="18" max="16384" width="9" style="8"/>
  </cols>
  <sheetData>
    <row r="1" spans="1:17" ht="13.15" customHeight="1" x14ac:dyDescent="0.35">
      <c r="A1" s="218" t="s">
        <v>92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</row>
    <row r="2" spans="1:17" ht="13.15" customHeight="1" x14ac:dyDescent="0.35">
      <c r="A2" s="218" t="s">
        <v>193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</row>
    <row r="3" spans="1:17" ht="13.15" customHeight="1" x14ac:dyDescent="0.35">
      <c r="A3" s="218" t="str">
        <f>"Nuova produzione emessa a tutto il "&amp;IF(MID(RAPPR_Tav3!C1,5,4)="0331","1°",
IF(MID(RAPPR_Tav3!C1,5,4)="0630","2°",
IF(MID(RAPPR_Tav3!C1,5,4)="0930","3°","4°")))&amp;" trimestre "&amp;MID(RAPPR_Tav3!C1,1,4)&amp;" (b)"</f>
        <v>Nuova produzione emessa a tutto il 1° trimestre 2026 (b)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</row>
    <row r="4" spans="1:17" ht="13.15" customHeight="1" x14ac:dyDescent="0.35">
      <c r="Q4" s="9" t="s">
        <v>1</v>
      </c>
    </row>
    <row r="5" spans="1:17" ht="13.15" customHeight="1" x14ac:dyDescent="0.35">
      <c r="A5" s="223" t="s">
        <v>12</v>
      </c>
      <c r="B5" s="224"/>
      <c r="C5" s="241"/>
      <c r="D5" s="24" t="s">
        <v>13</v>
      </c>
      <c r="E5" s="160"/>
      <c r="F5" s="52"/>
      <c r="G5" s="160"/>
      <c r="H5" s="53" t="s">
        <v>14</v>
      </c>
      <c r="I5" s="160"/>
      <c r="J5" s="52"/>
      <c r="K5" s="160"/>
      <c r="L5" s="229" t="s">
        <v>15</v>
      </c>
      <c r="M5" s="230"/>
      <c r="N5" s="230"/>
      <c r="O5" s="230"/>
      <c r="P5" s="230"/>
      <c r="Q5" s="244"/>
    </row>
    <row r="6" spans="1:17" ht="13.15" customHeight="1" x14ac:dyDescent="0.35">
      <c r="A6" s="225"/>
      <c r="B6" s="226"/>
      <c r="C6" s="242"/>
      <c r="D6" s="229" t="s">
        <v>194</v>
      </c>
      <c r="E6" s="244"/>
      <c r="F6" s="229" t="s">
        <v>195</v>
      </c>
      <c r="G6" s="244"/>
      <c r="H6" s="229" t="s">
        <v>194</v>
      </c>
      <c r="I6" s="244"/>
      <c r="J6" s="229" t="s">
        <v>195</v>
      </c>
      <c r="K6" s="244"/>
      <c r="L6" s="92" t="s">
        <v>16</v>
      </c>
      <c r="M6" s="92" t="s">
        <v>17</v>
      </c>
      <c r="N6" s="92" t="s">
        <v>18</v>
      </c>
      <c r="O6" s="245" t="s">
        <v>19</v>
      </c>
      <c r="P6" s="246"/>
      <c r="Q6" s="247"/>
    </row>
    <row r="7" spans="1:17" ht="21.75" customHeight="1" x14ac:dyDescent="0.35">
      <c r="A7" s="227"/>
      <c r="B7" s="228"/>
      <c r="C7" s="243"/>
      <c r="D7" s="93" t="s">
        <v>211</v>
      </c>
      <c r="E7" s="161" t="s">
        <v>190</v>
      </c>
      <c r="F7" s="93" t="s">
        <v>212</v>
      </c>
      <c r="G7" s="161" t="s">
        <v>190</v>
      </c>
      <c r="H7" s="93" t="s">
        <v>211</v>
      </c>
      <c r="I7" s="161" t="s">
        <v>190</v>
      </c>
      <c r="J7" s="93" t="s">
        <v>212</v>
      </c>
      <c r="K7" s="161" t="s">
        <v>190</v>
      </c>
      <c r="L7" s="93" t="s">
        <v>20</v>
      </c>
      <c r="M7" s="93"/>
      <c r="N7" s="93"/>
      <c r="O7" s="175" t="s">
        <v>189</v>
      </c>
      <c r="P7" s="161" t="s">
        <v>190</v>
      </c>
      <c r="Q7" s="178" t="s">
        <v>186</v>
      </c>
    </row>
    <row r="8" spans="1:17" ht="13.15" customHeight="1" x14ac:dyDescent="0.35">
      <c r="A8" s="89" t="s">
        <v>21</v>
      </c>
      <c r="B8" s="8" t="s">
        <v>22</v>
      </c>
      <c r="D8" s="27"/>
      <c r="E8" s="134"/>
      <c r="F8" s="27"/>
      <c r="G8" s="134"/>
      <c r="H8" s="27"/>
      <c r="I8" s="134"/>
      <c r="J8" s="27"/>
      <c r="K8" s="134"/>
      <c r="L8" s="27"/>
      <c r="M8" s="27"/>
      <c r="N8" s="27"/>
      <c r="O8" s="28"/>
      <c r="P8" s="162"/>
      <c r="Q8" s="162"/>
    </row>
    <row r="9" spans="1:17" ht="12" customHeight="1" x14ac:dyDescent="0.35">
      <c r="A9" s="29"/>
      <c r="B9" s="8" t="s">
        <v>23</v>
      </c>
      <c r="D9" s="54">
        <f>+RAPPR_Tav3!C2</f>
        <v>415</v>
      </c>
      <c r="E9" s="138">
        <f>+RAPPR_Tav3!D2</f>
        <v>5.0144927536231902</v>
      </c>
      <c r="F9" s="54">
        <f>+RAPPR_Tav3!E2</f>
        <v>80954</v>
      </c>
      <c r="G9" s="138">
        <f>+RAPPR_Tav3!F2</f>
        <v>7.2070154095701504</v>
      </c>
      <c r="H9" s="54">
        <f>+RAPPR_Tav3!G2</f>
        <v>134</v>
      </c>
      <c r="I9" s="138">
        <f>+RAPPR_Tav3!H2</f>
        <v>1.06153846153846</v>
      </c>
      <c r="J9" s="54">
        <f>+RAPPR_Tav3!I2</f>
        <v>1645</v>
      </c>
      <c r="K9" s="138">
        <f>+RAPPR_Tav3!J2</f>
        <v>0.2673343605547</v>
      </c>
      <c r="L9" s="54">
        <f>+RAPPR_Tav3!K2</f>
        <v>0</v>
      </c>
      <c r="M9" s="54">
        <f>+RAPPR_Tav3!L2</f>
        <v>63727</v>
      </c>
      <c r="N9" s="54">
        <f>+RAPPR_Tav3!M2</f>
        <v>15324</v>
      </c>
      <c r="O9" s="55">
        <f>+RAPPR_Tav3!N2</f>
        <v>79051</v>
      </c>
      <c r="P9" s="163">
        <f>+RAPPR_Tav3!O2</f>
        <v>6.0638012688767802</v>
      </c>
      <c r="Q9" s="163">
        <f>+RAPPR_Tav3!P2</f>
        <v>0.101068848686313</v>
      </c>
    </row>
    <row r="10" spans="1:17" s="44" customFormat="1" ht="12" customHeight="1" x14ac:dyDescent="0.35">
      <c r="A10" s="47"/>
      <c r="B10" s="48" t="s">
        <v>66</v>
      </c>
      <c r="C10" s="48" t="s">
        <v>86</v>
      </c>
      <c r="D10" s="65">
        <f>+RAPPR_Tav3!C3</f>
        <v>0</v>
      </c>
      <c r="E10" s="141">
        <f>+RAPPR_Tav3!D3</f>
        <v>0</v>
      </c>
      <c r="F10" s="65">
        <f>+RAPPR_Tav3!E3</f>
        <v>0</v>
      </c>
      <c r="G10" s="141">
        <f>+RAPPR_Tav3!F3</f>
        <v>0</v>
      </c>
      <c r="H10" s="65">
        <f>+RAPPR_Tav3!G3</f>
        <v>0</v>
      </c>
      <c r="I10" s="141">
        <f>+RAPPR_Tav3!H3</f>
        <v>0</v>
      </c>
      <c r="J10" s="65">
        <f>+RAPPR_Tav3!I3</f>
        <v>0</v>
      </c>
      <c r="K10" s="141">
        <f>+RAPPR_Tav3!J3</f>
        <v>0</v>
      </c>
      <c r="L10" s="65">
        <f>+RAPPR_Tav3!K3</f>
        <v>0</v>
      </c>
      <c r="M10" s="65">
        <f>+RAPPR_Tav3!L3</f>
        <v>0</v>
      </c>
      <c r="N10" s="65">
        <f>+RAPPR_Tav3!M3</f>
        <v>0</v>
      </c>
      <c r="O10" s="66">
        <f>+RAPPR_Tav3!N3</f>
        <v>0</v>
      </c>
      <c r="P10" s="164">
        <f>+RAPPR_Tav3!O3</f>
        <v>0</v>
      </c>
      <c r="Q10" s="164">
        <f>+RAPPR_Tav3!P3</f>
        <v>0</v>
      </c>
    </row>
    <row r="11" spans="1:17" s="44" customFormat="1" ht="12" customHeight="1" x14ac:dyDescent="0.35">
      <c r="A11" s="47"/>
      <c r="B11" s="123"/>
      <c r="C11" s="48" t="s">
        <v>24</v>
      </c>
      <c r="D11" s="65">
        <f>+RAPPR_Tav3!C4</f>
        <v>0</v>
      </c>
      <c r="E11" s="141">
        <f>+RAPPR_Tav3!D4</f>
        <v>0</v>
      </c>
      <c r="F11" s="65">
        <f>+RAPPR_Tav3!E4</f>
        <v>0</v>
      </c>
      <c r="G11" s="141">
        <f>+RAPPR_Tav3!F4</f>
        <v>0</v>
      </c>
      <c r="H11" s="65">
        <f>+RAPPR_Tav3!G4</f>
        <v>74</v>
      </c>
      <c r="I11" s="141">
        <f>+RAPPR_Tav3!H4</f>
        <v>1.84615384615385</v>
      </c>
      <c r="J11" s="65">
        <f>+RAPPR_Tav3!I4</f>
        <v>311</v>
      </c>
      <c r="K11" s="141">
        <f>+RAPPR_Tav3!J4</f>
        <v>61.2</v>
      </c>
      <c r="L11" s="65">
        <f>+RAPPR_Tav3!K4</f>
        <v>0</v>
      </c>
      <c r="M11" s="65">
        <f>+RAPPR_Tav3!L4</f>
        <v>0</v>
      </c>
      <c r="N11" s="65">
        <f>+RAPPR_Tav3!M4</f>
        <v>5</v>
      </c>
      <c r="O11" s="66">
        <f>+RAPPR_Tav3!N4</f>
        <v>5</v>
      </c>
      <c r="P11" s="164">
        <f>+RAPPR_Tav3!O4</f>
        <v>0</v>
      </c>
      <c r="Q11" s="164">
        <f>+RAPPR_Tav3!P4</f>
        <v>6.3926356836923897E-6</v>
      </c>
    </row>
    <row r="12" spans="1:17" ht="12" customHeight="1" x14ac:dyDescent="0.35">
      <c r="A12" s="29"/>
      <c r="B12" s="8" t="s">
        <v>25</v>
      </c>
      <c r="D12" s="54">
        <f>+RAPPR_Tav3!C5</f>
        <v>61803</v>
      </c>
      <c r="E12" s="138">
        <f>+RAPPR_Tav3!D5</f>
        <v>2.6252864401713701E-2</v>
      </c>
      <c r="F12" s="54">
        <f>+RAPPR_Tav3!E5</f>
        <v>1822219</v>
      </c>
      <c r="G12" s="138">
        <f>+RAPPR_Tav3!F5</f>
        <v>-3.05107668472403E-2</v>
      </c>
      <c r="H12" s="54">
        <f>+RAPPR_Tav3!G5</f>
        <v>0</v>
      </c>
      <c r="I12" s="138">
        <f>+RAPPR_Tav3!H5</f>
        <v>0</v>
      </c>
      <c r="J12" s="54">
        <f>+RAPPR_Tav3!I5</f>
        <v>0</v>
      </c>
      <c r="K12" s="138">
        <f>+RAPPR_Tav3!J5</f>
        <v>0</v>
      </c>
      <c r="L12" s="54">
        <f>+RAPPR_Tav3!K5</f>
        <v>2478</v>
      </c>
      <c r="M12" s="54">
        <f>+RAPPR_Tav3!L5</f>
        <v>77612</v>
      </c>
      <c r="N12" s="54">
        <f>+RAPPR_Tav3!M5</f>
        <v>616</v>
      </c>
      <c r="O12" s="55">
        <f>+RAPPR_Tav3!N5</f>
        <v>80706</v>
      </c>
      <c r="P12" s="163">
        <f>+RAPPR_Tav3!O5</f>
        <v>-2.7638554216867499E-2</v>
      </c>
      <c r="Q12" s="163">
        <f>+RAPPR_Tav3!P5</f>
        <v>0.103184811097616</v>
      </c>
    </row>
    <row r="13" spans="1:17" ht="12" customHeight="1" x14ac:dyDescent="0.35">
      <c r="A13" s="29"/>
      <c r="B13" s="8" t="s">
        <v>26</v>
      </c>
      <c r="D13" s="54">
        <f>+RAPPR_Tav3!C6</f>
        <v>0</v>
      </c>
      <c r="E13" s="138">
        <f>+RAPPR_Tav3!D6</f>
        <v>0</v>
      </c>
      <c r="F13" s="54">
        <f>+RAPPR_Tav3!E6</f>
        <v>0</v>
      </c>
      <c r="G13" s="138">
        <f>+RAPPR_Tav3!F6</f>
        <v>0</v>
      </c>
      <c r="H13" s="54">
        <f>+RAPPR_Tav3!G6</f>
        <v>0</v>
      </c>
      <c r="I13" s="138">
        <f>+RAPPR_Tav3!H6</f>
        <v>0</v>
      </c>
      <c r="J13" s="54">
        <f>+RAPPR_Tav3!I6</f>
        <v>0</v>
      </c>
      <c r="K13" s="138">
        <f>+RAPPR_Tav3!J6</f>
        <v>0</v>
      </c>
      <c r="L13" s="54">
        <f>+RAPPR_Tav3!K6</f>
        <v>0</v>
      </c>
      <c r="M13" s="54">
        <f>+RAPPR_Tav3!L6</f>
        <v>0</v>
      </c>
      <c r="N13" s="54">
        <f>+RAPPR_Tav3!M6</f>
        <v>1102</v>
      </c>
      <c r="O13" s="55">
        <f>+RAPPR_Tav3!N6</f>
        <v>1102</v>
      </c>
      <c r="P13" s="163">
        <f>+RAPPR_Tav3!O6</f>
        <v>0</v>
      </c>
      <c r="Q13" s="163">
        <f>+RAPPR_Tav3!P6</f>
        <v>1.4089369046858E-3</v>
      </c>
    </row>
    <row r="14" spans="1:17" ht="12" customHeight="1" x14ac:dyDescent="0.35">
      <c r="A14" s="29"/>
      <c r="B14" s="8" t="s">
        <v>27</v>
      </c>
      <c r="D14" s="54">
        <f>+RAPPR_Tav3!C7</f>
        <v>62218</v>
      </c>
      <c r="E14" s="138">
        <f>+RAPPR_Tav3!D7</f>
        <v>3.1961652651307799E-2</v>
      </c>
      <c r="F14" s="54">
        <f>+RAPPR_Tav3!E7</f>
        <v>1903173</v>
      </c>
      <c r="G14" s="138">
        <f>+RAPPR_Tav3!F7</f>
        <v>7.27362220352168E-3</v>
      </c>
      <c r="H14" s="54">
        <f>+RAPPR_Tav3!G7</f>
        <v>134</v>
      </c>
      <c r="I14" s="138">
        <f>+RAPPR_Tav3!H7</f>
        <v>1.06153846153846</v>
      </c>
      <c r="J14" s="54">
        <f>+RAPPR_Tav3!I7</f>
        <v>1645</v>
      </c>
      <c r="K14" s="138">
        <f>+RAPPR_Tav3!J7</f>
        <v>0.2673343605547</v>
      </c>
      <c r="L14" s="54">
        <f>+RAPPR_Tav3!K7</f>
        <v>2478</v>
      </c>
      <c r="M14" s="54">
        <f>+RAPPR_Tav3!L7</f>
        <v>141339</v>
      </c>
      <c r="N14" s="54">
        <f>+RAPPR_Tav3!M7</f>
        <v>17042</v>
      </c>
      <c r="O14" s="55">
        <f>+RAPPR_Tav3!N7</f>
        <v>160859</v>
      </c>
      <c r="P14" s="163">
        <f>+RAPPR_Tav3!O7</f>
        <v>0.70779586160036501</v>
      </c>
      <c r="Q14" s="163">
        <f>+RAPPR_Tav3!P7</f>
        <v>0.205662596688615</v>
      </c>
    </row>
    <row r="15" spans="1:17" s="44" customFormat="1" ht="12" customHeight="1" x14ac:dyDescent="0.35">
      <c r="A15" s="47"/>
      <c r="B15" s="48" t="s">
        <v>66</v>
      </c>
      <c r="C15" s="48" t="s">
        <v>87</v>
      </c>
      <c r="D15" s="65">
        <f>+RAPPR_Tav3!C8</f>
        <v>0</v>
      </c>
      <c r="E15" s="141">
        <f>+RAPPR_Tav3!D8</f>
        <v>0</v>
      </c>
      <c r="F15" s="65">
        <f>+RAPPR_Tav3!E8</f>
        <v>0</v>
      </c>
      <c r="G15" s="141">
        <f>+RAPPR_Tav3!F8</f>
        <v>0</v>
      </c>
      <c r="H15" s="65">
        <f>+RAPPR_Tav3!G8</f>
        <v>0</v>
      </c>
      <c r="I15" s="141">
        <f>+RAPPR_Tav3!H8</f>
        <v>0</v>
      </c>
      <c r="J15" s="65">
        <f>+RAPPR_Tav3!I8</f>
        <v>0</v>
      </c>
      <c r="K15" s="141">
        <f>+RAPPR_Tav3!J8</f>
        <v>0</v>
      </c>
      <c r="L15" s="65">
        <f>+RAPPR_Tav3!K8</f>
        <v>0</v>
      </c>
      <c r="M15" s="65">
        <f>+RAPPR_Tav3!L8</f>
        <v>0</v>
      </c>
      <c r="N15" s="65">
        <f>+RAPPR_Tav3!M8</f>
        <v>0</v>
      </c>
      <c r="O15" s="66">
        <f>+RAPPR_Tav3!N8</f>
        <v>0</v>
      </c>
      <c r="P15" s="164">
        <f>+RAPPR_Tav3!O8</f>
        <v>0</v>
      </c>
      <c r="Q15" s="164">
        <f>+RAPPR_Tav3!P8</f>
        <v>0</v>
      </c>
    </row>
    <row r="16" spans="1:17" s="44" customFormat="1" ht="36.75" customHeight="1" x14ac:dyDescent="0.35">
      <c r="A16" s="47"/>
      <c r="B16" s="165"/>
      <c r="C16" s="165" t="s">
        <v>28</v>
      </c>
      <c r="D16" s="65">
        <f>+RAPPR_Tav3!C9</f>
        <v>0</v>
      </c>
      <c r="E16" s="141">
        <f>+RAPPR_Tav3!D9</f>
        <v>0</v>
      </c>
      <c r="F16" s="65">
        <f>+RAPPR_Tav3!E9</f>
        <v>0</v>
      </c>
      <c r="G16" s="141">
        <f>+RAPPR_Tav3!F9</f>
        <v>0</v>
      </c>
      <c r="H16" s="65">
        <f>+RAPPR_Tav3!G9</f>
        <v>0</v>
      </c>
      <c r="I16" s="141">
        <f>+RAPPR_Tav3!H9</f>
        <v>0</v>
      </c>
      <c r="J16" s="65">
        <f>+RAPPR_Tav3!I9</f>
        <v>0</v>
      </c>
      <c r="K16" s="141">
        <f>+RAPPR_Tav3!J9</f>
        <v>0</v>
      </c>
      <c r="L16" s="65">
        <f>+RAPPR_Tav3!K9</f>
        <v>0</v>
      </c>
      <c r="M16" s="65">
        <f>+RAPPR_Tav3!L9</f>
        <v>0</v>
      </c>
      <c r="N16" s="65">
        <f>+RAPPR_Tav3!M9</f>
        <v>0</v>
      </c>
      <c r="O16" s="66">
        <f>+RAPPR_Tav3!N9</f>
        <v>0</v>
      </c>
      <c r="P16" s="164">
        <f>+RAPPR_Tav3!O9</f>
        <v>0</v>
      </c>
      <c r="Q16" s="164">
        <f>+RAPPR_Tav3!P9</f>
        <v>0</v>
      </c>
    </row>
    <row r="17" spans="1:17" ht="14.15" customHeight="1" x14ac:dyDescent="0.35">
      <c r="A17" s="89"/>
      <c r="B17" s="8" t="s">
        <v>29</v>
      </c>
      <c r="D17" s="54"/>
      <c r="E17" s="138"/>
      <c r="F17" s="54"/>
      <c r="G17" s="138"/>
      <c r="H17" s="54"/>
      <c r="I17" s="138"/>
      <c r="J17" s="54"/>
      <c r="K17" s="138"/>
      <c r="L17" s="54"/>
      <c r="M17" s="54"/>
      <c r="N17" s="54"/>
      <c r="O17" s="55"/>
      <c r="P17" s="163"/>
      <c r="Q17" s="163"/>
    </row>
    <row r="18" spans="1:17" ht="12" customHeight="1" x14ac:dyDescent="0.35">
      <c r="A18" s="29"/>
      <c r="B18" s="8" t="s">
        <v>30</v>
      </c>
      <c r="D18" s="54">
        <f>+RAPPR_Tav3!C10</f>
        <v>386406</v>
      </c>
      <c r="E18" s="138">
        <f>+RAPPR_Tav3!D10</f>
        <v>0</v>
      </c>
      <c r="F18" s="54">
        <f>+RAPPR_Tav3!E10</f>
        <v>1603398</v>
      </c>
      <c r="G18" s="138">
        <f>+RAPPR_Tav3!F10</f>
        <v>0</v>
      </c>
      <c r="H18" s="54">
        <f>+RAPPR_Tav3!G10</f>
        <v>0</v>
      </c>
      <c r="I18" s="138">
        <f>+RAPPR_Tav3!H10</f>
        <v>0</v>
      </c>
      <c r="J18" s="54">
        <f>+RAPPR_Tav3!I10</f>
        <v>0</v>
      </c>
      <c r="K18" s="138">
        <f>+RAPPR_Tav3!J10</f>
        <v>0</v>
      </c>
      <c r="L18" s="54">
        <f>+RAPPR_Tav3!K10</f>
        <v>1984</v>
      </c>
      <c r="M18" s="54">
        <f>+RAPPR_Tav3!L10</f>
        <v>44844</v>
      </c>
      <c r="N18" s="56">
        <f>+RAPPR_Tav3!M10</f>
        <v>0</v>
      </c>
      <c r="O18" s="55">
        <f>+RAPPR_Tav3!N10</f>
        <v>46828</v>
      </c>
      <c r="P18" s="163">
        <f>+RAPPR_Tav3!O10</f>
        <v>0</v>
      </c>
      <c r="Q18" s="163">
        <f>+RAPPR_Tav3!P10</f>
        <v>5.98708687591894E-2</v>
      </c>
    </row>
    <row r="19" spans="1:17" ht="12" customHeight="1" x14ac:dyDescent="0.35">
      <c r="A19" s="29"/>
      <c r="B19" s="8" t="s">
        <v>31</v>
      </c>
      <c r="D19" s="54">
        <f>+RAPPR_Tav3!C11</f>
        <v>95275</v>
      </c>
      <c r="E19" s="138">
        <f>+RAPPR_Tav3!D11</f>
        <v>-0.78192001941031997</v>
      </c>
      <c r="F19" s="54">
        <f>+RAPPR_Tav3!E11</f>
        <v>49696911</v>
      </c>
      <c r="G19" s="138">
        <f>+RAPPR_Tav3!F11</f>
        <v>-5.9494324048503496E-3</v>
      </c>
      <c r="H19" s="54">
        <f>+RAPPR_Tav3!G11</f>
        <v>0</v>
      </c>
      <c r="I19" s="138">
        <f>+RAPPR_Tav3!H11</f>
        <v>0</v>
      </c>
      <c r="J19" s="54">
        <f>+RAPPR_Tav3!I11</f>
        <v>0</v>
      </c>
      <c r="K19" s="138">
        <f>+RAPPR_Tav3!J11</f>
        <v>0</v>
      </c>
      <c r="L19" s="54">
        <f>+RAPPR_Tav3!K11</f>
        <v>2583</v>
      </c>
      <c r="M19" s="54">
        <f>+RAPPR_Tav3!L11</f>
        <v>86746</v>
      </c>
      <c r="N19" s="56">
        <f>+RAPPR_Tav3!M11</f>
        <v>0</v>
      </c>
      <c r="O19" s="55">
        <f>+RAPPR_Tav3!N11</f>
        <v>89329</v>
      </c>
      <c r="P19" s="163">
        <f>+RAPPR_Tav3!O11</f>
        <v>-0.28556232704704299</v>
      </c>
      <c r="Q19" s="163">
        <f>+RAPPR_Tav3!P11</f>
        <v>0.114209550597711</v>
      </c>
    </row>
    <row r="20" spans="1:17" ht="12" customHeight="1" x14ac:dyDescent="0.35">
      <c r="A20" s="29"/>
      <c r="B20" s="8" t="s">
        <v>32</v>
      </c>
      <c r="D20" s="54">
        <f>+RAPPR_Tav3!C12</f>
        <v>0</v>
      </c>
      <c r="E20" s="138">
        <f>+RAPPR_Tav3!D12</f>
        <v>0</v>
      </c>
      <c r="F20" s="54">
        <f>+RAPPR_Tav3!E12</f>
        <v>0</v>
      </c>
      <c r="G20" s="138">
        <f>+RAPPR_Tav3!F12</f>
        <v>0</v>
      </c>
      <c r="H20" s="54">
        <f>+RAPPR_Tav3!G12</f>
        <v>0</v>
      </c>
      <c r="I20" s="138">
        <f>+RAPPR_Tav3!H12</f>
        <v>0</v>
      </c>
      <c r="J20" s="54">
        <f>+RAPPR_Tav3!I12</f>
        <v>0</v>
      </c>
      <c r="K20" s="138">
        <f>+RAPPR_Tav3!J12</f>
        <v>0</v>
      </c>
      <c r="L20" s="54">
        <f>+RAPPR_Tav3!K12</f>
        <v>0</v>
      </c>
      <c r="M20" s="54">
        <f>+RAPPR_Tav3!L12</f>
        <v>0</v>
      </c>
      <c r="N20" s="56">
        <f>+RAPPR_Tav3!M12</f>
        <v>0</v>
      </c>
      <c r="O20" s="55">
        <f>+RAPPR_Tav3!N12</f>
        <v>0</v>
      </c>
      <c r="P20" s="163">
        <f>+RAPPR_Tav3!O12</f>
        <v>0</v>
      </c>
      <c r="Q20" s="163">
        <f>+RAPPR_Tav3!P12</f>
        <v>0</v>
      </c>
    </row>
    <row r="21" spans="1:17" ht="12" customHeight="1" x14ac:dyDescent="0.35">
      <c r="A21" s="89"/>
      <c r="B21" s="8" t="s">
        <v>33</v>
      </c>
      <c r="D21" s="54">
        <f>+RAPPR_Tav3!C13</f>
        <v>481681</v>
      </c>
      <c r="E21" s="138">
        <f>+RAPPR_Tav3!D13</f>
        <v>0.102545086648309</v>
      </c>
      <c r="F21" s="54">
        <f>+RAPPR_Tav3!E13</f>
        <v>51300309</v>
      </c>
      <c r="G21" s="138">
        <f>+RAPPR_Tav3!F13</f>
        <v>2.61221523256558E-2</v>
      </c>
      <c r="H21" s="54">
        <f>+RAPPR_Tav3!G13</f>
        <v>0</v>
      </c>
      <c r="I21" s="138">
        <f>+RAPPR_Tav3!H13</f>
        <v>0</v>
      </c>
      <c r="J21" s="54">
        <f>+RAPPR_Tav3!I13</f>
        <v>0</v>
      </c>
      <c r="K21" s="138">
        <f>+RAPPR_Tav3!J13</f>
        <v>0</v>
      </c>
      <c r="L21" s="54">
        <f>+RAPPR_Tav3!K13</f>
        <v>4567</v>
      </c>
      <c r="M21" s="54">
        <f>+RAPPR_Tav3!L13</f>
        <v>131590</v>
      </c>
      <c r="N21" s="56">
        <f>+RAPPR_Tav3!M13</f>
        <v>0</v>
      </c>
      <c r="O21" s="55">
        <f>+RAPPR_Tav3!N13</f>
        <v>136157</v>
      </c>
      <c r="P21" s="163">
        <f>+RAPPR_Tav3!O13</f>
        <v>8.8959802933602103E-2</v>
      </c>
      <c r="Q21" s="163">
        <f>+RAPPR_Tav3!P13</f>
        <v>0.17408041935690099</v>
      </c>
    </row>
    <row r="22" spans="1:17" s="23" customFormat="1" ht="13.15" customHeight="1" x14ac:dyDescent="0.35">
      <c r="A22" s="84" t="s">
        <v>34</v>
      </c>
      <c r="D22" s="57">
        <f>+RAPPR_Tav3!C14</f>
        <v>543899</v>
      </c>
      <c r="E22" s="166">
        <f>+RAPPR_Tav3!D14</f>
        <v>9.3985582454361796E-2</v>
      </c>
      <c r="F22" s="57">
        <f>+RAPPR_Tav3!E14</f>
        <v>53203482</v>
      </c>
      <c r="G22" s="166">
        <f>+RAPPR_Tav3!F14</f>
        <v>2.5435753243802799E-2</v>
      </c>
      <c r="H22" s="57">
        <f>+RAPPR_Tav3!G14</f>
        <v>134</v>
      </c>
      <c r="I22" s="166">
        <f>+RAPPR_Tav3!H14</f>
        <v>1.06153846153846</v>
      </c>
      <c r="J22" s="57">
        <f>+RAPPR_Tav3!I14</f>
        <v>1645</v>
      </c>
      <c r="K22" s="166">
        <f>+RAPPR_Tav3!J14</f>
        <v>0.2673343605547</v>
      </c>
      <c r="L22" s="57">
        <f>+RAPPR_Tav3!K14</f>
        <v>7045</v>
      </c>
      <c r="M22" s="57">
        <f>+RAPPR_Tav3!L14</f>
        <v>272929</v>
      </c>
      <c r="N22" s="57">
        <f>+RAPPR_Tav3!M14</f>
        <v>17042</v>
      </c>
      <c r="O22" s="57">
        <f>+RAPPR_Tav3!N14</f>
        <v>297016</v>
      </c>
      <c r="P22" s="166">
        <f>+RAPPR_Tav3!O14</f>
        <v>0.35484547838978198</v>
      </c>
      <c r="Q22" s="166">
        <f>+RAPPR_Tav3!P14</f>
        <v>0.37974301604551602</v>
      </c>
    </row>
    <row r="23" spans="1:17" ht="14.15" customHeight="1" x14ac:dyDescent="0.35">
      <c r="A23" s="72" t="s">
        <v>35</v>
      </c>
      <c r="B23" s="58"/>
      <c r="C23" s="73"/>
      <c r="D23" s="60">
        <f>+RAPPR_Tav3!C15</f>
        <v>0</v>
      </c>
      <c r="E23" s="167">
        <f>+RAPPR_Tav3!D15</f>
        <v>0</v>
      </c>
      <c r="F23" s="60">
        <f>+RAPPR_Tav3!E15</f>
        <v>0</v>
      </c>
      <c r="G23" s="167">
        <f>+RAPPR_Tav3!F15</f>
        <v>0</v>
      </c>
      <c r="H23" s="60">
        <f>+RAPPR_Tav3!G15</f>
        <v>0</v>
      </c>
      <c r="I23" s="167">
        <f>+RAPPR_Tav3!H15</f>
        <v>0</v>
      </c>
      <c r="J23" s="60">
        <f>+RAPPR_Tav3!I15</f>
        <v>0</v>
      </c>
      <c r="K23" s="167">
        <f>+RAPPR_Tav3!J15</f>
        <v>0</v>
      </c>
      <c r="L23" s="60">
        <f>+RAPPR_Tav3!K15</f>
        <v>0</v>
      </c>
      <c r="M23" s="60">
        <f>+RAPPR_Tav3!L15</f>
        <v>0</v>
      </c>
      <c r="N23" s="60">
        <f>+RAPPR_Tav3!M15</f>
        <v>0</v>
      </c>
      <c r="O23" s="61">
        <f>+RAPPR_Tav3!N15</f>
        <v>0</v>
      </c>
      <c r="P23" s="168">
        <f>+RAPPR_Tav3!O15</f>
        <v>0</v>
      </c>
      <c r="Q23" s="168">
        <f>+RAPPR_Tav3!P15</f>
        <v>0</v>
      </c>
    </row>
    <row r="24" spans="1:17" ht="13.15" customHeight="1" x14ac:dyDescent="0.35">
      <c r="A24" s="89" t="s">
        <v>36</v>
      </c>
      <c r="B24" s="30" t="s">
        <v>22</v>
      </c>
      <c r="C24" s="62"/>
      <c r="D24" s="63"/>
      <c r="E24" s="134"/>
      <c r="F24" s="63"/>
      <c r="G24" s="134"/>
      <c r="H24" s="63"/>
      <c r="I24" s="134"/>
      <c r="J24" s="63"/>
      <c r="K24" s="134"/>
      <c r="L24" s="63"/>
      <c r="M24" s="63"/>
      <c r="N24" s="63"/>
      <c r="O24" s="64"/>
      <c r="P24" s="162"/>
      <c r="Q24" s="162"/>
    </row>
    <row r="25" spans="1:17" ht="12" customHeight="1" x14ac:dyDescent="0.35">
      <c r="A25" s="89"/>
      <c r="B25" s="8" t="s">
        <v>37</v>
      </c>
      <c r="D25" s="54">
        <f>+RAPPR_Tav3!C16</f>
        <v>5140</v>
      </c>
      <c r="E25" s="138">
        <f>+RAPPR_Tav3!D16</f>
        <v>-0.15293342122610401</v>
      </c>
      <c r="F25" s="54">
        <f>+RAPPR_Tav3!E16</f>
        <v>446786</v>
      </c>
      <c r="G25" s="138">
        <f>+RAPPR_Tav3!F16</f>
        <v>-8.7036658629286001E-2</v>
      </c>
      <c r="H25" s="54">
        <f>+RAPPR_Tav3!G16</f>
        <v>321</v>
      </c>
      <c r="I25" s="138">
        <f>+RAPPR_Tav3!H16</f>
        <v>9.5563139931740704E-2</v>
      </c>
      <c r="J25" s="54">
        <f>+RAPPR_Tav3!I16</f>
        <v>7434</v>
      </c>
      <c r="K25" s="138">
        <f>+RAPPR_Tav3!J16</f>
        <v>3.7688442211055301E-2</v>
      </c>
      <c r="L25" s="54">
        <f>+RAPPR_Tav3!K16</f>
        <v>0</v>
      </c>
      <c r="M25" s="54">
        <f>+RAPPR_Tav3!L16</f>
        <v>463237</v>
      </c>
      <c r="N25" s="54">
        <f>+RAPPR_Tav3!M16</f>
        <v>10048</v>
      </c>
      <c r="O25" s="55">
        <f>+RAPPR_Tav3!N16</f>
        <v>473285</v>
      </c>
      <c r="P25" s="163">
        <f>+RAPPR_Tav3!O16</f>
        <v>-8.8597381439765296E-2</v>
      </c>
      <c r="Q25" s="163">
        <f>+RAPPR_Tav3!P16</f>
        <v>0.60510771591126999</v>
      </c>
    </row>
    <row r="26" spans="1:17" s="44" customFormat="1" ht="24" customHeight="1" x14ac:dyDescent="0.35">
      <c r="A26" s="49"/>
      <c r="B26" s="169" t="s">
        <v>196</v>
      </c>
      <c r="C26" s="96" t="s">
        <v>88</v>
      </c>
      <c r="D26" s="65">
        <f>+RAPPR_Tav3!C17</f>
        <v>0</v>
      </c>
      <c r="E26" s="141">
        <f>+RAPPR_Tav3!D17</f>
        <v>0</v>
      </c>
      <c r="F26" s="65">
        <f>+RAPPR_Tav3!E17</f>
        <v>0</v>
      </c>
      <c r="G26" s="141">
        <f>+RAPPR_Tav3!F17</f>
        <v>0</v>
      </c>
      <c r="H26" s="65">
        <f>+RAPPR_Tav3!G17</f>
        <v>321</v>
      </c>
      <c r="I26" s="141">
        <f>+RAPPR_Tav3!H17</f>
        <v>9.5563139931740704E-2</v>
      </c>
      <c r="J26" s="65">
        <f>+RAPPR_Tav3!I17</f>
        <v>7434</v>
      </c>
      <c r="K26" s="141">
        <f>+RAPPR_Tav3!J17</f>
        <v>3.7688442211055301E-2</v>
      </c>
      <c r="L26" s="65">
        <f>+RAPPR_Tav3!K17</f>
        <v>0</v>
      </c>
      <c r="M26" s="65">
        <f>+RAPPR_Tav3!L17</f>
        <v>0</v>
      </c>
      <c r="N26" s="65">
        <f>+RAPPR_Tav3!M17</f>
        <v>7437</v>
      </c>
      <c r="O26" s="66">
        <f>+RAPPR_Tav3!N17</f>
        <v>7437</v>
      </c>
      <c r="P26" s="164">
        <f>+RAPPR_Tav3!O17</f>
        <v>3.7672666387609903E-2</v>
      </c>
      <c r="Q26" s="164">
        <f>+RAPPR_Tav3!P17</f>
        <v>9.5084063159240496E-3</v>
      </c>
    </row>
    <row r="27" spans="1:17" ht="12" customHeight="1" x14ac:dyDescent="0.35">
      <c r="A27" s="89"/>
      <c r="B27" s="8" t="s">
        <v>38</v>
      </c>
      <c r="D27" s="54">
        <f>+RAPPR_Tav3!C18</f>
        <v>70</v>
      </c>
      <c r="E27" s="138">
        <f>+RAPPR_Tav3!D18</f>
        <v>-1.4084507042253501E-2</v>
      </c>
      <c r="F27" s="54">
        <f>+RAPPR_Tav3!E18</f>
        <v>6211</v>
      </c>
      <c r="G27" s="138">
        <f>+RAPPR_Tav3!F18</f>
        <v>0.16158593603890001</v>
      </c>
      <c r="H27" s="54">
        <f>+RAPPR_Tav3!G18</f>
        <v>0</v>
      </c>
      <c r="I27" s="138">
        <f>+RAPPR_Tav3!H18</f>
        <v>0</v>
      </c>
      <c r="J27" s="54">
        <f>+RAPPR_Tav3!I18</f>
        <v>0</v>
      </c>
      <c r="K27" s="138">
        <f>+RAPPR_Tav3!J18</f>
        <v>0</v>
      </c>
      <c r="L27" s="54">
        <f>+RAPPR_Tav3!K18</f>
        <v>0</v>
      </c>
      <c r="M27" s="54">
        <f>+RAPPR_Tav3!L18</f>
        <v>4251</v>
      </c>
      <c r="N27" s="54">
        <f>+RAPPR_Tav3!M18</f>
        <v>0</v>
      </c>
      <c r="O27" s="55">
        <f>+RAPPR_Tav3!N18</f>
        <v>4251</v>
      </c>
      <c r="P27" s="163">
        <f>+RAPPR_Tav3!O18</f>
        <v>-0.20926339285714299</v>
      </c>
      <c r="Q27" s="163">
        <f>+RAPPR_Tav3!P18</f>
        <v>5.4350188582752701E-3</v>
      </c>
    </row>
    <row r="28" spans="1:17" s="44" customFormat="1" ht="24" customHeight="1" x14ac:dyDescent="0.35">
      <c r="A28" s="49"/>
      <c r="B28" s="169" t="s">
        <v>196</v>
      </c>
      <c r="C28" s="96" t="s">
        <v>88</v>
      </c>
      <c r="D28" s="65">
        <f>+RAPPR_Tav3!C19</f>
        <v>0</v>
      </c>
      <c r="E28" s="141">
        <f>+RAPPR_Tav3!D19</f>
        <v>0</v>
      </c>
      <c r="F28" s="65">
        <f>+RAPPR_Tav3!E19</f>
        <v>0</v>
      </c>
      <c r="G28" s="141">
        <f>+RAPPR_Tav3!F19</f>
        <v>0</v>
      </c>
      <c r="H28" s="65">
        <f>+RAPPR_Tav3!G19</f>
        <v>0</v>
      </c>
      <c r="I28" s="141">
        <f>+RAPPR_Tav3!H19</f>
        <v>0</v>
      </c>
      <c r="J28" s="65">
        <f>+RAPPR_Tav3!I19</f>
        <v>0</v>
      </c>
      <c r="K28" s="141">
        <f>+RAPPR_Tav3!J19</f>
        <v>0</v>
      </c>
      <c r="L28" s="65">
        <f>+RAPPR_Tav3!K19</f>
        <v>0</v>
      </c>
      <c r="M28" s="65">
        <f>+RAPPR_Tav3!L19</f>
        <v>0</v>
      </c>
      <c r="N28" s="65">
        <f>+RAPPR_Tav3!M19</f>
        <v>0</v>
      </c>
      <c r="O28" s="66">
        <f>+RAPPR_Tav3!N19</f>
        <v>0</v>
      </c>
      <c r="P28" s="164">
        <f>+RAPPR_Tav3!O19</f>
        <v>0</v>
      </c>
      <c r="Q28" s="164">
        <f>+RAPPR_Tav3!P19</f>
        <v>0</v>
      </c>
    </row>
    <row r="29" spans="1:17" ht="12" customHeight="1" x14ac:dyDescent="0.35">
      <c r="A29" s="89"/>
      <c r="B29" s="8" t="s">
        <v>39</v>
      </c>
      <c r="D29" s="54">
        <f>+RAPPR_Tav3!C20</f>
        <v>0</v>
      </c>
      <c r="E29" s="138">
        <f>+RAPPR_Tav3!D20</f>
        <v>0</v>
      </c>
      <c r="F29" s="54">
        <f>+RAPPR_Tav3!E20</f>
        <v>5418</v>
      </c>
      <c r="G29" s="138">
        <f>+RAPPR_Tav3!F20</f>
        <v>0</v>
      </c>
      <c r="H29" s="54">
        <f>+RAPPR_Tav3!G20</f>
        <v>0</v>
      </c>
      <c r="I29" s="138">
        <f>+RAPPR_Tav3!H20</f>
        <v>0</v>
      </c>
      <c r="J29" s="54">
        <f>+RAPPR_Tav3!I20</f>
        <v>0</v>
      </c>
      <c r="K29" s="138">
        <f>+RAPPR_Tav3!J20</f>
        <v>0</v>
      </c>
      <c r="L29" s="54">
        <f>+RAPPR_Tav3!K20</f>
        <v>0</v>
      </c>
      <c r="M29" s="54">
        <f>+RAPPR_Tav3!L20</f>
        <v>5445</v>
      </c>
      <c r="N29" s="54">
        <f>+RAPPR_Tav3!M20</f>
        <v>0</v>
      </c>
      <c r="O29" s="55">
        <f>+RAPPR_Tav3!N20</f>
        <v>5445</v>
      </c>
      <c r="P29" s="163">
        <f>+RAPPR_Tav3!O20</f>
        <v>0</v>
      </c>
      <c r="Q29" s="163">
        <f>+RAPPR_Tav3!P20</f>
        <v>6.9615802595410104E-3</v>
      </c>
    </row>
    <row r="30" spans="1:17" ht="12" customHeight="1" x14ac:dyDescent="0.35">
      <c r="A30" s="89"/>
      <c r="B30" s="8" t="s">
        <v>40</v>
      </c>
      <c r="D30" s="54">
        <f>+RAPPR_Tav3!C21</f>
        <v>0</v>
      </c>
      <c r="E30" s="138">
        <f>+RAPPR_Tav3!D21</f>
        <v>0</v>
      </c>
      <c r="F30" s="54">
        <f>+RAPPR_Tav3!E21</f>
        <v>0</v>
      </c>
      <c r="G30" s="138">
        <f>+RAPPR_Tav3!F21</f>
        <v>0</v>
      </c>
      <c r="H30" s="54">
        <f>+RAPPR_Tav3!G21</f>
        <v>0</v>
      </c>
      <c r="I30" s="138">
        <f>+RAPPR_Tav3!H21</f>
        <v>0</v>
      </c>
      <c r="J30" s="54">
        <f>+RAPPR_Tav3!I21</f>
        <v>0</v>
      </c>
      <c r="K30" s="138">
        <f>+RAPPR_Tav3!J21</f>
        <v>0</v>
      </c>
      <c r="L30" s="54">
        <f>+RAPPR_Tav3!K21</f>
        <v>0</v>
      </c>
      <c r="M30" s="54">
        <f>+RAPPR_Tav3!L21</f>
        <v>0</v>
      </c>
      <c r="N30" s="54">
        <f>+RAPPR_Tav3!M21</f>
        <v>0</v>
      </c>
      <c r="O30" s="55">
        <f>+RAPPR_Tav3!N21</f>
        <v>0</v>
      </c>
      <c r="P30" s="163">
        <f>+RAPPR_Tav3!O21</f>
        <v>0</v>
      </c>
      <c r="Q30" s="163">
        <f>+RAPPR_Tav3!P21</f>
        <v>0</v>
      </c>
    </row>
    <row r="31" spans="1:17" ht="12" customHeight="1" x14ac:dyDescent="0.35">
      <c r="A31" s="89"/>
      <c r="B31" s="8" t="s">
        <v>27</v>
      </c>
      <c r="D31" s="54">
        <f>+RAPPR_Tav3!C22</f>
        <v>5210</v>
      </c>
      <c r="E31" s="138">
        <f>+RAPPR_Tav3!D22</f>
        <v>-0.15132757778139799</v>
      </c>
      <c r="F31" s="54">
        <f>+RAPPR_Tav3!E22</f>
        <v>458415</v>
      </c>
      <c r="G31" s="138">
        <f>+RAPPR_Tav3!F22</f>
        <v>-7.3398055897494902E-2</v>
      </c>
      <c r="H31" s="54">
        <f>+RAPPR_Tav3!G22</f>
        <v>321</v>
      </c>
      <c r="I31" s="138">
        <f>+RAPPR_Tav3!H22</f>
        <v>9.5563139931740704E-2</v>
      </c>
      <c r="J31" s="54">
        <f>+RAPPR_Tav3!I22</f>
        <v>7434</v>
      </c>
      <c r="K31" s="138">
        <f>+RAPPR_Tav3!J22</f>
        <v>3.7688442211055301E-2</v>
      </c>
      <c r="L31" s="54">
        <f>+RAPPR_Tav3!K22</f>
        <v>0</v>
      </c>
      <c r="M31" s="54">
        <f>+RAPPR_Tav3!L22</f>
        <v>472933</v>
      </c>
      <c r="N31" s="54">
        <f>+RAPPR_Tav3!M22</f>
        <v>10048</v>
      </c>
      <c r="O31" s="55">
        <f>+RAPPR_Tav3!N22</f>
        <v>482981</v>
      </c>
      <c r="P31" s="163">
        <f>+RAPPR_Tav3!O22</f>
        <v>-7.9455809281661405E-2</v>
      </c>
      <c r="Q31" s="163">
        <f>+RAPPR_Tav3!P22</f>
        <v>0.61750431502908698</v>
      </c>
    </row>
    <row r="32" spans="1:17" s="44" customFormat="1" ht="36" customHeight="1" x14ac:dyDescent="0.35">
      <c r="A32" s="49"/>
      <c r="B32" s="170" t="s">
        <v>66</v>
      </c>
      <c r="C32" s="165" t="s">
        <v>28</v>
      </c>
      <c r="D32" s="65">
        <f>+RAPPR_Tav3!C23</f>
        <v>0</v>
      </c>
      <c r="E32" s="141">
        <f>+RAPPR_Tav3!D23</f>
        <v>0</v>
      </c>
      <c r="F32" s="65">
        <f>+RAPPR_Tav3!E23</f>
        <v>0</v>
      </c>
      <c r="G32" s="141">
        <f>+RAPPR_Tav3!F23</f>
        <v>0</v>
      </c>
      <c r="H32" s="65">
        <f>+RAPPR_Tav3!G23</f>
        <v>0</v>
      </c>
      <c r="I32" s="141">
        <f>+RAPPR_Tav3!H23</f>
        <v>0</v>
      </c>
      <c r="J32" s="65">
        <f>+RAPPR_Tav3!I23</f>
        <v>0</v>
      </c>
      <c r="K32" s="141">
        <f>+RAPPR_Tav3!J23</f>
        <v>0</v>
      </c>
      <c r="L32" s="65">
        <f>+RAPPR_Tav3!K23</f>
        <v>0</v>
      </c>
      <c r="M32" s="65">
        <f>+RAPPR_Tav3!L23</f>
        <v>0</v>
      </c>
      <c r="N32" s="65">
        <f>+RAPPR_Tav3!M23</f>
        <v>0</v>
      </c>
      <c r="O32" s="66">
        <f>+RAPPR_Tav3!N23</f>
        <v>0</v>
      </c>
      <c r="P32" s="164">
        <f>+RAPPR_Tav3!O23</f>
        <v>0</v>
      </c>
      <c r="Q32" s="164">
        <f>+RAPPR_Tav3!P23</f>
        <v>0</v>
      </c>
    </row>
    <row r="33" spans="1:17" ht="14.15" customHeight="1" x14ac:dyDescent="0.35">
      <c r="A33" s="89"/>
      <c r="B33" s="8" t="s">
        <v>29</v>
      </c>
      <c r="D33" s="54">
        <f>+RAPPR_Tav3!C24</f>
        <v>0</v>
      </c>
      <c r="E33" s="138">
        <f>+RAPPR_Tav3!D24</f>
        <v>0</v>
      </c>
      <c r="F33" s="54">
        <f>+RAPPR_Tav3!E24</f>
        <v>0</v>
      </c>
      <c r="G33" s="138">
        <f>+RAPPR_Tav3!F24</f>
        <v>0</v>
      </c>
      <c r="H33" s="54">
        <f>+RAPPR_Tav3!G24</f>
        <v>0</v>
      </c>
      <c r="I33" s="138">
        <f>+RAPPR_Tav3!H24</f>
        <v>0</v>
      </c>
      <c r="J33" s="54">
        <f>+RAPPR_Tav3!I24</f>
        <v>0</v>
      </c>
      <c r="K33" s="138">
        <f>+RAPPR_Tav3!J24</f>
        <v>0</v>
      </c>
      <c r="L33" s="54">
        <f>+RAPPR_Tav3!K24</f>
        <v>0</v>
      </c>
      <c r="M33" s="54">
        <f>+RAPPR_Tav3!L24</f>
        <v>0</v>
      </c>
      <c r="N33" s="56">
        <f>+RAPPR_Tav3!M24</f>
        <v>0</v>
      </c>
      <c r="O33" s="55">
        <f>+RAPPR_Tav3!N24</f>
        <v>0</v>
      </c>
      <c r="P33" s="163">
        <f>+RAPPR_Tav3!O24</f>
        <v>0</v>
      </c>
      <c r="Q33" s="163">
        <f>+RAPPR_Tav3!P24</f>
        <v>0</v>
      </c>
    </row>
    <row r="34" spans="1:17" s="23" customFormat="1" ht="13.15" customHeight="1" x14ac:dyDescent="0.35">
      <c r="A34" s="84" t="s">
        <v>41</v>
      </c>
      <c r="D34" s="57">
        <f>+RAPPR_Tav3!C25</f>
        <v>5210</v>
      </c>
      <c r="E34" s="166">
        <f>+RAPPR_Tav3!D25</f>
        <v>-0.15132757778139799</v>
      </c>
      <c r="F34" s="57">
        <f>+RAPPR_Tav3!E25</f>
        <v>458415</v>
      </c>
      <c r="G34" s="166">
        <f>+RAPPR_Tav3!F25</f>
        <v>-7.3398055897494902E-2</v>
      </c>
      <c r="H34" s="57">
        <f>+RAPPR_Tav3!G25</f>
        <v>321</v>
      </c>
      <c r="I34" s="166">
        <f>+RAPPR_Tav3!H25</f>
        <v>9.5563139931740704E-2</v>
      </c>
      <c r="J34" s="57">
        <f>+RAPPR_Tav3!I25</f>
        <v>7434</v>
      </c>
      <c r="K34" s="166">
        <f>+RAPPR_Tav3!J25</f>
        <v>3.7688442211055301E-2</v>
      </c>
      <c r="L34" s="57">
        <f>+RAPPR_Tav3!K25</f>
        <v>0</v>
      </c>
      <c r="M34" s="57">
        <f>+RAPPR_Tav3!L25</f>
        <v>472933</v>
      </c>
      <c r="N34" s="57">
        <f>+RAPPR_Tav3!M25</f>
        <v>10048</v>
      </c>
      <c r="O34" s="57">
        <f>+RAPPR_Tav3!N25</f>
        <v>482981</v>
      </c>
      <c r="P34" s="166">
        <f>+RAPPR_Tav3!O25</f>
        <v>-7.9455809281661405E-2</v>
      </c>
      <c r="Q34" s="166">
        <f>+RAPPR_Tav3!P25</f>
        <v>0.61750431502908698</v>
      </c>
    </row>
    <row r="35" spans="1:17" s="23" customFormat="1" ht="13.15" customHeight="1" x14ac:dyDescent="0.35">
      <c r="A35" s="59" t="s">
        <v>42</v>
      </c>
      <c r="B35" s="33"/>
      <c r="C35" s="34"/>
      <c r="D35" s="61">
        <f>+RAPPR_Tav3!C26</f>
        <v>0</v>
      </c>
      <c r="E35" s="168">
        <f>+RAPPR_Tav3!D26</f>
        <v>0</v>
      </c>
      <c r="F35" s="61">
        <f>+RAPPR_Tav3!E26</f>
        <v>0</v>
      </c>
      <c r="G35" s="168">
        <f>+RAPPR_Tav3!F26</f>
        <v>0</v>
      </c>
      <c r="H35" s="61">
        <f>+RAPPR_Tav3!G26</f>
        <v>0</v>
      </c>
      <c r="I35" s="168">
        <f>+RAPPR_Tav3!H26</f>
        <v>0</v>
      </c>
      <c r="J35" s="61">
        <f>+RAPPR_Tav3!I26</f>
        <v>0</v>
      </c>
      <c r="K35" s="168">
        <f>+RAPPR_Tav3!J26</f>
        <v>0</v>
      </c>
      <c r="L35" s="61">
        <f>+RAPPR_Tav3!K26</f>
        <v>0</v>
      </c>
      <c r="M35" s="61">
        <f>+RAPPR_Tav3!L26</f>
        <v>0</v>
      </c>
      <c r="N35" s="61">
        <f>+RAPPR_Tav3!M26</f>
        <v>0</v>
      </c>
      <c r="O35" s="61">
        <f>+RAPPR_Tav3!N26</f>
        <v>0</v>
      </c>
      <c r="P35" s="168">
        <f>+RAPPR_Tav3!O26</f>
        <v>0</v>
      </c>
      <c r="Q35" s="168">
        <f>+RAPPR_Tav3!P26</f>
        <v>0</v>
      </c>
    </row>
    <row r="36" spans="1:17" ht="14.15" customHeight="1" x14ac:dyDescent="0.35">
      <c r="A36" s="87" t="s">
        <v>43</v>
      </c>
      <c r="B36" s="26" t="s">
        <v>44</v>
      </c>
      <c r="C36" s="10"/>
      <c r="D36" s="63">
        <f>+RAPPR_Tav3!C27</f>
        <v>0</v>
      </c>
      <c r="E36" s="134">
        <f>+RAPPR_Tav3!D27</f>
        <v>0</v>
      </c>
      <c r="F36" s="63">
        <f>+RAPPR_Tav3!E27</f>
        <v>0</v>
      </c>
      <c r="G36" s="134">
        <f>+RAPPR_Tav3!F27</f>
        <v>0</v>
      </c>
      <c r="H36" s="63">
        <f>+RAPPR_Tav3!G27</f>
        <v>0</v>
      </c>
      <c r="I36" s="134">
        <f>+RAPPR_Tav3!H27</f>
        <v>0</v>
      </c>
      <c r="J36" s="63">
        <f>+RAPPR_Tav3!I27</f>
        <v>0</v>
      </c>
      <c r="K36" s="134">
        <f>+RAPPR_Tav3!J27</f>
        <v>0</v>
      </c>
      <c r="L36" s="63">
        <f>+RAPPR_Tav3!K27</f>
        <v>0</v>
      </c>
      <c r="M36" s="63">
        <f>+RAPPR_Tav3!L27</f>
        <v>0</v>
      </c>
      <c r="N36" s="63">
        <f>+RAPPR_Tav3!M27</f>
        <v>0</v>
      </c>
      <c r="O36" s="64">
        <f>+RAPPR_Tav3!N27</f>
        <v>0</v>
      </c>
      <c r="P36" s="162">
        <f>+RAPPR_Tav3!O27</f>
        <v>0</v>
      </c>
      <c r="Q36" s="162">
        <f>+RAPPR_Tav3!P27</f>
        <v>0</v>
      </c>
    </row>
    <row r="37" spans="1:17" s="44" customFormat="1" ht="12" customHeight="1" x14ac:dyDescent="0.35">
      <c r="A37" s="49"/>
      <c r="B37" s="48" t="s">
        <v>84</v>
      </c>
      <c r="C37" s="48" t="s">
        <v>85</v>
      </c>
      <c r="D37" s="65">
        <f>+RAPPR_Tav3!C28</f>
        <v>0</v>
      </c>
      <c r="E37" s="141">
        <f>+RAPPR_Tav3!D28</f>
        <v>0</v>
      </c>
      <c r="F37" s="65">
        <f>+RAPPR_Tav3!E28</f>
        <v>0</v>
      </c>
      <c r="G37" s="141">
        <f>+RAPPR_Tav3!F28</f>
        <v>0</v>
      </c>
      <c r="H37" s="65">
        <f>+RAPPR_Tav3!G28</f>
        <v>0</v>
      </c>
      <c r="I37" s="141">
        <f>+RAPPR_Tav3!H28</f>
        <v>0</v>
      </c>
      <c r="J37" s="65">
        <f>+RAPPR_Tav3!I28</f>
        <v>0</v>
      </c>
      <c r="K37" s="141">
        <f>+RAPPR_Tav3!J28</f>
        <v>0</v>
      </c>
      <c r="L37" s="65">
        <f>+RAPPR_Tav3!K28</f>
        <v>0</v>
      </c>
      <c r="M37" s="65">
        <f>+RAPPR_Tav3!L28</f>
        <v>0</v>
      </c>
      <c r="N37" s="65">
        <f>+RAPPR_Tav3!M28</f>
        <v>0</v>
      </c>
      <c r="O37" s="66">
        <f>+RAPPR_Tav3!N28</f>
        <v>0</v>
      </c>
      <c r="P37" s="164">
        <f>+RAPPR_Tav3!O28</f>
        <v>0</v>
      </c>
      <c r="Q37" s="164">
        <f>+RAPPR_Tav3!P28</f>
        <v>0</v>
      </c>
    </row>
    <row r="38" spans="1:17" s="44" customFormat="1" ht="12" customHeight="1" x14ac:dyDescent="0.35">
      <c r="A38" s="49"/>
      <c r="B38" s="123"/>
      <c r="C38" s="48" t="s">
        <v>45</v>
      </c>
      <c r="D38" s="65">
        <f>+RAPPR_Tav3!C29</f>
        <v>0</v>
      </c>
      <c r="E38" s="141">
        <f>+RAPPR_Tav3!D29</f>
        <v>0</v>
      </c>
      <c r="F38" s="65">
        <f>+RAPPR_Tav3!E29</f>
        <v>0</v>
      </c>
      <c r="G38" s="141">
        <f>+RAPPR_Tav3!F29</f>
        <v>0</v>
      </c>
      <c r="H38" s="65">
        <f>+RAPPR_Tav3!G29</f>
        <v>0</v>
      </c>
      <c r="I38" s="141">
        <f>+RAPPR_Tav3!H29</f>
        <v>0</v>
      </c>
      <c r="J38" s="65">
        <f>+RAPPR_Tav3!I29</f>
        <v>0</v>
      </c>
      <c r="K38" s="141">
        <f>+RAPPR_Tav3!J29</f>
        <v>0</v>
      </c>
      <c r="L38" s="65">
        <f>+RAPPR_Tav3!K29</f>
        <v>0</v>
      </c>
      <c r="M38" s="65">
        <f>+RAPPR_Tav3!L29</f>
        <v>0</v>
      </c>
      <c r="N38" s="65">
        <f>+RAPPR_Tav3!M29</f>
        <v>0</v>
      </c>
      <c r="O38" s="66">
        <f>+RAPPR_Tav3!N29</f>
        <v>0</v>
      </c>
      <c r="P38" s="164">
        <f>+RAPPR_Tav3!O29</f>
        <v>0</v>
      </c>
      <c r="Q38" s="164">
        <f>+RAPPR_Tav3!P29</f>
        <v>0</v>
      </c>
    </row>
    <row r="39" spans="1:17" s="44" customFormat="1" ht="12" customHeight="1" x14ac:dyDescent="0.35">
      <c r="A39" s="49"/>
      <c r="B39" s="123"/>
      <c r="C39" s="48" t="s">
        <v>46</v>
      </c>
      <c r="D39" s="65">
        <f>+RAPPR_Tav3!C30</f>
        <v>0</v>
      </c>
      <c r="E39" s="141">
        <f>+RAPPR_Tav3!D30</f>
        <v>0</v>
      </c>
      <c r="F39" s="65">
        <f>+RAPPR_Tav3!E30</f>
        <v>0</v>
      </c>
      <c r="G39" s="141">
        <f>+RAPPR_Tav3!F30</f>
        <v>0</v>
      </c>
      <c r="H39" s="65">
        <f>+RAPPR_Tav3!G30</f>
        <v>0</v>
      </c>
      <c r="I39" s="141">
        <f>+RAPPR_Tav3!H30</f>
        <v>0</v>
      </c>
      <c r="J39" s="65">
        <f>+RAPPR_Tav3!I30</f>
        <v>0</v>
      </c>
      <c r="K39" s="141">
        <f>+RAPPR_Tav3!J30</f>
        <v>0</v>
      </c>
      <c r="L39" s="65">
        <f>+RAPPR_Tav3!K30</f>
        <v>0</v>
      </c>
      <c r="M39" s="65">
        <f>+RAPPR_Tav3!L30</f>
        <v>0</v>
      </c>
      <c r="N39" s="65">
        <f>+RAPPR_Tav3!M30</f>
        <v>0</v>
      </c>
      <c r="O39" s="66">
        <f>+RAPPR_Tav3!N30</f>
        <v>0</v>
      </c>
      <c r="P39" s="164">
        <f>+RAPPR_Tav3!O30</f>
        <v>0</v>
      </c>
      <c r="Q39" s="164">
        <f>+RAPPR_Tav3!P30</f>
        <v>0</v>
      </c>
    </row>
    <row r="40" spans="1:17" s="44" customFormat="1" ht="12" customHeight="1" x14ac:dyDescent="0.35">
      <c r="A40" s="49"/>
      <c r="B40" s="123"/>
      <c r="C40" s="48" t="s">
        <v>47</v>
      </c>
      <c r="D40" s="65">
        <f>+RAPPR_Tav3!C31</f>
        <v>0</v>
      </c>
      <c r="E40" s="141">
        <f>+RAPPR_Tav3!D31</f>
        <v>0</v>
      </c>
      <c r="F40" s="65">
        <f>+RAPPR_Tav3!E31</f>
        <v>0</v>
      </c>
      <c r="G40" s="141">
        <f>+RAPPR_Tav3!F31</f>
        <v>0</v>
      </c>
      <c r="H40" s="65">
        <f>+RAPPR_Tav3!G31</f>
        <v>0</v>
      </c>
      <c r="I40" s="141">
        <f>+RAPPR_Tav3!H31</f>
        <v>0</v>
      </c>
      <c r="J40" s="65">
        <f>+RAPPR_Tav3!I31</f>
        <v>0</v>
      </c>
      <c r="K40" s="141">
        <f>+RAPPR_Tav3!J31</f>
        <v>0</v>
      </c>
      <c r="L40" s="65">
        <f>+RAPPR_Tav3!K31</f>
        <v>0</v>
      </c>
      <c r="M40" s="65">
        <f>+RAPPR_Tav3!L31</f>
        <v>0</v>
      </c>
      <c r="N40" s="65">
        <f>+RAPPR_Tav3!M31</f>
        <v>0</v>
      </c>
      <c r="O40" s="66">
        <f>+RAPPR_Tav3!N31</f>
        <v>0</v>
      </c>
      <c r="P40" s="164">
        <f>+RAPPR_Tav3!O31</f>
        <v>0</v>
      </c>
      <c r="Q40" s="164">
        <f>+RAPPR_Tav3!P31</f>
        <v>0</v>
      </c>
    </row>
    <row r="41" spans="1:17" s="44" customFormat="1" ht="12" customHeight="1" x14ac:dyDescent="0.35">
      <c r="A41" s="49"/>
      <c r="B41" s="123"/>
      <c r="C41" s="48" t="s">
        <v>48</v>
      </c>
      <c r="D41" s="65">
        <f>+RAPPR_Tav3!C32</f>
        <v>0</v>
      </c>
      <c r="E41" s="141">
        <f>+RAPPR_Tav3!D32</f>
        <v>0</v>
      </c>
      <c r="F41" s="65">
        <f>+RAPPR_Tav3!E32</f>
        <v>0</v>
      </c>
      <c r="G41" s="141">
        <f>+RAPPR_Tav3!F32</f>
        <v>0</v>
      </c>
      <c r="H41" s="65">
        <f>+RAPPR_Tav3!G32</f>
        <v>0</v>
      </c>
      <c r="I41" s="141">
        <f>+RAPPR_Tav3!H32</f>
        <v>0</v>
      </c>
      <c r="J41" s="65">
        <f>+RAPPR_Tav3!I32</f>
        <v>0</v>
      </c>
      <c r="K41" s="141">
        <f>+RAPPR_Tav3!J32</f>
        <v>0</v>
      </c>
      <c r="L41" s="65">
        <f>+RAPPR_Tav3!K32</f>
        <v>0</v>
      </c>
      <c r="M41" s="65">
        <f>+RAPPR_Tav3!L32</f>
        <v>0</v>
      </c>
      <c r="N41" s="65">
        <f>+RAPPR_Tav3!M32</f>
        <v>0</v>
      </c>
      <c r="O41" s="66">
        <f>+RAPPR_Tav3!N32</f>
        <v>0</v>
      </c>
      <c r="P41" s="164">
        <f>+RAPPR_Tav3!O32</f>
        <v>0</v>
      </c>
      <c r="Q41" s="164">
        <f>+RAPPR_Tav3!P32</f>
        <v>0</v>
      </c>
    </row>
    <row r="42" spans="1:17" ht="14.15" customHeight="1" x14ac:dyDescent="0.35">
      <c r="A42" s="89"/>
      <c r="B42" s="8" t="s">
        <v>49</v>
      </c>
      <c r="C42" s="11"/>
      <c r="D42" s="54">
        <f>+RAPPR_Tav3!C33</f>
        <v>0</v>
      </c>
      <c r="E42" s="138">
        <f>+RAPPR_Tav3!D33</f>
        <v>0</v>
      </c>
      <c r="F42" s="54">
        <f>+RAPPR_Tav3!E33</f>
        <v>0</v>
      </c>
      <c r="G42" s="138">
        <f>+RAPPR_Tav3!F33</f>
        <v>0</v>
      </c>
      <c r="H42" s="54">
        <f>+RAPPR_Tav3!G33</f>
        <v>0</v>
      </c>
      <c r="I42" s="138">
        <f>+RAPPR_Tav3!H33</f>
        <v>0</v>
      </c>
      <c r="J42" s="54">
        <f>+RAPPR_Tav3!I33</f>
        <v>0</v>
      </c>
      <c r="K42" s="138">
        <f>+RAPPR_Tav3!J33</f>
        <v>0</v>
      </c>
      <c r="L42" s="54">
        <f>+RAPPR_Tav3!K33</f>
        <v>0</v>
      </c>
      <c r="M42" s="54">
        <f>+RAPPR_Tav3!L33</f>
        <v>0</v>
      </c>
      <c r="N42" s="67">
        <f>+RAPPR_Tav3!M33</f>
        <v>0</v>
      </c>
      <c r="O42" s="55">
        <f>+RAPPR_Tav3!N33</f>
        <v>0</v>
      </c>
      <c r="P42" s="163">
        <f>+RAPPR_Tav3!O33</f>
        <v>0</v>
      </c>
      <c r="Q42" s="163">
        <f>+RAPPR_Tav3!P33</f>
        <v>0</v>
      </c>
    </row>
    <row r="43" spans="1:17" s="44" customFormat="1" ht="12" customHeight="1" x14ac:dyDescent="0.35">
      <c r="A43" s="49"/>
      <c r="B43" s="48" t="s">
        <v>66</v>
      </c>
      <c r="C43" s="48" t="s">
        <v>30</v>
      </c>
      <c r="D43" s="65">
        <f>+RAPPR_Tav3!C34</f>
        <v>0</v>
      </c>
      <c r="E43" s="141">
        <f>+RAPPR_Tav3!D34</f>
        <v>0</v>
      </c>
      <c r="F43" s="65">
        <f>+RAPPR_Tav3!E34</f>
        <v>0</v>
      </c>
      <c r="G43" s="141">
        <f>+RAPPR_Tav3!F34</f>
        <v>0</v>
      </c>
      <c r="H43" s="65">
        <f>+RAPPR_Tav3!G34</f>
        <v>0</v>
      </c>
      <c r="I43" s="141">
        <f>+RAPPR_Tav3!H34</f>
        <v>0</v>
      </c>
      <c r="J43" s="65">
        <f>+RAPPR_Tav3!I34</f>
        <v>0</v>
      </c>
      <c r="K43" s="141">
        <f>+RAPPR_Tav3!J34</f>
        <v>0</v>
      </c>
      <c r="L43" s="65">
        <f>+RAPPR_Tav3!K34</f>
        <v>0</v>
      </c>
      <c r="M43" s="65">
        <f>+RAPPR_Tav3!L34</f>
        <v>0</v>
      </c>
      <c r="N43" s="68">
        <f>+RAPPR_Tav3!M34</f>
        <v>0</v>
      </c>
      <c r="O43" s="66">
        <f>+RAPPR_Tav3!N34</f>
        <v>0</v>
      </c>
      <c r="P43" s="164">
        <f>+RAPPR_Tav3!O34</f>
        <v>0</v>
      </c>
      <c r="Q43" s="164">
        <f>+RAPPR_Tav3!P34</f>
        <v>0</v>
      </c>
    </row>
    <row r="44" spans="1:17" s="23" customFormat="1" ht="13.15" customHeight="1" x14ac:dyDescent="0.35">
      <c r="A44" s="144" t="s">
        <v>50</v>
      </c>
      <c r="D44" s="57">
        <f>+RAPPR_Tav3!C35</f>
        <v>0</v>
      </c>
      <c r="E44" s="166">
        <f>+RAPPR_Tav3!D35</f>
        <v>0</v>
      </c>
      <c r="F44" s="57">
        <f>+RAPPR_Tav3!E35</f>
        <v>0</v>
      </c>
      <c r="G44" s="166">
        <f>+RAPPR_Tav3!F35</f>
        <v>0</v>
      </c>
      <c r="H44" s="57">
        <f>+RAPPR_Tav3!G35</f>
        <v>0</v>
      </c>
      <c r="I44" s="166">
        <f>+RAPPR_Tav3!H35</f>
        <v>0</v>
      </c>
      <c r="J44" s="57">
        <f>+RAPPR_Tav3!I35</f>
        <v>0</v>
      </c>
      <c r="K44" s="166">
        <f>+RAPPR_Tav3!J35</f>
        <v>0</v>
      </c>
      <c r="L44" s="57">
        <f>+RAPPR_Tav3!K35</f>
        <v>0</v>
      </c>
      <c r="M44" s="57">
        <f>+RAPPR_Tav3!L35</f>
        <v>0</v>
      </c>
      <c r="N44" s="57">
        <f>+RAPPR_Tav3!M35</f>
        <v>0</v>
      </c>
      <c r="O44" s="57">
        <f>+RAPPR_Tav3!N35</f>
        <v>0</v>
      </c>
      <c r="P44" s="166">
        <f>+RAPPR_Tav3!O35</f>
        <v>0</v>
      </c>
      <c r="Q44" s="166">
        <f>+RAPPR_Tav3!P35</f>
        <v>0</v>
      </c>
    </row>
    <row r="45" spans="1:17" ht="14.15" customHeight="1" x14ac:dyDescent="0.35">
      <c r="A45" s="77" t="s">
        <v>51</v>
      </c>
      <c r="B45" s="69"/>
      <c r="C45" s="73"/>
      <c r="D45" s="61">
        <f>+RAPPR_Tav3!C36</f>
        <v>0</v>
      </c>
      <c r="E45" s="168">
        <f>+RAPPR_Tav3!D36</f>
        <v>0</v>
      </c>
      <c r="F45" s="61">
        <f>+RAPPR_Tav3!E36</f>
        <v>0</v>
      </c>
      <c r="G45" s="168">
        <f>+RAPPR_Tav3!F36</f>
        <v>0</v>
      </c>
      <c r="H45" s="61">
        <f>+RAPPR_Tav3!G36</f>
        <v>0</v>
      </c>
      <c r="I45" s="168">
        <f>+RAPPR_Tav3!H36</f>
        <v>0</v>
      </c>
      <c r="J45" s="61">
        <f>+RAPPR_Tav3!I36</f>
        <v>0</v>
      </c>
      <c r="K45" s="168">
        <f>+RAPPR_Tav3!J36</f>
        <v>0</v>
      </c>
      <c r="L45" s="61">
        <f>+RAPPR_Tav3!K36</f>
        <v>0</v>
      </c>
      <c r="M45" s="61">
        <f>+RAPPR_Tav3!L36</f>
        <v>0</v>
      </c>
      <c r="N45" s="61">
        <f>+RAPPR_Tav3!M36</f>
        <v>0</v>
      </c>
      <c r="O45" s="61">
        <f>+RAPPR_Tav3!N36</f>
        <v>0</v>
      </c>
      <c r="P45" s="168">
        <f>+RAPPR_Tav3!O36</f>
        <v>0</v>
      </c>
      <c r="Q45" s="168">
        <f>+RAPPR_Tav3!P36</f>
        <v>0</v>
      </c>
    </row>
    <row r="46" spans="1:17" ht="14.15" customHeight="1" x14ac:dyDescent="0.35">
      <c r="A46" s="179" t="s">
        <v>52</v>
      </c>
      <c r="B46" s="90"/>
      <c r="C46" s="90"/>
      <c r="D46" s="63">
        <f>+RAPPR_Tav3!C37</f>
        <v>25043</v>
      </c>
      <c r="E46" s="134">
        <f>+RAPPR_Tav3!D37</f>
        <v>7.9253576969487996E-2</v>
      </c>
      <c r="F46" s="63">
        <f>+RAPPR_Tav3!E37</f>
        <v>455555</v>
      </c>
      <c r="G46" s="134">
        <f>+RAPPR_Tav3!F37</f>
        <v>9.5890246190707601E-2</v>
      </c>
      <c r="H46" s="63">
        <f>+RAPPR_Tav3!G37</f>
        <v>0</v>
      </c>
      <c r="I46" s="134">
        <f>+RAPPR_Tav3!H37</f>
        <v>0</v>
      </c>
      <c r="J46" s="63">
        <f>+RAPPR_Tav3!I37</f>
        <v>0</v>
      </c>
      <c r="K46" s="134">
        <f>+RAPPR_Tav3!J37</f>
        <v>0</v>
      </c>
      <c r="L46" s="63">
        <f>+RAPPR_Tav3!K37</f>
        <v>60</v>
      </c>
      <c r="M46" s="63">
        <f>+RAPPR_Tav3!L37</f>
        <v>2093</v>
      </c>
      <c r="N46" s="63">
        <f>+RAPPR_Tav3!M37</f>
        <v>0</v>
      </c>
      <c r="O46" s="64">
        <f>+RAPPR_Tav3!N37</f>
        <v>2153</v>
      </c>
      <c r="P46" s="162">
        <f>+RAPPR_Tav3!O37</f>
        <v>0.10922205048943801</v>
      </c>
      <c r="Q46" s="162">
        <f>+RAPPR_Tav3!P37</f>
        <v>2.7526689253979399E-3</v>
      </c>
    </row>
    <row r="47" spans="1:17" s="44" customFormat="1" ht="12" customHeight="1" x14ac:dyDescent="0.35">
      <c r="A47" s="49"/>
      <c r="B47" s="48" t="s">
        <v>66</v>
      </c>
      <c r="C47" s="44" t="s">
        <v>82</v>
      </c>
      <c r="D47" s="65">
        <f>+RAPPR_Tav3!C38</f>
        <v>25043</v>
      </c>
      <c r="E47" s="141">
        <f>+RAPPR_Tav3!D38</f>
        <v>7.9253576969487996E-2</v>
      </c>
      <c r="F47" s="65">
        <f>+RAPPR_Tav3!E38</f>
        <v>455555</v>
      </c>
      <c r="G47" s="141">
        <f>+RAPPR_Tav3!F38</f>
        <v>9.5890246190707601E-2</v>
      </c>
      <c r="H47" s="65">
        <f>+RAPPR_Tav3!G38</f>
        <v>0</v>
      </c>
      <c r="I47" s="141">
        <f>+RAPPR_Tav3!H38</f>
        <v>0</v>
      </c>
      <c r="J47" s="65">
        <f>+RAPPR_Tav3!I38</f>
        <v>0</v>
      </c>
      <c r="K47" s="141">
        <f>+RAPPR_Tav3!J38</f>
        <v>0</v>
      </c>
      <c r="L47" s="65">
        <f>+RAPPR_Tav3!K38</f>
        <v>60</v>
      </c>
      <c r="M47" s="65">
        <f>+RAPPR_Tav3!L38</f>
        <v>2093</v>
      </c>
      <c r="N47" s="65">
        <f>+RAPPR_Tav3!M38</f>
        <v>0</v>
      </c>
      <c r="O47" s="66">
        <f>+RAPPR_Tav3!N38</f>
        <v>2153</v>
      </c>
      <c r="P47" s="164">
        <f>+RAPPR_Tav3!O38</f>
        <v>0.10922205048943801</v>
      </c>
      <c r="Q47" s="164">
        <f>+RAPPR_Tav3!P38</f>
        <v>2.7526689253979399E-3</v>
      </c>
    </row>
    <row r="48" spans="1:17" s="44" customFormat="1" ht="12" customHeight="1" x14ac:dyDescent="0.35">
      <c r="A48" s="49"/>
      <c r="B48" s="48"/>
      <c r="C48" s="44" t="s">
        <v>53</v>
      </c>
      <c r="D48" s="65">
        <f>+RAPPR_Tav3!C39</f>
        <v>0</v>
      </c>
      <c r="E48" s="141">
        <f>+RAPPR_Tav3!D39</f>
        <v>0</v>
      </c>
      <c r="F48" s="65">
        <f>+RAPPR_Tav3!E39</f>
        <v>0</v>
      </c>
      <c r="G48" s="141">
        <f>+RAPPR_Tav3!F39</f>
        <v>0</v>
      </c>
      <c r="H48" s="65">
        <f>+RAPPR_Tav3!G39</f>
        <v>0</v>
      </c>
      <c r="I48" s="141">
        <f>+RAPPR_Tav3!H39</f>
        <v>0</v>
      </c>
      <c r="J48" s="65">
        <f>+RAPPR_Tav3!I39</f>
        <v>0</v>
      </c>
      <c r="K48" s="141">
        <f>+RAPPR_Tav3!J39</f>
        <v>0</v>
      </c>
      <c r="L48" s="65">
        <f>+RAPPR_Tav3!K39</f>
        <v>0</v>
      </c>
      <c r="M48" s="65">
        <f>+RAPPR_Tav3!L39</f>
        <v>0</v>
      </c>
      <c r="N48" s="65">
        <f>+RAPPR_Tav3!M39</f>
        <v>0</v>
      </c>
      <c r="O48" s="66">
        <f>+RAPPR_Tav3!N39</f>
        <v>0</v>
      </c>
      <c r="P48" s="164">
        <f>+RAPPR_Tav3!O39</f>
        <v>0</v>
      </c>
      <c r="Q48" s="164">
        <f>+RAPPR_Tav3!P39</f>
        <v>0</v>
      </c>
    </row>
    <row r="49" spans="1:17" s="44" customFormat="1" ht="12" customHeight="1" x14ac:dyDescent="0.35">
      <c r="A49" s="49"/>
      <c r="B49" s="50"/>
      <c r="C49" s="44" t="s">
        <v>54</v>
      </c>
      <c r="D49" s="65">
        <f>+RAPPR_Tav3!C40</f>
        <v>0</v>
      </c>
      <c r="E49" s="141">
        <f>+RAPPR_Tav3!D40</f>
        <v>0</v>
      </c>
      <c r="F49" s="65">
        <f>+RAPPR_Tav3!E40</f>
        <v>0</v>
      </c>
      <c r="G49" s="141">
        <f>+RAPPR_Tav3!F40</f>
        <v>0</v>
      </c>
      <c r="H49" s="65">
        <f>+RAPPR_Tav3!G40</f>
        <v>0</v>
      </c>
      <c r="I49" s="141">
        <f>+RAPPR_Tav3!H40</f>
        <v>0</v>
      </c>
      <c r="J49" s="65">
        <f>+RAPPR_Tav3!I40</f>
        <v>0</v>
      </c>
      <c r="K49" s="141">
        <f>+RAPPR_Tav3!J40</f>
        <v>0</v>
      </c>
      <c r="L49" s="65">
        <f>+RAPPR_Tav3!K40</f>
        <v>0</v>
      </c>
      <c r="M49" s="65">
        <f>+RAPPR_Tav3!L40</f>
        <v>0</v>
      </c>
      <c r="N49" s="65">
        <f>+RAPPR_Tav3!M40</f>
        <v>0</v>
      </c>
      <c r="O49" s="66">
        <f>+RAPPR_Tav3!N40</f>
        <v>0</v>
      </c>
      <c r="P49" s="164">
        <f>+RAPPR_Tav3!O40</f>
        <v>0</v>
      </c>
      <c r="Q49" s="164">
        <f>+RAPPR_Tav3!P40</f>
        <v>0</v>
      </c>
    </row>
    <row r="50" spans="1:17" s="44" customFormat="1" ht="12" customHeight="1" x14ac:dyDescent="0.35">
      <c r="A50" s="49"/>
      <c r="B50" s="48"/>
      <c r="C50" s="44" t="s">
        <v>55</v>
      </c>
      <c r="D50" s="65">
        <f>+RAPPR_Tav3!C41</f>
        <v>0</v>
      </c>
      <c r="E50" s="141">
        <f>+RAPPR_Tav3!D41</f>
        <v>0</v>
      </c>
      <c r="F50" s="65">
        <f>+RAPPR_Tav3!E41</f>
        <v>0</v>
      </c>
      <c r="G50" s="141">
        <f>+RAPPR_Tav3!F41</f>
        <v>0</v>
      </c>
      <c r="H50" s="65">
        <f>+RAPPR_Tav3!G41</f>
        <v>0</v>
      </c>
      <c r="I50" s="141">
        <f>+RAPPR_Tav3!H41</f>
        <v>0</v>
      </c>
      <c r="J50" s="65">
        <f>+RAPPR_Tav3!I41</f>
        <v>0</v>
      </c>
      <c r="K50" s="141">
        <f>+RAPPR_Tav3!J41</f>
        <v>0</v>
      </c>
      <c r="L50" s="65">
        <f>+RAPPR_Tav3!K41</f>
        <v>0</v>
      </c>
      <c r="M50" s="65">
        <f>+RAPPR_Tav3!L41</f>
        <v>0</v>
      </c>
      <c r="N50" s="65">
        <f>+RAPPR_Tav3!M41</f>
        <v>0</v>
      </c>
      <c r="O50" s="66">
        <f>+RAPPR_Tav3!N41</f>
        <v>0</v>
      </c>
      <c r="P50" s="164">
        <f>+RAPPR_Tav3!O41</f>
        <v>0</v>
      </c>
      <c r="Q50" s="164">
        <f>+RAPPR_Tav3!P41</f>
        <v>0</v>
      </c>
    </row>
    <row r="51" spans="1:17" s="23" customFormat="1" ht="13.15" customHeight="1" x14ac:dyDescent="0.35">
      <c r="A51" s="84" t="s">
        <v>11</v>
      </c>
      <c r="C51" s="180"/>
      <c r="D51" s="57">
        <f>+RAPPR_Tav3!C42</f>
        <v>549109</v>
      </c>
      <c r="E51" s="166">
        <f>+RAPPR_Tav3!D42</f>
        <v>9.0993441430844896E-2</v>
      </c>
      <c r="F51" s="57">
        <f>+RAPPR_Tav3!E42</f>
        <v>54117452</v>
      </c>
      <c r="G51" s="166">
        <f>+RAPPR_Tav3!F42</f>
        <v>2.5064344189323899E-2</v>
      </c>
      <c r="H51" s="57">
        <f>+RAPPR_Tav3!G42</f>
        <v>455</v>
      </c>
      <c r="I51" s="166">
        <f>+RAPPR_Tav3!H42</f>
        <v>0.27094972067039103</v>
      </c>
      <c r="J51" s="57">
        <f>+RAPPR_Tav3!I42</f>
        <v>9079</v>
      </c>
      <c r="K51" s="166">
        <f>+RAPPR_Tav3!J42</f>
        <v>7.2914204679744604E-2</v>
      </c>
      <c r="L51" s="57">
        <f>+RAPPR_Tav3!K42</f>
        <v>7105</v>
      </c>
      <c r="M51" s="57">
        <f>+RAPPR_Tav3!L42</f>
        <v>747955</v>
      </c>
      <c r="N51" s="57">
        <f>+RAPPR_Tav3!M42</f>
        <v>27090</v>
      </c>
      <c r="O51" s="57">
        <f>+RAPPR_Tav3!N42</f>
        <v>782150</v>
      </c>
      <c r="P51" s="166">
        <f>+RAPPR_Tav3!O42</f>
        <v>4.8690393987946397E-2</v>
      </c>
      <c r="Q51" s="166">
        <f>+RAPPR_Tav3!P42</f>
        <v>1</v>
      </c>
    </row>
    <row r="52" spans="1:17" ht="30" customHeight="1" x14ac:dyDescent="0.35">
      <c r="A52" s="237" t="s">
        <v>83</v>
      </c>
      <c r="B52" s="238"/>
      <c r="C52" s="239"/>
      <c r="D52" s="70">
        <f>+RAPPR_Tav3!C44</f>
        <v>0</v>
      </c>
      <c r="E52" s="157">
        <f>+RAPPR_Tav3!D44</f>
        <v>0</v>
      </c>
      <c r="F52" s="70">
        <f>+RAPPR_Tav3!E44</f>
        <v>0</v>
      </c>
      <c r="G52" s="157">
        <f>+RAPPR_Tav3!F44</f>
        <v>0</v>
      </c>
      <c r="H52" s="70">
        <f>+RAPPR_Tav3!G44</f>
        <v>0</v>
      </c>
      <c r="I52" s="157">
        <f>+RAPPR_Tav3!H44</f>
        <v>0</v>
      </c>
      <c r="J52" s="70">
        <f>+RAPPR_Tav3!I44</f>
        <v>0</v>
      </c>
      <c r="K52" s="157">
        <f>+RAPPR_Tav3!J44</f>
        <v>0</v>
      </c>
      <c r="L52" s="70">
        <f>+RAPPR_Tav3!K44</f>
        <v>0</v>
      </c>
      <c r="M52" s="70">
        <f>+RAPPR_Tav3!L44</f>
        <v>0</v>
      </c>
      <c r="N52" s="71">
        <f>+RAPPR_Tav3!M44</f>
        <v>0</v>
      </c>
      <c r="O52" s="57">
        <f>+RAPPR_Tav3!N44</f>
        <v>0</v>
      </c>
      <c r="P52" s="166">
        <f>+RAPPR_Tav3!O44</f>
        <v>0</v>
      </c>
      <c r="Q52" s="166">
        <f>+RAPPR_Tav3!P44</f>
        <v>0</v>
      </c>
    </row>
    <row r="53" spans="1:17" ht="22.5" customHeight="1" x14ac:dyDescent="0.35">
      <c r="A53" s="248" t="str">
        <f>"Numero nuove convenzioni emesse per polizze collettive a tutto il "&amp;IF(MID(RAPPR_Tav3!C1,5,4)="0331","1°",
IF(MID(RAPPR_Tav3!C1,5,4)="0630","2°",
IF(MID(RAPPR_Tav3!C1,5,4)="0930","3°","4°")))&amp;" trimestre "&amp;MID(RAPPR_Tav3!C1,1,4)</f>
        <v>Numero nuove convenzioni emesse per polizze collettive a tutto il 1° trimestre 2026</v>
      </c>
      <c r="B53" s="248"/>
      <c r="C53" s="248"/>
      <c r="D53" s="192">
        <f>+RAPPR_Tav3!C43</f>
        <v>0</v>
      </c>
      <c r="E53" s="167">
        <f>+RAPPR_Tav3!D43</f>
        <v>0</v>
      </c>
      <c r="F53" s="193"/>
      <c r="G53" s="194"/>
      <c r="H53" s="69"/>
      <c r="I53" s="194"/>
      <c r="J53" s="195"/>
      <c r="K53" s="194"/>
      <c r="L53" s="195"/>
      <c r="M53" s="195"/>
      <c r="N53" s="195"/>
      <c r="O53" s="195"/>
      <c r="P53" s="194"/>
      <c r="Q53" s="196"/>
    </row>
    <row r="54" spans="1:17" ht="14.15" customHeight="1" x14ac:dyDescent="0.35">
      <c r="D54" s="39"/>
      <c r="J54" s="39"/>
      <c r="K54" s="171"/>
      <c r="L54" s="39"/>
      <c r="M54" s="39"/>
      <c r="N54" s="39"/>
      <c r="O54" s="39"/>
    </row>
    <row r="55" spans="1:17" ht="7.15" customHeight="1" x14ac:dyDescent="0.35">
      <c r="A55" s="217" t="s">
        <v>227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</row>
    <row r="56" spans="1:17" ht="16.149999999999999" customHeight="1" x14ac:dyDescent="0.35">
      <c r="A56" s="217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</row>
    <row r="57" spans="1:17" ht="13.15" customHeight="1" x14ac:dyDescent="0.35">
      <c r="A57" s="240" t="s">
        <v>78</v>
      </c>
      <c r="B57" s="240"/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</row>
    <row r="58" spans="1:17" ht="13.15" customHeight="1" x14ac:dyDescent="0.35">
      <c r="A58" s="240"/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</row>
    <row r="59" spans="1:17" ht="13.15" customHeight="1" x14ac:dyDescent="0.35">
      <c r="A59" s="21"/>
    </row>
  </sheetData>
  <mergeCells count="14">
    <mergeCell ref="A52:C52"/>
    <mergeCell ref="A57:O58"/>
    <mergeCell ref="A1:Q1"/>
    <mergeCell ref="A2:Q2"/>
    <mergeCell ref="A3:Q3"/>
    <mergeCell ref="A5:C7"/>
    <mergeCell ref="L5:Q5"/>
    <mergeCell ref="D6:E6"/>
    <mergeCell ref="F6:G6"/>
    <mergeCell ref="H6:I6"/>
    <mergeCell ref="J6:K6"/>
    <mergeCell ref="O6:Q6"/>
    <mergeCell ref="A55:P56"/>
    <mergeCell ref="A53:C53"/>
  </mergeCells>
  <printOptions horizontalCentered="1"/>
  <pageMargins left="0.31496062992125984" right="0.11811023622047245" top="0.19685039370078741" bottom="0" header="0.19685039370078741" footer="0"/>
  <pageSetup paperSize="9" scale="51" orientation="portrait" horizontalDpi="4294967292" verticalDpi="300" r:id="rId1"/>
  <headerFooter alignWithMargins="0">
    <oddHeader>&amp;L&amp;"Arial,Normale"&amp;8IVASS - SERVIZIO STUDI E GESTIONE DATI
DIVISIONE STUDI E ANALISI STATISTICHE&amp;R&amp;A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365F91"/>
    <pageSetUpPr fitToPage="1"/>
  </sheetPr>
  <dimension ref="A1:Q41"/>
  <sheetViews>
    <sheetView showGridLines="0" zoomScale="85" zoomScaleNormal="85" workbookViewId="0"/>
  </sheetViews>
  <sheetFormatPr defaultColWidth="9" defaultRowHeight="11" x14ac:dyDescent="0.35"/>
  <cols>
    <col min="1" max="1" width="9.453125" style="8" customWidth="1"/>
    <col min="2" max="2" width="43.1796875" style="8" customWidth="1"/>
    <col min="3" max="3" width="14.7265625" style="8" bestFit="1" customWidth="1"/>
    <col min="4" max="4" width="12.7265625" style="8" customWidth="1"/>
    <col min="5" max="5" width="12.453125" style="8" customWidth="1"/>
    <col min="6" max="6" width="11.453125" style="8" customWidth="1"/>
    <col min="7" max="7" width="13.453125" style="8" customWidth="1"/>
    <col min="8" max="16384" width="9" style="8"/>
  </cols>
  <sheetData>
    <row r="1" spans="1:6" ht="13.15" customHeight="1" x14ac:dyDescent="0.35">
      <c r="A1" s="22" t="s">
        <v>94</v>
      </c>
      <c r="B1" s="22"/>
      <c r="C1" s="22"/>
      <c r="D1" s="22"/>
      <c r="E1" s="22"/>
      <c r="F1" s="22"/>
    </row>
    <row r="2" spans="1:6" ht="13.15" customHeight="1" x14ac:dyDescent="0.35">
      <c r="A2" s="22" t="s">
        <v>77</v>
      </c>
      <c r="B2" s="22"/>
      <c r="C2" s="22"/>
      <c r="D2" s="22"/>
      <c r="E2" s="22"/>
      <c r="F2" s="22"/>
    </row>
    <row r="3" spans="1:6" ht="13.15" customHeight="1" x14ac:dyDescent="0.35">
      <c r="A3" s="22" t="str">
        <f>"Premi lordi contabilizzati "&amp;IF(MID(RAPPR_Tav4_1!C1,5,4)="0331","1°",
IF(MID(RAPPR_Tav4_1!C1,5,4)="0630","2°",
IF(MID(RAPPR_Tav4_1!C1,5,4)="0930","3°","4°")))&amp;" trimestre "&amp;MID(RAPPR_Tav4_1!C1,1,4)</f>
        <v>Premi lordi contabilizzati 1° trimestre 2026</v>
      </c>
      <c r="B3" s="22"/>
      <c r="C3" s="22"/>
      <c r="D3" s="22"/>
      <c r="E3" s="22"/>
      <c r="F3" s="22"/>
    </row>
    <row r="4" spans="1:6" ht="13.15" customHeight="1" x14ac:dyDescent="0.35">
      <c r="E4" s="9" t="s">
        <v>1</v>
      </c>
    </row>
    <row r="5" spans="1:6" ht="44" x14ac:dyDescent="0.35">
      <c r="A5" s="223"/>
      <c r="B5" s="241"/>
      <c r="C5" s="184" t="s">
        <v>189</v>
      </c>
      <c r="D5" s="184" t="s">
        <v>191</v>
      </c>
      <c r="E5" s="184" t="s">
        <v>209</v>
      </c>
      <c r="F5" s="184" t="s">
        <v>198</v>
      </c>
    </row>
    <row r="6" spans="1:6" ht="13.15" customHeight="1" x14ac:dyDescent="0.35">
      <c r="A6" s="19" t="str">
        <f>+RAPPR_Tav4_1!B2</f>
        <v>Infortuni</v>
      </c>
      <c r="B6" s="181"/>
      <c r="C6" s="54">
        <f>+RAPPR_Tav4_1!C2</f>
        <v>201590</v>
      </c>
      <c r="D6" s="104">
        <f>+RAPPR_Tav4_1!D2</f>
        <v>6.5446838647618799E-2</v>
      </c>
      <c r="E6" s="104">
        <f>+RAPPR_Tav4_1!E2</f>
        <v>6.5446838647618799E-2</v>
      </c>
      <c r="F6" s="104">
        <f>+RAPPR_Tav4_1!F2</f>
        <v>8.2351917493664994E-2</v>
      </c>
    </row>
    <row r="7" spans="1:6" ht="13.15" customHeight="1" x14ac:dyDescent="0.35">
      <c r="A7" s="13" t="str">
        <f>+RAPPR_Tav4_1!B3</f>
        <v>Malattia</v>
      </c>
      <c r="B7" s="11"/>
      <c r="C7" s="54">
        <f>+RAPPR_Tav4_1!C3</f>
        <v>135899</v>
      </c>
      <c r="D7" s="104">
        <f>+RAPPR_Tav4_1!D3</f>
        <v>0.131115476170659</v>
      </c>
      <c r="E7" s="104">
        <f>+RAPPR_Tav4_1!E3</f>
        <v>0.131115476170659</v>
      </c>
      <c r="F7" s="104">
        <f>+RAPPR_Tav4_1!F3</f>
        <v>5.5516361106560698E-2</v>
      </c>
    </row>
    <row r="8" spans="1:6" ht="13.15" customHeight="1" x14ac:dyDescent="0.35">
      <c r="A8" s="13" t="str">
        <f>+RAPPR_Tav4_1!B4</f>
        <v>Corpi di Veicoli Terrestri</v>
      </c>
      <c r="B8" s="11"/>
      <c r="C8" s="54">
        <f>+RAPPR_Tav4_1!C4</f>
        <v>181247</v>
      </c>
      <c r="D8" s="104">
        <f>+RAPPR_Tav4_1!D4</f>
        <v>0.15444684361046901</v>
      </c>
      <c r="E8" s="104">
        <f>+RAPPR_Tav4_1!E4</f>
        <v>0.15444684361046901</v>
      </c>
      <c r="F8" s="104">
        <f>+RAPPR_Tav4_1!F4</f>
        <v>7.4041559551437597E-2</v>
      </c>
    </row>
    <row r="9" spans="1:6" ht="13.15" customHeight="1" x14ac:dyDescent="0.35">
      <c r="A9" s="13" t="str">
        <f>+RAPPR_Tav4_1!B5</f>
        <v>Corpi di veicoli Ferroviari</v>
      </c>
      <c r="B9" s="11"/>
      <c r="C9" s="54">
        <f>+RAPPR_Tav4_1!C5</f>
        <v>0</v>
      </c>
      <c r="D9" s="104">
        <f>+RAPPR_Tav4_1!D5</f>
        <v>0</v>
      </c>
      <c r="E9" s="104">
        <f>+RAPPR_Tav4_1!E5</f>
        <v>0</v>
      </c>
      <c r="F9" s="104">
        <f>+RAPPR_Tav4_1!F5</f>
        <v>0</v>
      </c>
    </row>
    <row r="10" spans="1:6" ht="13.15" customHeight="1" x14ac:dyDescent="0.35">
      <c r="A10" s="13" t="str">
        <f>+RAPPR_Tav4_1!B6</f>
        <v>Corpi di Veicoli Aerei</v>
      </c>
      <c r="B10" s="11"/>
      <c r="C10" s="54">
        <f>+RAPPR_Tav4_1!C6</f>
        <v>1742</v>
      </c>
      <c r="D10" s="104">
        <f>+RAPPR_Tav4_1!D6</f>
        <v>-0.21848362494392101</v>
      </c>
      <c r="E10" s="104">
        <f>+RAPPR_Tav4_1!E6</f>
        <v>-0.21848362494392101</v>
      </c>
      <c r="F10" s="104">
        <f>+RAPPR_Tav4_1!F6</f>
        <v>7.1162776067247601E-4</v>
      </c>
    </row>
    <row r="11" spans="1:6" ht="13.15" customHeight="1" x14ac:dyDescent="0.35">
      <c r="A11" s="13" t="str">
        <f>+RAPPR_Tav4_1!B7</f>
        <v>Corpi di Veicoli Marittimi,Lacustri e Fluviali</v>
      </c>
      <c r="B11" s="11"/>
      <c r="C11" s="54">
        <f>+RAPPR_Tav4_1!C7</f>
        <v>16793</v>
      </c>
      <c r="D11" s="104">
        <f>+RAPPR_Tav4_1!D7</f>
        <v>-0.56333047299581396</v>
      </c>
      <c r="E11" s="104">
        <f>+RAPPR_Tav4_1!E7</f>
        <v>-0.56333047299581396</v>
      </c>
      <c r="F11" s="104">
        <f>+RAPPR_Tav4_1!F7</f>
        <v>6.8601406343127896E-3</v>
      </c>
    </row>
    <row r="12" spans="1:6" ht="13.15" customHeight="1" x14ac:dyDescent="0.35">
      <c r="A12" s="13" t="str">
        <f>+RAPPR_Tav4_1!B8</f>
        <v>Merci Trasportate</v>
      </c>
      <c r="B12" s="11"/>
      <c r="C12" s="54">
        <f>+RAPPR_Tav4_1!C8</f>
        <v>64998</v>
      </c>
      <c r="D12" s="104">
        <f>+RAPPR_Tav4_1!D8</f>
        <v>-1.02932667417852E-2</v>
      </c>
      <c r="E12" s="104">
        <f>+RAPPR_Tav4_1!E8</f>
        <v>-1.02932667417852E-2</v>
      </c>
      <c r="F12" s="104">
        <f>+RAPPR_Tav4_1!F8</f>
        <v>2.6552457628122601E-2</v>
      </c>
    </row>
    <row r="13" spans="1:6" ht="13.15" customHeight="1" x14ac:dyDescent="0.35">
      <c r="A13" s="13" t="str">
        <f>+RAPPR_Tav4_1!B9</f>
        <v>Incendio Ed Elementi Naturali</v>
      </c>
      <c r="B13" s="11"/>
      <c r="C13" s="54">
        <f>+RAPPR_Tav4_1!C9</f>
        <v>146164</v>
      </c>
      <c r="D13" s="104">
        <f>+RAPPR_Tav4_1!D9</f>
        <v>0.100731993854866</v>
      </c>
      <c r="E13" s="104">
        <f>+RAPPR_Tav4_1!E9</f>
        <v>0.100731993854866</v>
      </c>
      <c r="F13" s="104">
        <f>+RAPPR_Tav4_1!F9</f>
        <v>5.97097359419815E-2</v>
      </c>
    </row>
    <row r="14" spans="1:6" ht="13.15" customHeight="1" x14ac:dyDescent="0.35">
      <c r="A14" s="13" t="str">
        <f>+RAPPR_Tav4_1!B10</f>
        <v>Altri Danni Ai Beni</v>
      </c>
      <c r="B14" s="11"/>
      <c r="C14" s="54">
        <f>+RAPPR_Tav4_1!C10</f>
        <v>195986</v>
      </c>
      <c r="D14" s="104">
        <f>+RAPPR_Tav4_1!D10</f>
        <v>2.0122839891734402E-2</v>
      </c>
      <c r="E14" s="104">
        <f>+RAPPR_Tav4_1!E10</f>
        <v>2.0122839891734402E-2</v>
      </c>
      <c r="F14" s="104">
        <f>+RAPPR_Tav4_1!F10</f>
        <v>8.0062616706748496E-2</v>
      </c>
    </row>
    <row r="15" spans="1:6" ht="13.15" customHeight="1" x14ac:dyDescent="0.35">
      <c r="A15" s="13" t="str">
        <f>+RAPPR_Tav4_1!B11</f>
        <v>R.C. Autoveicoli Terrestri</v>
      </c>
      <c r="B15" s="11"/>
      <c r="C15" s="54">
        <f>+RAPPR_Tav4_1!C11</f>
        <v>496886</v>
      </c>
      <c r="D15" s="104">
        <f>+RAPPR_Tav4_1!D11</f>
        <v>5.7453994454009297E-2</v>
      </c>
      <c r="E15" s="104">
        <f>+RAPPR_Tav4_1!E11</f>
        <v>5.7453994454009297E-2</v>
      </c>
      <c r="F15" s="104">
        <f>+RAPPR_Tav4_1!F11</f>
        <v>0.20298385274942801</v>
      </c>
    </row>
    <row r="16" spans="1:6" ht="13.15" customHeight="1" x14ac:dyDescent="0.35">
      <c r="A16" s="13" t="str">
        <f>+RAPPR_Tav4_1!B12</f>
        <v>R.C. Aeromobili</v>
      </c>
      <c r="B16" s="11"/>
      <c r="C16" s="54">
        <f>+RAPPR_Tav4_1!C12</f>
        <v>2513</v>
      </c>
      <c r="D16" s="104">
        <f>+RAPPR_Tav4_1!D12</f>
        <v>3.5861500412201201E-2</v>
      </c>
      <c r="E16" s="104">
        <f>+RAPPR_Tav4_1!E12</f>
        <v>3.5861500412201201E-2</v>
      </c>
      <c r="F16" s="104">
        <f>+RAPPR_Tav4_1!F12</f>
        <v>1.02659044923647E-3</v>
      </c>
    </row>
    <row r="17" spans="1:17" ht="13.15" customHeight="1" x14ac:dyDescent="0.35">
      <c r="A17" s="13" t="str">
        <f>+RAPPR_Tav4_1!B13</f>
        <v>R.C. Veicoli Marittimi, Lacustri E Fluviali</v>
      </c>
      <c r="B17" s="11"/>
      <c r="C17" s="54">
        <f>+RAPPR_Tav4_1!C13</f>
        <v>694</v>
      </c>
      <c r="D17" s="104">
        <f>+RAPPR_Tav4_1!D13</f>
        <v>-0.73152804642166303</v>
      </c>
      <c r="E17" s="104">
        <f>+RAPPR_Tav4_1!E13</f>
        <v>-0.73152804642166303</v>
      </c>
      <c r="F17" s="104">
        <f>+RAPPR_Tav4_1!F13</f>
        <v>2.83507270899368E-4</v>
      </c>
    </row>
    <row r="18" spans="1:17" ht="13.15" customHeight="1" x14ac:dyDescent="0.35">
      <c r="A18" s="13" t="str">
        <f>+RAPPR_Tav4_1!B14</f>
        <v>R.C. Generale</v>
      </c>
      <c r="B18" s="11"/>
      <c r="C18" s="54">
        <f>+RAPPR_Tav4_1!C14</f>
        <v>536645</v>
      </c>
      <c r="D18" s="104">
        <f>+RAPPR_Tav4_1!D14</f>
        <v>-6.9069720241265203E-2</v>
      </c>
      <c r="E18" s="104">
        <f>+RAPPR_Tav4_1!E14</f>
        <v>-6.9069720241265203E-2</v>
      </c>
      <c r="F18" s="104">
        <f>+RAPPR_Tav4_1!F14</f>
        <v>0.21922587808615401</v>
      </c>
    </row>
    <row r="19" spans="1:17" ht="13.15" customHeight="1" x14ac:dyDescent="0.35">
      <c r="A19" s="13" t="str">
        <f>+RAPPR_Tav4_1!B15</f>
        <v>Credito</v>
      </c>
      <c r="B19" s="11"/>
      <c r="C19" s="54">
        <f>+RAPPR_Tav4_1!C15</f>
        <v>188031</v>
      </c>
      <c r="D19" s="104">
        <f>+RAPPR_Tav4_1!D15</f>
        <v>-9.0543697491185099E-2</v>
      </c>
      <c r="E19" s="104">
        <f>+RAPPR_Tav4_1!E15</f>
        <v>-9.0543697491185099E-2</v>
      </c>
      <c r="F19" s="104">
        <f>+RAPPR_Tav4_1!F15</f>
        <v>7.6812904401266494E-2</v>
      </c>
    </row>
    <row r="20" spans="1:17" ht="13.15" customHeight="1" x14ac:dyDescent="0.35">
      <c r="A20" s="13" t="str">
        <f>+RAPPR_Tav4_1!B16</f>
        <v>Cauzione</v>
      </c>
      <c r="B20" s="11"/>
      <c r="C20" s="54">
        <f>+RAPPR_Tav4_1!C16</f>
        <v>72909</v>
      </c>
      <c r="D20" s="104">
        <f>+RAPPR_Tav4_1!D16</f>
        <v>-5.4921836517771501E-2</v>
      </c>
      <c r="E20" s="104">
        <f>+RAPPR_Tav4_1!E16</f>
        <v>-5.4921836517771501E-2</v>
      </c>
      <c r="F20" s="104">
        <f>+RAPPR_Tav4_1!F16</f>
        <v>2.9784195409224799E-2</v>
      </c>
    </row>
    <row r="21" spans="1:17" ht="13.15" customHeight="1" x14ac:dyDescent="0.35">
      <c r="A21" s="13" t="str">
        <f>+RAPPR_Tav4_1!B17</f>
        <v>Perdite Pecuniarie Di Vario Genere</v>
      </c>
      <c r="B21" s="11"/>
      <c r="C21" s="54">
        <f>+RAPPR_Tav4_1!C17</f>
        <v>86500</v>
      </c>
      <c r="D21" s="104">
        <f>+RAPPR_Tav4_1!D17</f>
        <v>-4.3911345304947801E-4</v>
      </c>
      <c r="E21" s="104">
        <f>+RAPPR_Tav4_1!E17</f>
        <v>-4.3911345304947801E-4</v>
      </c>
      <c r="F21" s="104">
        <f>+RAPPR_Tav4_1!F17</f>
        <v>3.5336280882990297E-2</v>
      </c>
    </row>
    <row r="22" spans="1:17" ht="13.15" customHeight="1" x14ac:dyDescent="0.35">
      <c r="A22" s="13" t="str">
        <f>+RAPPR_Tav4_1!B18</f>
        <v>Tutela Legale</v>
      </c>
      <c r="B22" s="11"/>
      <c r="C22" s="54">
        <f>+RAPPR_Tav4_1!C18</f>
        <v>59149</v>
      </c>
      <c r="D22" s="104">
        <f>+RAPPR_Tav4_1!D18</f>
        <v>2.91615193221164E-2</v>
      </c>
      <c r="E22" s="104">
        <f>+RAPPR_Tav4_1!E18</f>
        <v>2.91615193221164E-2</v>
      </c>
      <c r="F22" s="104">
        <f>+RAPPR_Tav4_1!F18</f>
        <v>2.4163071421364101E-2</v>
      </c>
    </row>
    <row r="23" spans="1:17" ht="13.15" customHeight="1" x14ac:dyDescent="0.35">
      <c r="A23" s="182" t="s">
        <v>222</v>
      </c>
      <c r="B23" s="100"/>
      <c r="C23" s="54">
        <f>+RAPPR_Tav4_1!C19</f>
        <v>60163</v>
      </c>
      <c r="D23" s="104">
        <f>+RAPPR_Tav4_1!D19</f>
        <v>5.0570136378717198E-2</v>
      </c>
      <c r="E23" s="104">
        <f>+RAPPR_Tav4_1!E19</f>
        <v>5.0570136378717198E-2</v>
      </c>
      <c r="F23" s="104">
        <f>+RAPPR_Tav4_1!F19</f>
        <v>2.4577302505934699E-2</v>
      </c>
    </row>
    <row r="24" spans="1:17" s="23" customFormat="1" ht="13.15" customHeight="1" x14ac:dyDescent="0.35">
      <c r="A24" s="183" t="str">
        <f>+RAPPR_Tav4_1!B20</f>
        <v>TOTALE</v>
      </c>
      <c r="B24" s="176"/>
      <c r="C24" s="61">
        <f>+RAPPR_Tav4_1!C20</f>
        <v>2447909</v>
      </c>
      <c r="D24" s="119">
        <f>+RAPPR_Tav4_1!D20</f>
        <v>5.6500076412522304E-3</v>
      </c>
      <c r="E24" s="119">
        <f>+RAPPR_Tav4_1!E20</f>
        <v>5.6500076412522304E-3</v>
      </c>
      <c r="F24" s="119">
        <f>+RAPPR_Tav4_1!F20</f>
        <v>1</v>
      </c>
      <c r="G24" s="40"/>
      <c r="H24" s="40"/>
    </row>
    <row r="25" spans="1:17" ht="9.25" customHeight="1" x14ac:dyDescent="0.35">
      <c r="C25" s="39"/>
      <c r="D25" s="173"/>
      <c r="E25" s="39"/>
    </row>
    <row r="26" spans="1:17" ht="41.5" customHeight="1" x14ac:dyDescent="0.35">
      <c r="A26" s="231" t="s">
        <v>227</v>
      </c>
      <c r="B26" s="231"/>
      <c r="C26" s="231"/>
      <c r="D26" s="231"/>
      <c r="E26" s="231"/>
      <c r="K26" s="231"/>
      <c r="L26" s="231"/>
      <c r="M26" s="231"/>
      <c r="N26" s="231"/>
      <c r="O26" s="231"/>
      <c r="P26" s="231"/>
      <c r="Q26" s="231"/>
    </row>
    <row r="27" spans="1:17" s="30" customFormat="1" ht="17.149999999999999" customHeight="1" x14ac:dyDescent="0.35">
      <c r="A27" s="8"/>
      <c r="B27" s="158"/>
      <c r="C27" s="158"/>
      <c r="D27" s="158"/>
      <c r="E27" s="158"/>
      <c r="F27" s="94"/>
    </row>
    <row r="28" spans="1:17" ht="12" customHeight="1" x14ac:dyDescent="0.35"/>
    <row r="29" spans="1:17" ht="25.15" customHeight="1" x14ac:dyDescent="0.35">
      <c r="A29" s="249" t="str">
        <f>"Distribuzione per canale distributivo dei premi lordi "&amp;IF(MID(TOT_Tav4_2!C1,5,4)="0331","1°",
IF(MID(TOT_Tav4_2!C1,5,4)="0630","2°",
IF(MID(TOT_Tav4_2!C1,5,4)="0930","3°","4°")))&amp;" trimestre "&amp;MID(RAPPR_Tav4_1!C1,1,4)</f>
        <v>Distribuzione per canale distributivo dei premi lordi 1° trimestre 2026</v>
      </c>
      <c r="B29" s="249"/>
      <c r="C29" s="249"/>
      <c r="D29" s="249"/>
      <c r="E29" s="249"/>
      <c r="F29" s="249"/>
      <c r="G29" s="249"/>
      <c r="H29" s="249"/>
    </row>
    <row r="30" spans="1:17" ht="10.15" customHeight="1" x14ac:dyDescent="0.35">
      <c r="H30" s="9" t="s">
        <v>1</v>
      </c>
    </row>
    <row r="31" spans="1:17" ht="19.149999999999999" customHeight="1" x14ac:dyDescent="0.35">
      <c r="A31" s="174"/>
      <c r="B31" s="10"/>
      <c r="C31" s="229" t="s">
        <v>6</v>
      </c>
      <c r="D31" s="230"/>
      <c r="E31" s="244"/>
      <c r="F31" s="229" t="s">
        <v>199</v>
      </c>
      <c r="G31" s="230"/>
      <c r="H31" s="244"/>
    </row>
    <row r="32" spans="1:17" ht="37.75" customHeight="1" x14ac:dyDescent="0.35">
      <c r="A32" s="99"/>
      <c r="B32" s="100"/>
      <c r="C32" s="93" t="s">
        <v>189</v>
      </c>
      <c r="D32" s="172" t="s">
        <v>191</v>
      </c>
      <c r="E32" s="93" t="s">
        <v>186</v>
      </c>
      <c r="F32" s="93" t="s">
        <v>189</v>
      </c>
      <c r="G32" s="172" t="s">
        <v>191</v>
      </c>
      <c r="H32" s="93" t="s">
        <v>186</v>
      </c>
    </row>
    <row r="33" spans="1:8" ht="13.15" customHeight="1" x14ac:dyDescent="0.25">
      <c r="A33" s="85" t="str">
        <f>+RAPPR_Tav4_2!B2</f>
        <v>Agenzie con mandato</v>
      </c>
      <c r="B33" s="11"/>
      <c r="C33" s="54">
        <f>+RAPPR_Tav4_2!C2</f>
        <v>1186098</v>
      </c>
      <c r="D33" s="104">
        <f>+RAPPR_Tav4_2!D2</f>
        <v>3.5441292012221799E-2</v>
      </c>
      <c r="E33" s="104">
        <f>+RAPPR_Tav4_2!E2</f>
        <v>0.48453516858674101</v>
      </c>
      <c r="F33" s="54">
        <f>+RAPPR_Tav4_2!F2</f>
        <v>459246</v>
      </c>
      <c r="G33" s="104">
        <f>+RAPPR_Tav4_2!G2</f>
        <v>7.4139044037160803E-2</v>
      </c>
      <c r="H33" s="104">
        <f>+RAPPR_Tav4_2!H2</f>
        <v>0.92424821790108802</v>
      </c>
    </row>
    <row r="34" spans="1:8" ht="13.15" customHeight="1" x14ac:dyDescent="0.25">
      <c r="A34" s="85" t="s">
        <v>91</v>
      </c>
      <c r="B34" s="11"/>
      <c r="C34" s="54">
        <f>+RAPPR_Tav4_2!C3</f>
        <v>25035</v>
      </c>
      <c r="D34" s="104">
        <f>+RAPPR_Tav4_2!D3</f>
        <v>1.23327386262266</v>
      </c>
      <c r="E34" s="104">
        <f>+RAPPR_Tav4_2!E3</f>
        <v>1.02270958601811E-2</v>
      </c>
      <c r="F34" s="54">
        <f>+RAPPR_Tav4_2!F3</f>
        <v>212</v>
      </c>
      <c r="G34" s="104">
        <f>+RAPPR_Tav4_2!G3</f>
        <v>0</v>
      </c>
      <c r="H34" s="104">
        <f>+RAPPR_Tav4_2!H3</f>
        <v>4.2665722117346799E-4</v>
      </c>
    </row>
    <row r="35" spans="1:8" ht="13.15" customHeight="1" x14ac:dyDescent="0.25">
      <c r="A35" s="85" t="str">
        <f>+RAPPR_Tav4_2!B4</f>
        <v>Sportelli bancari e postali</v>
      </c>
      <c r="B35" s="11"/>
      <c r="C35" s="54">
        <f>+RAPPR_Tav4_2!C4</f>
        <v>110085</v>
      </c>
      <c r="D35" s="104">
        <f>+RAPPR_Tav4_2!D4</f>
        <v>0.13673678014931401</v>
      </c>
      <c r="E35" s="104">
        <f>+RAPPR_Tav4_2!E4</f>
        <v>4.4971034462473899E-2</v>
      </c>
      <c r="F35" s="54">
        <f>+RAPPR_Tav4_2!F4</f>
        <v>49</v>
      </c>
      <c r="G35" s="104">
        <f>+RAPPR_Tav4_2!G4</f>
        <v>-0.02</v>
      </c>
      <c r="H35" s="104">
        <f>+RAPPR_Tav4_2!H4</f>
        <v>9.8614169044811096E-5</v>
      </c>
    </row>
    <row r="36" spans="1:8" ht="13.15" customHeight="1" x14ac:dyDescent="0.25">
      <c r="A36" s="85" t="str">
        <f>+RAPPR_Tav4_2!B5</f>
        <v>Brokers</v>
      </c>
      <c r="B36" s="11"/>
      <c r="C36" s="54">
        <f>+RAPPR_Tav4_2!C5</f>
        <v>991340</v>
      </c>
      <c r="D36" s="104">
        <f>+RAPPR_Tav4_2!D5</f>
        <v>-4.2718172846468401E-2</v>
      </c>
      <c r="E36" s="104">
        <f>+RAPPR_Tav4_2!E5</f>
        <v>0.40497420451495503</v>
      </c>
      <c r="F36" s="54">
        <f>+RAPPR_Tav4_2!F5</f>
        <v>34832</v>
      </c>
      <c r="G36" s="104">
        <f>+RAPPR_Tav4_2!G5</f>
        <v>-6.8912055600106895E-2</v>
      </c>
      <c r="H36" s="104">
        <f>+RAPPR_Tav4_2!H5</f>
        <v>7.0100586452425701E-2</v>
      </c>
    </row>
    <row r="37" spans="1:8" ht="13.15" customHeight="1" x14ac:dyDescent="0.25">
      <c r="A37" s="85" t="str">
        <f>+RAPPR_Tav4_2!B6</f>
        <v>Agenzie in economia e gerenze</v>
      </c>
      <c r="B37" s="11"/>
      <c r="C37" s="54">
        <f>+RAPPR_Tav4_2!C6</f>
        <v>43551</v>
      </c>
      <c r="D37" s="104">
        <f>+RAPPR_Tav4_2!D6</f>
        <v>-0.13762103720718399</v>
      </c>
      <c r="E37" s="104">
        <f>+RAPPR_Tav4_2!E6</f>
        <v>1.7791102528729601E-2</v>
      </c>
      <c r="F37" s="54">
        <f>+RAPPR_Tav4_2!F6</f>
        <v>2372</v>
      </c>
      <c r="G37" s="104">
        <f>+RAPPR_Tav4_2!G6</f>
        <v>-0.210386151797603</v>
      </c>
      <c r="H37" s="104">
        <f>+RAPPR_Tav4_2!H6</f>
        <v>4.7737307953937104E-3</v>
      </c>
    </row>
    <row r="38" spans="1:8" ht="13.15" customHeight="1" x14ac:dyDescent="0.25">
      <c r="A38" s="85" t="str">
        <f>+RAPPR_Tav4_2!B7 &amp;" (b)"</f>
        <v>Altre forme di vendita diretta (b)</v>
      </c>
      <c r="B38" s="11"/>
      <c r="C38" s="54">
        <f>+RAPPR_Tav4_2!C7</f>
        <v>91800</v>
      </c>
      <c r="D38" s="104">
        <f>+RAPPR_Tav4_2!D7</f>
        <v>-2.8818077948457602E-2</v>
      </c>
      <c r="E38" s="104">
        <f>+RAPPR_Tav4_2!E7</f>
        <v>3.7501394046919198E-2</v>
      </c>
      <c r="F38" s="54">
        <f>+RAPPR_Tav4_2!F7</f>
        <v>175</v>
      </c>
      <c r="G38" s="104">
        <f>+RAPPR_Tav4_2!G7</f>
        <v>-0.90676611614278102</v>
      </c>
      <c r="H38" s="104">
        <f>+RAPPR_Tav4_2!H7</f>
        <v>3.5219346087432503E-4</v>
      </c>
    </row>
    <row r="39" spans="1:8" ht="13.15" customHeight="1" x14ac:dyDescent="0.35">
      <c r="A39" s="32" t="str">
        <f>+RAPPR_Tav4_2!B8</f>
        <v>TOTALE</v>
      </c>
      <c r="B39" s="34"/>
      <c r="C39" s="61">
        <f>+RAPPR_Tav4_2!C8</f>
        <v>2447909</v>
      </c>
      <c r="D39" s="119">
        <f>+RAPPR_Tav4_2!D8</f>
        <v>5.6500076412522304E-3</v>
      </c>
      <c r="E39" s="119">
        <f>+RAPPR_Tav4_2!E8</f>
        <v>1</v>
      </c>
      <c r="F39" s="61">
        <f>+RAPPR_Tav4_2!F8</f>
        <v>496886</v>
      </c>
      <c r="G39" s="119">
        <f>+RAPPR_Tav4_2!G8</f>
        <v>5.7453994454009297E-2</v>
      </c>
      <c r="H39" s="119">
        <f>+RAPPR_Tav4_2!H8</f>
        <v>1</v>
      </c>
    </row>
    <row r="40" spans="1:8" ht="13.15" customHeight="1" x14ac:dyDescent="0.35"/>
    <row r="41" spans="1:8" ht="13.15" customHeight="1" x14ac:dyDescent="0.35">
      <c r="A41" s="8" t="s">
        <v>206</v>
      </c>
    </row>
  </sheetData>
  <mergeCells count="6">
    <mergeCell ref="A5:B5"/>
    <mergeCell ref="A26:E26"/>
    <mergeCell ref="K26:Q26"/>
    <mergeCell ref="A29:H29"/>
    <mergeCell ref="C31:E31"/>
    <mergeCell ref="F31:H31"/>
  </mergeCells>
  <printOptions horizontalCentered="1"/>
  <pageMargins left="0.31496062992125984" right="0.11811023622047245" top="0.19685039370078741" bottom="0" header="0.19685039370078741" footer="0"/>
  <pageSetup paperSize="9" orientation="portrait" r:id="rId1"/>
  <headerFooter alignWithMargins="0">
    <oddHeader>&amp;L&amp;"Arial,Normale"&amp;8IVASS - SERVIZIO STUDI E GESTIONE DATI
DIVISIONE STUDI E ANALISI STATISTICHE&amp;R&amp;A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28</vt:i4>
      </vt:variant>
      <vt:variant>
        <vt:lpstr>Intervalli denominati</vt:lpstr>
      </vt:variant>
      <vt:variant>
        <vt:i4>14</vt:i4>
      </vt:variant>
    </vt:vector>
  </HeadingPairs>
  <TitlesOfParts>
    <vt:vector size="42" baseType="lpstr">
      <vt:lpstr>INDICE delle TAVOLE STATISTICHE</vt:lpstr>
      <vt:lpstr>TOT_Tav1</vt:lpstr>
      <vt:lpstr>TOT_Tav2</vt:lpstr>
      <vt:lpstr>TOT_Tav3</vt:lpstr>
      <vt:lpstr>TOT_Tav4_1</vt:lpstr>
      <vt:lpstr>TOT_Tav4_2</vt:lpstr>
      <vt:lpstr>TOT - Tavola 1</vt:lpstr>
      <vt:lpstr>TOT - Tavola 2</vt:lpstr>
      <vt:lpstr>TOT - Tavola 3</vt:lpstr>
      <vt:lpstr>TOT - Tavola 4</vt:lpstr>
      <vt:lpstr>VIG_Tav1</vt:lpstr>
      <vt:lpstr>VIG_Tav2</vt:lpstr>
      <vt:lpstr>VIG_Tav3</vt:lpstr>
      <vt:lpstr>VIG_Tav4_1</vt:lpstr>
      <vt:lpstr>VIG_Tav4_2</vt:lpstr>
      <vt:lpstr>A - Tavola 1</vt:lpstr>
      <vt:lpstr>A - Tavola 2</vt:lpstr>
      <vt:lpstr>A - Tavola 3</vt:lpstr>
      <vt:lpstr>A - Tavola 4</vt:lpstr>
      <vt:lpstr>RAPPR_Tav1</vt:lpstr>
      <vt:lpstr>RAPPR_Tav2</vt:lpstr>
      <vt:lpstr>RAPPR_Tav3</vt:lpstr>
      <vt:lpstr>RAPPR_Tav4_1</vt:lpstr>
      <vt:lpstr>RAPPR_Tav4_2</vt:lpstr>
      <vt:lpstr>B - Tavola 1</vt:lpstr>
      <vt:lpstr>B - Tavola 2</vt:lpstr>
      <vt:lpstr>B - Tavola 3</vt:lpstr>
      <vt:lpstr>B - Tavola 4</vt:lpstr>
      <vt:lpstr>'INDICE delle TAVOLE STATISTICHE'!a</vt:lpstr>
      <vt:lpstr>'A - Tavola 1'!Area_stampa</vt:lpstr>
      <vt:lpstr>'A - Tavola 2'!Area_stampa</vt:lpstr>
      <vt:lpstr>'A - Tavola 3'!Area_stampa</vt:lpstr>
      <vt:lpstr>'A - Tavola 4'!Area_stampa</vt:lpstr>
      <vt:lpstr>'B - Tavola 1'!Area_stampa</vt:lpstr>
      <vt:lpstr>'B - Tavola 2'!Area_stampa</vt:lpstr>
      <vt:lpstr>'B - Tavola 3'!Area_stampa</vt:lpstr>
      <vt:lpstr>'B - Tavola 4'!Area_stampa</vt:lpstr>
      <vt:lpstr>'INDICE delle TAVOLE STATISTICHE'!Area_stampa</vt:lpstr>
      <vt:lpstr>'TOT - Tavola 1'!Area_stampa</vt:lpstr>
      <vt:lpstr>'TOT - Tavola 2'!Area_stampa</vt:lpstr>
      <vt:lpstr>'TOT - Tavola 3'!Area_stampa</vt:lpstr>
      <vt:lpstr>'TOT - Tavola 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2026-09-25T07:20:43Z</dcterms:created>
  <dcterms:modified xsi:type="dcterms:W3CDTF">2026-09-25T07:20:58Z</dcterms:modified>
</cp:coreProperties>
</file>