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prospetto1" sheetId="1" r:id="rId1"/>
    <sheet name="prospetto2" sheetId="2" r:id="rId2"/>
    <sheet name="prospetto3" sheetId="3" r:id="rId3"/>
    <sheet name="prospetto4" sheetId="4" r:id="rId4"/>
    <sheet name="datitrim" sheetId="5" state="hidden" r:id="rId5"/>
  </sheets>
  <definedNames>
    <definedName name="_xlnm.Print_Area" localSheetId="3">'prospetto4'!$A$1:$F$59</definedName>
  </definedNames>
  <calcPr fullCalcOnLoad="1"/>
</workbook>
</file>

<file path=xl/sharedStrings.xml><?xml version="1.0" encoding="utf-8"?>
<sst xmlns="http://schemas.openxmlformats.org/spreadsheetml/2006/main" count="277" uniqueCount="152">
  <si>
    <t xml:space="preserve">I           </t>
  </si>
  <si>
    <t>_x001A_</t>
  </si>
  <si>
    <t>Prospetto n. 4</t>
  </si>
  <si>
    <t>ASSICURAZIONI DANNI: IMPRESE NAZIONALI E RAPPRESENTANZE DI IMPRESE ESTERE</t>
  </si>
  <si>
    <t>Portafoglio italiano - Lavoro diretto</t>
  </si>
  <si>
    <t>Importi in migliaia di EURO</t>
  </si>
  <si>
    <t>Variazione %</t>
  </si>
  <si>
    <t xml:space="preserve">Incidenza </t>
  </si>
  <si>
    <t>RAMI</t>
  </si>
  <si>
    <t>%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</si>
  <si>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</si>
  <si>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</si>
  <si>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</si>
  <si>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</si>
  <si>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</si>
  <si>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</si>
  <si>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</si>
  <si>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</si>
  <si>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</si>
  <si>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</si>
  <si>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</si>
  <si>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</si>
  <si>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</si>
  <si>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</si>
  <si>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</si>
  <si>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</si>
  <si>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giudiziaria</t>
  </si>
  <si>
    <t>Assistenza</t>
  </si>
  <si>
    <t>TOTALE IMPRESE NAZIONALI E</t>
  </si>
  <si>
    <t>RAPPR. DI IMPRESE EXTRA S.E.E.</t>
  </si>
  <si>
    <t>RAPPRESENTANZE DI IMPRESE S.E.E. (a)</t>
  </si>
  <si>
    <t xml:space="preserve"> (a) Premi raccolti in Italia da rappresentanze di imprese dello Spazio Economico Europeo (il cui controllo è esercitato </t>
  </si>
  <si>
    <t xml:space="preserve">     dalle Autorità di Vigilanza dei Paesi di origine) che hanno partecipato alla rilevazione.</t>
  </si>
  <si>
    <t>Totale rami danni</t>
  </si>
  <si>
    <t>R.c.autoveicoli</t>
  </si>
  <si>
    <t>terrestri</t>
  </si>
  <si>
    <t>Agenzie con mandato</t>
  </si>
  <si>
    <t>Agenzie in economia e gerenze</t>
  </si>
  <si>
    <t>Altre forme di vendita diretta (c)</t>
  </si>
  <si>
    <t>Sportelli bancari</t>
  </si>
  <si>
    <t>Promotori finanziari</t>
  </si>
  <si>
    <t>Brokers</t>
  </si>
  <si>
    <t>TOTALE</t>
  </si>
  <si>
    <t xml:space="preserve"> (b) Dati riferiti a imprese nazionali e rappresentanze di imprese extra S.E.E.</t>
  </si>
  <si>
    <t xml:space="preserve"> (c) Il dato comprende anche i premi acquisiti attraverso il canale telefonico e il canale internet</t>
  </si>
  <si>
    <t>Prospetto n. 3</t>
  </si>
  <si>
    <t>ASSICURAZIONI VITA: IMPRESE NAZIONALI E RAPPRESENTANZE DI IMPRESE ESTERE</t>
  </si>
  <si>
    <t>Imprese italiane e rappresentanze di imprese extra Spazio Economico Europeo</t>
  </si>
  <si>
    <t>Assicurazioni di capitali</t>
  </si>
  <si>
    <t>Assicurazioni di rendite</t>
  </si>
  <si>
    <t xml:space="preserve">Premi di tariffa </t>
  </si>
  <si>
    <t>CATEGORIE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</si>
  <si>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</si>
  <si>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</si>
  <si>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</si>
  <si>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</si>
  <si>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</si>
  <si>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</si>
  <si>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</si>
  <si>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</si>
  <si>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</si>
  <si>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</si>
  <si>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</si>
  <si>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</si>
  <si>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</si>
  <si>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contratti ex art. 9-ter d. lgs. 124/93</t>
  </si>
  <si>
    <t>temporanee di puro rischio</t>
  </si>
  <si>
    <t>altre</t>
  </si>
  <si>
    <t>TOTALE INDIVIDUALI</t>
  </si>
  <si>
    <t>di cui:  derivanti da trasformazione</t>
  </si>
  <si>
    <t>deriv. da trasferimenti di posiz. previd. a contratti ex art. 9-ter d. lgs. 124/93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</si>
  <si>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</si>
  <si>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</si>
  <si>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</si>
  <si>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</si>
  <si>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</si>
  <si>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</si>
  <si>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</si>
  <si>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</si>
  <si>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</si>
  <si>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 contratti ex art. 9-ter d. lgs. 124/93</t>
  </si>
  <si>
    <t>connesse con fondi esterni</t>
  </si>
  <si>
    <t>connesse con indice azionario</t>
  </si>
  <si>
    <t>connesse con altro valore di riferimento</t>
  </si>
  <si>
    <t>di cui:  deriv. da trasferimenti di posiz. previd. a contratti ex art. 9-ter d. lgs. 124/93</t>
  </si>
  <si>
    <t>TOTALE RAMO III</t>
  </si>
  <si>
    <t>TOTALE RAMO IV</t>
  </si>
  <si>
    <t>Segue:  Prospetto n. 3</t>
  </si>
  <si>
    <t>RAMO V:</t>
  </si>
  <si>
    <t>OPER. DI CAPITALIZZ. INDIVIDUALI</t>
  </si>
  <si>
    <t>di cui:  contratti ex art. 30 d. lgs. 174/95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</si>
  <si>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</si>
  <si>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</si>
  <si>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</si>
  <si>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</si>
  <si>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</si>
  <si>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</si>
  <si>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</si>
  <si>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ASSICURAZIONI COMPLEMENTARI</t>
  </si>
  <si>
    <t>di cui:  ramo I</t>
  </si>
  <si>
    <t>ramo III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</si>
  <si>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</si>
  <si>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</si>
  <si>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</si>
  <si>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</si>
  <si>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</si>
  <si>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(b) Dati relativi alle rappresentanze di imprese dello Spazio Economico Europeo (il cui controllo è esercitato dalle Autorità di vigilanza dei Paesi di origine) operanti in Italia, che hanno partecipato alla rilevazione.</t>
  </si>
  <si>
    <t>Prospetto n. 2</t>
  </si>
  <si>
    <t xml:space="preserve">ASSICURAZIONI VITA: IMPRESE NAZIONALI E RAPPRESENTANZE DI IMPRESE ESTERE </t>
  </si>
  <si>
    <t xml:space="preserve">Agenzie in </t>
  </si>
  <si>
    <t xml:space="preserve">Altre forme </t>
  </si>
  <si>
    <t>Sportelli bancari e postali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</si>
  <si>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</si>
  <si>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</si>
  <si>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</si>
  <si>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</si>
  <si>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</si>
  <si>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</si>
  <si>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ex art. 9-ter d.lgs. 124/93</t>
  </si>
  <si>
    <t xml:space="preserve"> RAMO II</t>
  </si>
  <si>
    <t xml:space="preserve"> RAMO III</t>
  </si>
  <si>
    <t xml:space="preserve"> RAMO IV</t>
  </si>
  <si>
    <t xml:space="preserve"> RAMO V</t>
  </si>
  <si>
    <t>di cui ex art. 30 d.lgs. 174/95</t>
  </si>
  <si>
    <t xml:space="preserve"> TOTALE INDIVIDUALI   </t>
  </si>
  <si>
    <t>di cui 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</si>
  <si>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</si>
  <si>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</si>
  <si>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</si>
  <si>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</si>
  <si>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</si>
  <si>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</si>
  <si>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</si>
  <si>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</si>
  <si>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NOTA:  sono esclusi i premi relativi al ramo VI e alle assicurazioni complementari.</t>
  </si>
  <si>
    <t>(*) Premi raccolti in Italia dalle rappresentanze di imprese dello Spazio Economico Europeo (il cui controllo è esercitato dalle Autorità di vigilanza dei Paesi di origine) che hanno partecipato alla rilevazione.</t>
  </si>
  <si>
    <t>Prospetto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</si>
  <si>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</si>
  <si>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</si>
  <si>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</si>
  <si>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</si>
  <si>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</si>
  <si>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TOTALE RAMO II</t>
  </si>
  <si>
    <t>TOTALE RAMO VI  (b)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</si>
  <si>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</si>
  <si>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</si>
  <si>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</si>
  <si>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</si>
  <si>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</si>
  <si>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 xml:space="preserve"> (b) Contributi raccolti per i fondi pensione: per il 24,1% si riferiscono a fondi aperti e per il 75,9% a fondi negoziali con garanzia.</t>
  </si>
  <si>
    <t xml:space="preserve">      Patrimoni gestiti: fondi pensione aperti (1.050.617 migliaia di Euro) e fondi pensione negoziali con garanzia (663.530 migliaia di Euro).   </t>
  </si>
  <si>
    <t xml:space="preserve">      Per quanto riguarda i fondi pensione negoziali senza garanzia, non inseriti nel ramo VI, i patrimoni gestiti ammontano a 1.204.244 migliaia di Euro.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</si>
</sst>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\ "/>
    <numFmt numFmtId="165" formatCode="0.00\ "/>
    <numFmt numFmtId="166" formatCode="0.00\ \ \ \ "/>
    <numFmt numFmtId="167" formatCode="#,##0\ \ \ \ \ \ "/>
    <numFmt numFmtId="168" formatCode="0.00\ \ \ \ \ \ \ \ \ \ \ \ "/>
    <numFmt numFmtId="169" formatCode="0.00\ \ \ \ \ \ "/>
    <numFmt numFmtId="170" formatCode="dd/mm/yyyy"/>
    <numFmt numFmtId="171" formatCode="&quot;€&quot;\ #,##0;\-&quot;€&quot;\ #,##0"/>
    <numFmt numFmtId="172" formatCode="&quot;€&quot;\ #,##0;[Red]\-&quot;€&quot;\ #,##0"/>
    <numFmt numFmtId="173" formatCode="&quot;€&quot;\ #,##0.00;\-&quot;€&quot;\ #,##0.00"/>
    <numFmt numFmtId="174" formatCode="&quot;€&quot;\ #,##0.00;[Red]\-&quot;€&quot;\ #,##0.00"/>
    <numFmt numFmtId="175" formatCode="_-&quot;€&quot;\ * #,##0_-;\-&quot;€&quot;\ * #,##0_-;_-&quot;€&quot;\ * &quot;-&quot;_-;_-@_-"/>
    <numFmt numFmtId="176" formatCode="_-&quot;€&quot;\ * #,##0.00_-;\-&quot;€&quot;\ * #,##0.00_-;_-&quot;€&quot;\ * &quot;-&quot;??_-;_-@_-"/>
  </numFmts>
  <fonts count="9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4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0" fontId="4" fillId="0" borderId="0" xfId="20" applyFont="1">
      <alignment/>
      <protection/>
    </xf>
    <xf numFmtId="0" fontId="4" fillId="0" borderId="0" xfId="20" applyFont="1" applyBorder="1">
      <alignment/>
      <protection/>
    </xf>
    <xf numFmtId="0" fontId="5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 applyBorder="1" applyAlignment="1">
      <alignment horizontal="centerContinuous"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Font="1" applyAlignment="1">
      <alignment/>
      <protection/>
    </xf>
    <xf numFmtId="0" fontId="5" fillId="0" borderId="0" xfId="20" applyFont="1" applyAlignment="1">
      <alignment/>
      <protection/>
    </xf>
    <xf numFmtId="0" fontId="5" fillId="0" borderId="0" xfId="20" applyFont="1" applyAlignment="1">
      <alignment horizontal="right"/>
      <protection/>
    </xf>
    <xf numFmtId="0" fontId="4" fillId="0" borderId="3" xfId="20" applyFont="1" applyBorder="1">
      <alignment/>
      <protection/>
    </xf>
    <xf numFmtId="0" fontId="4" fillId="0" borderId="4" xfId="20" applyFont="1" applyBorder="1">
      <alignment/>
      <protection/>
    </xf>
    <xf numFmtId="0" fontId="4" fillId="0" borderId="5" xfId="20" applyFont="1" applyBorder="1" applyAlignment="1">
      <alignment horizontal="centerContinuous"/>
      <protection/>
    </xf>
    <xf numFmtId="0" fontId="4" fillId="0" borderId="6" xfId="20" applyFont="1" applyBorder="1" applyAlignment="1">
      <alignment horizontal="centerContinuous"/>
      <protection/>
    </xf>
    <xf numFmtId="0" fontId="5" fillId="0" borderId="6" xfId="20" applyFont="1" applyBorder="1" applyAlignment="1">
      <alignment horizontal="centerContinuous"/>
      <protection/>
    </xf>
    <xf numFmtId="0" fontId="4" fillId="0" borderId="7" xfId="20" applyFont="1" applyBorder="1" applyAlignment="1">
      <alignment horizontal="centerContinuous"/>
      <protection/>
    </xf>
    <xf numFmtId="0" fontId="4" fillId="0" borderId="8" xfId="20" applyFont="1" applyBorder="1">
      <alignment/>
      <protection/>
    </xf>
    <xf numFmtId="0" fontId="4" fillId="0" borderId="0" xfId="20" applyFont="1" applyBorder="1" applyAlignment="1">
      <alignment/>
      <protection/>
    </xf>
    <xf numFmtId="0" fontId="4" fillId="0" borderId="8" xfId="20" applyFont="1" applyBorder="1" applyAlignment="1">
      <alignment horizontal="center"/>
      <protection/>
    </xf>
    <xf numFmtId="0" fontId="4" fillId="0" borderId="9" xfId="20" applyFont="1" applyBorder="1" applyAlignment="1">
      <alignment horizontal="center"/>
      <protection/>
    </xf>
    <xf numFmtId="0" fontId="5" fillId="0" borderId="10" xfId="20" applyFont="1" applyBorder="1" applyAlignment="1">
      <alignment horizontal="center"/>
      <protection/>
    </xf>
    <xf numFmtId="0" fontId="4" fillId="0" borderId="11" xfId="20" applyFont="1" applyBorder="1" applyAlignment="1">
      <alignment horizontal="center"/>
      <protection/>
    </xf>
    <xf numFmtId="0" fontId="4" fillId="0" borderId="1" xfId="20" applyFont="1" applyBorder="1">
      <alignment/>
      <protection/>
    </xf>
    <xf numFmtId="0" fontId="4" fillId="0" borderId="12" xfId="20" applyFont="1" applyBorder="1" applyAlignment="1">
      <alignment/>
      <protection/>
    </xf>
    <xf numFmtId="0" fontId="4" fillId="0" borderId="13" xfId="20" applyFont="1" applyBorder="1" applyAlignment="1">
      <alignment horizontal="center"/>
      <protection/>
    </xf>
    <xf numFmtId="0" fontId="5" fillId="0" borderId="13" xfId="20" applyFont="1" applyBorder="1" applyAlignment="1">
      <alignment horizontal="center"/>
      <protection/>
    </xf>
    <xf numFmtId="0" fontId="4" fillId="0" borderId="14" xfId="20" applyFont="1" applyBorder="1" applyAlignment="1">
      <alignment horizontal="center"/>
      <protection/>
    </xf>
    <xf numFmtId="0" fontId="4" fillId="0" borderId="9" xfId="20" applyFont="1" applyBorder="1">
      <alignment/>
      <protection/>
    </xf>
    <xf numFmtId="0" fontId="5" fillId="0" borderId="9" xfId="20" applyFont="1" applyBorder="1">
      <alignment/>
      <protection/>
    </xf>
    <xf numFmtId="0" fontId="4" fillId="0" borderId="11" xfId="20" applyFont="1" applyBorder="1">
      <alignment/>
      <protection/>
    </xf>
    <xf numFmtId="0" fontId="4" fillId="0" borderId="8" xfId="20" applyFont="1" applyBorder="1" applyAlignment="1" quotePrefix="1">
      <alignment horizontal="center"/>
      <protection/>
    </xf>
    <xf numFmtId="164" fontId="4" fillId="0" borderId="8" xfId="20" applyNumberFormat="1" applyFont="1" applyBorder="1">
      <alignment/>
      <protection/>
    </xf>
    <xf numFmtId="164" fontId="4" fillId="0" borderId="9" xfId="20" applyNumberFormat="1" applyFont="1" applyBorder="1">
      <alignment/>
      <protection/>
    </xf>
    <xf numFmtId="164" fontId="5" fillId="0" borderId="9" xfId="20" applyNumberFormat="1" applyFont="1" applyBorder="1">
      <alignment/>
      <protection/>
    </xf>
    <xf numFmtId="164" fontId="4" fillId="0" borderId="11" xfId="20" applyNumberFormat="1" applyFont="1" applyBorder="1">
      <alignment/>
      <protection/>
    </xf>
    <xf numFmtId="0" fontId="4" fillId="0" borderId="0" xfId="20" applyFont="1" applyBorder="1" applyAlignment="1">
      <alignment horizontal="left" indent="1"/>
      <protection/>
    </xf>
    <xf numFmtId="0" fontId="4" fillId="0" borderId="0" xfId="20" applyFont="1" applyBorder="1" applyAlignment="1">
      <alignment horizontal="left" indent="4"/>
      <protection/>
    </xf>
    <xf numFmtId="164" fontId="4" fillId="0" borderId="9" xfId="20" applyNumberFormat="1" applyFont="1" applyFill="1" applyBorder="1">
      <alignment/>
      <protection/>
    </xf>
    <xf numFmtId="164" fontId="5" fillId="0" borderId="9" xfId="20" applyNumberFormat="1" applyFont="1" applyFill="1" applyBorder="1">
      <alignment/>
      <protection/>
    </xf>
    <xf numFmtId="0" fontId="5" fillId="0" borderId="8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164" fontId="5" fillId="0" borderId="8" xfId="20" applyNumberFormat="1" applyFont="1" applyBorder="1">
      <alignment/>
      <protection/>
    </xf>
    <xf numFmtId="164" fontId="5" fillId="0" borderId="11" xfId="20" applyNumberFormat="1" applyFont="1" applyBorder="1">
      <alignment/>
      <protection/>
    </xf>
    <xf numFmtId="0" fontId="4" fillId="0" borderId="15" xfId="20" applyFont="1" applyBorder="1" applyAlignment="1">
      <alignment horizontal="center"/>
      <protection/>
    </xf>
    <xf numFmtId="0" fontId="4" fillId="0" borderId="16" xfId="20" applyFont="1" applyBorder="1">
      <alignment/>
      <protection/>
    </xf>
    <xf numFmtId="2" fontId="4" fillId="0" borderId="15" xfId="20" applyNumberFormat="1" applyFont="1" applyBorder="1">
      <alignment/>
      <protection/>
    </xf>
    <xf numFmtId="2" fontId="4" fillId="0" borderId="17" xfId="20" applyNumberFormat="1" applyFont="1" applyBorder="1">
      <alignment/>
      <protection/>
    </xf>
    <xf numFmtId="2" fontId="5" fillId="0" borderId="17" xfId="20" applyNumberFormat="1" applyFont="1" applyBorder="1">
      <alignment/>
      <protection/>
    </xf>
    <xf numFmtId="2" fontId="4" fillId="0" borderId="18" xfId="20" applyNumberFormat="1" applyFont="1" applyBorder="1">
      <alignment/>
      <protection/>
    </xf>
    <xf numFmtId="0" fontId="5" fillId="0" borderId="1" xfId="20" applyFont="1" applyBorder="1" applyAlignment="1">
      <alignment/>
      <protection/>
    </xf>
    <xf numFmtId="0" fontId="5" fillId="0" borderId="6" xfId="20" applyFont="1" applyBorder="1" applyAlignment="1">
      <alignment horizontal="right"/>
      <protection/>
    </xf>
    <xf numFmtId="0" fontId="5" fillId="0" borderId="6" xfId="20" applyFont="1" applyBorder="1" applyAlignment="1">
      <alignment/>
      <protection/>
    </xf>
    <xf numFmtId="164" fontId="5" fillId="0" borderId="5" xfId="20" applyNumberFormat="1" applyFont="1" applyBorder="1">
      <alignment/>
      <protection/>
    </xf>
    <xf numFmtId="164" fontId="5" fillId="0" borderId="19" xfId="20" applyNumberFormat="1" applyFont="1" applyBorder="1">
      <alignment/>
      <protection/>
    </xf>
    <xf numFmtId="164" fontId="5" fillId="0" borderId="19" xfId="20" applyNumberFormat="1" applyFont="1" applyFill="1" applyBorder="1">
      <alignment/>
      <protection/>
    </xf>
    <xf numFmtId="164" fontId="5" fillId="0" borderId="20" xfId="20" applyNumberFormat="1" applyFont="1" applyBorder="1">
      <alignment/>
      <protection/>
    </xf>
    <xf numFmtId="164" fontId="5" fillId="0" borderId="21" xfId="20" applyNumberFormat="1" applyFont="1" applyBorder="1">
      <alignment/>
      <protection/>
    </xf>
    <xf numFmtId="0" fontId="5" fillId="0" borderId="4" xfId="20" applyFont="1" applyBorder="1" applyAlignment="1">
      <alignment horizontal="right"/>
      <protection/>
    </xf>
    <xf numFmtId="0" fontId="5" fillId="0" borderId="4" xfId="20" applyFont="1" applyBorder="1" applyAlignment="1">
      <alignment/>
      <protection/>
    </xf>
    <xf numFmtId="164" fontId="5" fillId="0" borderId="3" xfId="20" applyNumberFormat="1" applyFont="1" applyBorder="1">
      <alignment/>
      <protection/>
    </xf>
    <xf numFmtId="164" fontId="5" fillId="0" borderId="22" xfId="20" applyNumberFormat="1" applyFont="1" applyBorder="1">
      <alignment/>
      <protection/>
    </xf>
    <xf numFmtId="164" fontId="5" fillId="0" borderId="22" xfId="20" applyNumberFormat="1" applyFont="1" applyFill="1" applyBorder="1">
      <alignment/>
      <protection/>
    </xf>
    <xf numFmtId="164" fontId="5" fillId="0" borderId="10" xfId="20" applyNumberFormat="1" applyFont="1" applyBorder="1">
      <alignment/>
      <protection/>
    </xf>
    <xf numFmtId="164" fontId="5" fillId="0" borderId="23" xfId="20" applyNumberFormat="1" applyFont="1" applyBorder="1">
      <alignment/>
      <protection/>
    </xf>
    <xf numFmtId="0" fontId="4" fillId="0" borderId="16" xfId="20" applyFont="1" applyBorder="1" applyAlignment="1">
      <alignment horizontal="right"/>
      <protection/>
    </xf>
    <xf numFmtId="2" fontId="4" fillId="0" borderId="17" xfId="20" applyNumberFormat="1" applyFont="1" applyFill="1" applyBorder="1">
      <alignment/>
      <protection/>
    </xf>
    <xf numFmtId="164" fontId="4" fillId="0" borderId="8" xfId="20" applyNumberFormat="1" applyFont="1" applyBorder="1" applyAlignment="1">
      <alignment/>
      <protection/>
    </xf>
    <xf numFmtId="164" fontId="4" fillId="0" borderId="9" xfId="20" applyNumberFormat="1" applyFont="1" applyBorder="1" applyAlignment="1">
      <alignment/>
      <protection/>
    </xf>
    <xf numFmtId="164" fontId="4" fillId="0" borderId="11" xfId="20" applyNumberFormat="1" applyFont="1" applyBorder="1" applyAlignment="1">
      <alignment/>
      <protection/>
    </xf>
    <xf numFmtId="164" fontId="4" fillId="0" borderId="8" xfId="20" applyNumberFormat="1" applyFont="1" applyBorder="1" applyAlignment="1">
      <alignment horizontal="right"/>
      <protection/>
    </xf>
    <xf numFmtId="164" fontId="4" fillId="0" borderId="9" xfId="20" applyNumberFormat="1" applyFont="1" applyBorder="1" applyAlignment="1">
      <alignment horizontal="right"/>
      <protection/>
    </xf>
    <xf numFmtId="164" fontId="4" fillId="0" borderId="11" xfId="20" applyNumberFormat="1" applyFont="1" applyBorder="1" applyAlignment="1">
      <alignment horizontal="right"/>
      <protection/>
    </xf>
    <xf numFmtId="0" fontId="4" fillId="0" borderId="0" xfId="20" applyFont="1" applyBorder="1" applyAlignment="1">
      <alignment horizontal="left" indent="2"/>
      <protection/>
    </xf>
    <xf numFmtId="2" fontId="5" fillId="0" borderId="24" xfId="20" applyNumberFormat="1" applyFont="1" applyBorder="1">
      <alignment/>
      <protection/>
    </xf>
    <xf numFmtId="0" fontId="4" fillId="0" borderId="3" xfId="20" applyFont="1" applyBorder="1" applyAlignment="1">
      <alignment horizontal="left" indent="1"/>
      <protection/>
    </xf>
    <xf numFmtId="164" fontId="4" fillId="0" borderId="3" xfId="20" applyNumberFormat="1" applyFont="1" applyBorder="1">
      <alignment/>
      <protection/>
    </xf>
    <xf numFmtId="164" fontId="4" fillId="0" borderId="22" xfId="20" applyNumberFormat="1" applyFont="1" applyBorder="1">
      <alignment/>
      <protection/>
    </xf>
    <xf numFmtId="164" fontId="4" fillId="0" borderId="23" xfId="20" applyNumberFormat="1" applyFont="1" applyBorder="1">
      <alignment/>
      <protection/>
    </xf>
    <xf numFmtId="0" fontId="5" fillId="0" borderId="4" xfId="20" applyFont="1" applyBorder="1">
      <alignment/>
      <protection/>
    </xf>
    <xf numFmtId="0" fontId="5" fillId="0" borderId="0" xfId="20" applyFont="1" applyBorder="1" applyAlignment="1">
      <alignment vertical="top"/>
      <protection/>
    </xf>
    <xf numFmtId="164" fontId="5" fillId="0" borderId="8" xfId="20" applyNumberFormat="1" applyFont="1" applyBorder="1" applyAlignment="1">
      <alignment vertical="top"/>
      <protection/>
    </xf>
    <xf numFmtId="164" fontId="5" fillId="0" borderId="9" xfId="20" applyNumberFormat="1" applyFont="1" applyBorder="1" applyAlignment="1">
      <alignment vertical="top"/>
      <protection/>
    </xf>
    <xf numFmtId="164" fontId="5" fillId="0" borderId="11" xfId="20" applyNumberFormat="1" applyFont="1" applyBorder="1" applyAlignment="1">
      <alignment vertical="top"/>
      <protection/>
    </xf>
    <xf numFmtId="0" fontId="4" fillId="0" borderId="6" xfId="20" applyFont="1" applyBorder="1" applyAlignment="1">
      <alignment horizontal="center"/>
      <protection/>
    </xf>
    <xf numFmtId="0" fontId="4" fillId="0" borderId="6" xfId="20" applyFont="1" applyBorder="1">
      <alignment/>
      <protection/>
    </xf>
    <xf numFmtId="164" fontId="4" fillId="0" borderId="6" xfId="20" applyNumberFormat="1" applyFont="1" applyBorder="1">
      <alignment/>
      <protection/>
    </xf>
    <xf numFmtId="164" fontId="5" fillId="0" borderId="6" xfId="20" applyNumberFormat="1" applyFont="1" applyBorder="1">
      <alignment/>
      <protection/>
    </xf>
    <xf numFmtId="0" fontId="5" fillId="0" borderId="25" xfId="20" applyFont="1" applyBorder="1" applyAlignment="1">
      <alignment horizontal="left" indent="1"/>
      <protection/>
    </xf>
    <xf numFmtId="0" fontId="4" fillId="0" borderId="4" xfId="20" applyFont="1" applyBorder="1" applyAlignment="1">
      <alignment/>
      <protection/>
    </xf>
    <xf numFmtId="0" fontId="6" fillId="0" borderId="0" xfId="20" applyFont="1" applyAlignment="1">
      <alignment/>
      <protection/>
    </xf>
    <xf numFmtId="0" fontId="6" fillId="0" borderId="0" xfId="20" applyFont="1">
      <alignment/>
      <protection/>
    </xf>
    <xf numFmtId="0" fontId="6" fillId="0" borderId="0" xfId="20" applyFont="1" applyBorder="1">
      <alignment/>
      <protection/>
    </xf>
    <xf numFmtId="0" fontId="7" fillId="0" borderId="0" xfId="20" applyFont="1">
      <alignment/>
      <protection/>
    </xf>
    <xf numFmtId="0" fontId="6" fillId="0" borderId="0" xfId="19" applyFont="1" applyAlignment="1">
      <alignment/>
      <protection/>
    </xf>
    <xf numFmtId="0" fontId="4" fillId="0" borderId="26" xfId="20" applyFont="1" applyFill="1" applyBorder="1" applyAlignment="1">
      <alignment/>
      <protection/>
    </xf>
    <xf numFmtId="0" fontId="5" fillId="0" borderId="26" xfId="20" applyFont="1" applyFill="1" applyBorder="1" applyAlignment="1">
      <alignment horizontal="right"/>
      <protection/>
    </xf>
    <xf numFmtId="0" fontId="4" fillId="0" borderId="1" xfId="20" applyFont="1" applyBorder="1" applyAlignment="1" quotePrefix="1">
      <alignment horizontal="center"/>
      <protection/>
    </xf>
    <xf numFmtId="0" fontId="5" fillId="0" borderId="27" xfId="20" applyFont="1" applyFill="1" applyBorder="1" applyAlignment="1">
      <alignment horizontal="right"/>
      <protection/>
    </xf>
    <xf numFmtId="0" fontId="4" fillId="0" borderId="3" xfId="20" applyFont="1" applyBorder="1" applyAlignment="1" quotePrefix="1">
      <alignment horizontal="center"/>
      <protection/>
    </xf>
    <xf numFmtId="0" fontId="5" fillId="0" borderId="28" xfId="20" applyFont="1" applyFill="1" applyBorder="1" applyAlignment="1">
      <alignment/>
      <protection/>
    </xf>
    <xf numFmtId="0" fontId="5" fillId="0" borderId="26" xfId="20" applyFont="1" applyFill="1" applyBorder="1" applyAlignment="1">
      <alignment vertical="top"/>
      <protection/>
    </xf>
    <xf numFmtId="0" fontId="4" fillId="0" borderId="15" xfId="20" applyFont="1" applyBorder="1" applyAlignment="1" quotePrefix="1">
      <alignment horizontal="center"/>
      <protection/>
    </xf>
    <xf numFmtId="0" fontId="4" fillId="0" borderId="0" xfId="20" applyFont="1" applyBorder="1" applyAlignment="1" quotePrefix="1">
      <alignment horizontal="center"/>
      <protection/>
    </xf>
    <xf numFmtId="0" fontId="4" fillId="0" borderId="0" xfId="20" applyFont="1" applyFill="1" applyBorder="1" applyAlignment="1">
      <alignment/>
      <protection/>
    </xf>
    <xf numFmtId="0" fontId="4" fillId="0" borderId="5" xfId="20" applyFont="1" applyBorder="1" applyAlignment="1" quotePrefix="1">
      <alignment horizontal="center"/>
      <protection/>
    </xf>
    <xf numFmtId="0" fontId="4" fillId="0" borderId="7" xfId="20" applyFont="1" applyFill="1" applyBorder="1" applyAlignment="1">
      <alignment/>
      <protection/>
    </xf>
    <xf numFmtId="0" fontId="4" fillId="0" borderId="28" xfId="20" applyFont="1" applyBorder="1">
      <alignment/>
      <protection/>
    </xf>
    <xf numFmtId="0" fontId="4" fillId="0" borderId="3" xfId="20" applyFont="1" applyBorder="1" applyAlignment="1">
      <alignment horizontal="centerContinuous" vertical="center"/>
      <protection/>
    </xf>
    <xf numFmtId="0" fontId="4" fillId="0" borderId="29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Continuous" vertical="center"/>
      <protection/>
    </xf>
    <xf numFmtId="0" fontId="4" fillId="0" borderId="23" xfId="20" applyFont="1" applyBorder="1" applyAlignment="1">
      <alignment horizontal="centerContinuous" vertical="center"/>
      <protection/>
    </xf>
    <xf numFmtId="0" fontId="4" fillId="0" borderId="8" xfId="20" applyFont="1" applyBorder="1" applyAlignment="1">
      <alignment/>
      <protection/>
    </xf>
    <xf numFmtId="0" fontId="4" fillId="0" borderId="30" xfId="20" applyFont="1" applyBorder="1" applyAlignment="1">
      <alignment vertical="center"/>
      <protection/>
    </xf>
    <xf numFmtId="0" fontId="4" fillId="0" borderId="31" xfId="20" applyFont="1" applyBorder="1" applyAlignment="1">
      <alignment vertical="center"/>
      <protection/>
    </xf>
    <xf numFmtId="0" fontId="4" fillId="0" borderId="32" xfId="20" applyFont="1" applyBorder="1" applyAlignment="1">
      <alignment horizontal="center" vertical="center"/>
      <protection/>
    </xf>
    <xf numFmtId="0" fontId="4" fillId="0" borderId="31" xfId="20" applyFont="1" applyBorder="1" applyAlignment="1">
      <alignment horizontal="center" vertical="center"/>
      <protection/>
    </xf>
    <xf numFmtId="0" fontId="4" fillId="0" borderId="33" xfId="20" applyFont="1" applyBorder="1" applyAlignment="1">
      <alignment vertical="center"/>
      <protection/>
    </xf>
    <xf numFmtId="0" fontId="4" fillId="0" borderId="32" xfId="20" applyFont="1" applyBorder="1" applyAlignment="1">
      <alignment vertical="center"/>
      <protection/>
    </xf>
    <xf numFmtId="0" fontId="4" fillId="0" borderId="34" xfId="20" applyFont="1" applyBorder="1" applyAlignment="1">
      <alignment vertical="center"/>
      <protection/>
    </xf>
    <xf numFmtId="0" fontId="4" fillId="0" borderId="35" xfId="20" applyFont="1" applyBorder="1" applyAlignment="1">
      <alignment horizontal="center" vertical="center"/>
      <protection/>
    </xf>
    <xf numFmtId="0" fontId="4" fillId="0" borderId="36" xfId="20" applyFont="1" applyBorder="1" applyAlignment="1">
      <alignment horizontal="center" vertical="center"/>
      <protection/>
    </xf>
    <xf numFmtId="0" fontId="4" fillId="0" borderId="37" xfId="20" applyFont="1" applyBorder="1" applyAlignment="1">
      <alignment horizontal="center" vertical="center"/>
      <protection/>
    </xf>
    <xf numFmtId="0" fontId="4" fillId="0" borderId="26" xfId="20" applyFont="1" applyBorder="1" applyAlignment="1">
      <alignment horizontal="center" vertical="center"/>
      <protection/>
    </xf>
    <xf numFmtId="0" fontId="4" fillId="0" borderId="28" xfId="20" applyFont="1" applyBorder="1" applyAlignment="1">
      <alignment/>
      <protection/>
    </xf>
    <xf numFmtId="0" fontId="8" fillId="0" borderId="3" xfId="20" applyFont="1" applyFill="1" applyBorder="1" applyAlignment="1">
      <alignment horizontal="centerContinuous"/>
      <protection/>
    </xf>
    <xf numFmtId="0" fontId="8" fillId="0" borderId="29" xfId="20" applyFont="1" applyFill="1" applyBorder="1" applyAlignment="1">
      <alignment horizontal="centerContinuous"/>
      <protection/>
    </xf>
    <xf numFmtId="0" fontId="8" fillId="0" borderId="4" xfId="20" applyFont="1" applyFill="1" applyBorder="1" applyAlignment="1">
      <alignment horizontal="centerContinuous"/>
      <protection/>
    </xf>
    <xf numFmtId="0" fontId="8" fillId="0" borderId="28" xfId="20" applyFont="1" applyFill="1" applyBorder="1" applyAlignment="1">
      <alignment horizontal="centerContinuous"/>
      <protection/>
    </xf>
    <xf numFmtId="164" fontId="4" fillId="0" borderId="8" xfId="20" applyNumberFormat="1" applyFont="1" applyFill="1" applyBorder="1" applyAlignment="1">
      <alignment/>
      <protection/>
    </xf>
    <xf numFmtId="165" fontId="4" fillId="0" borderId="36" xfId="20" applyNumberFormat="1" applyFont="1" applyFill="1" applyBorder="1" applyAlignment="1">
      <alignment/>
      <protection/>
    </xf>
    <xf numFmtId="164" fontId="4" fillId="0" borderId="0" xfId="20" applyNumberFormat="1" applyFont="1" applyFill="1" applyBorder="1" applyAlignment="1">
      <alignment/>
      <protection/>
    </xf>
    <xf numFmtId="164" fontId="5" fillId="0" borderId="0" xfId="20" applyNumberFormat="1" applyFont="1" applyFill="1" applyBorder="1" applyAlignment="1">
      <alignment/>
      <protection/>
    </xf>
    <xf numFmtId="165" fontId="4" fillId="0" borderId="26" xfId="20" applyNumberFormat="1" applyFont="1" applyFill="1" applyBorder="1" applyAlignment="1">
      <alignment/>
      <protection/>
    </xf>
    <xf numFmtId="0" fontId="4" fillId="0" borderId="26" xfId="20" applyFont="1" applyFill="1" applyBorder="1" applyAlignment="1">
      <alignment horizontal="left" indent="1"/>
      <protection/>
    </xf>
    <xf numFmtId="164" fontId="4" fillId="0" borderId="36" xfId="20" applyNumberFormat="1" applyFont="1" applyFill="1" applyBorder="1" applyAlignment="1">
      <alignment/>
      <protection/>
    </xf>
    <xf numFmtId="164" fontId="4" fillId="0" borderId="26" xfId="20" applyNumberFormat="1" applyFont="1" applyFill="1" applyBorder="1" applyAlignment="1">
      <alignment/>
      <protection/>
    </xf>
    <xf numFmtId="164" fontId="5" fillId="0" borderId="8" xfId="20" applyNumberFormat="1" applyFont="1" applyFill="1" applyBorder="1" applyAlignment="1">
      <alignment/>
      <protection/>
    </xf>
    <xf numFmtId="165" fontId="5" fillId="0" borderId="36" xfId="20" applyNumberFormat="1" applyFont="1" applyFill="1" applyBorder="1" applyAlignment="1">
      <alignment/>
      <protection/>
    </xf>
    <xf numFmtId="165" fontId="5" fillId="0" borderId="26" xfId="20" applyNumberFormat="1" applyFont="1" applyFill="1" applyBorder="1" applyAlignment="1">
      <alignment/>
      <protection/>
    </xf>
    <xf numFmtId="0" fontId="4" fillId="0" borderId="26" xfId="20" applyFont="1" applyBorder="1" applyAlignment="1">
      <alignment horizontal="left" indent="1"/>
      <protection/>
    </xf>
    <xf numFmtId="164" fontId="4" fillId="0" borderId="36" xfId="20" applyNumberFormat="1" applyFont="1" applyBorder="1">
      <alignment/>
      <protection/>
    </xf>
    <xf numFmtId="164" fontId="4" fillId="0" borderId="0" xfId="20" applyNumberFormat="1" applyFont="1" applyBorder="1">
      <alignment/>
      <protection/>
    </xf>
    <xf numFmtId="164" fontId="5" fillId="0" borderId="0" xfId="20" applyNumberFormat="1" applyFont="1" applyBorder="1">
      <alignment/>
      <protection/>
    </xf>
    <xf numFmtId="164" fontId="4" fillId="0" borderId="26" xfId="20" applyNumberFormat="1" applyFont="1" applyBorder="1">
      <alignment/>
      <protection/>
    </xf>
    <xf numFmtId="0" fontId="4" fillId="0" borderId="27" xfId="20" applyFont="1" applyFill="1" applyBorder="1" applyAlignment="1">
      <alignment horizontal="left" indent="1"/>
      <protection/>
    </xf>
    <xf numFmtId="164" fontId="4" fillId="0" borderId="1" xfId="20" applyNumberFormat="1" applyFont="1" applyFill="1" applyBorder="1" applyAlignment="1">
      <alignment/>
      <protection/>
    </xf>
    <xf numFmtId="165" fontId="4" fillId="0" borderId="38" xfId="20" applyNumberFormat="1" applyFont="1" applyFill="1" applyBorder="1" applyAlignment="1">
      <alignment/>
      <protection/>
    </xf>
    <xf numFmtId="164" fontId="4" fillId="0" borderId="12" xfId="20" applyNumberFormat="1" applyFont="1" applyFill="1" applyBorder="1" applyAlignment="1">
      <alignment/>
      <protection/>
    </xf>
    <xf numFmtId="164" fontId="5" fillId="0" borderId="33" xfId="20" applyNumberFormat="1" applyFont="1" applyFill="1" applyBorder="1" applyAlignment="1">
      <alignment/>
      <protection/>
    </xf>
    <xf numFmtId="0" fontId="4" fillId="0" borderId="28" xfId="20" applyFont="1" applyFill="1" applyBorder="1" applyAlignment="1">
      <alignment/>
      <protection/>
    </xf>
    <xf numFmtId="164" fontId="4" fillId="0" borderId="3" xfId="20" applyNumberFormat="1" applyFont="1" applyFill="1" applyBorder="1" applyAlignment="1">
      <alignment/>
      <protection/>
    </xf>
    <xf numFmtId="164" fontId="4" fillId="0" borderId="29" xfId="20" applyNumberFormat="1" applyFont="1" applyFill="1" applyBorder="1" applyAlignment="1">
      <alignment/>
      <protection/>
    </xf>
    <xf numFmtId="164" fontId="4" fillId="0" borderId="4" xfId="20" applyNumberFormat="1" applyFont="1" applyFill="1" applyBorder="1" applyAlignment="1">
      <alignment/>
      <protection/>
    </xf>
    <xf numFmtId="164" fontId="5" fillId="0" borderId="4" xfId="20" applyNumberFormat="1" applyFont="1" applyFill="1" applyBorder="1" applyAlignment="1">
      <alignment/>
      <protection/>
    </xf>
    <xf numFmtId="165" fontId="4" fillId="0" borderId="28" xfId="20" applyNumberFormat="1" applyFont="1" applyFill="1" applyBorder="1" applyAlignment="1">
      <alignment/>
      <protection/>
    </xf>
    <xf numFmtId="164" fontId="5" fillId="0" borderId="1" xfId="20" applyNumberFormat="1" applyFont="1" applyFill="1" applyBorder="1" applyAlignment="1">
      <alignment/>
      <protection/>
    </xf>
    <xf numFmtId="165" fontId="5" fillId="0" borderId="38" xfId="20" applyNumberFormat="1" applyFont="1" applyFill="1" applyBorder="1" applyAlignment="1">
      <alignment/>
      <protection/>
    </xf>
    <xf numFmtId="164" fontId="5" fillId="0" borderId="12" xfId="20" applyNumberFormat="1" applyFont="1" applyFill="1" applyBorder="1" applyAlignment="1">
      <alignment/>
      <protection/>
    </xf>
    <xf numFmtId="165" fontId="5" fillId="0" borderId="27" xfId="20" applyNumberFormat="1" applyFont="1" applyFill="1" applyBorder="1" applyAlignment="1">
      <alignment/>
      <protection/>
    </xf>
    <xf numFmtId="165" fontId="4" fillId="0" borderId="29" xfId="20" applyNumberFormat="1" applyFont="1" applyFill="1" applyBorder="1" applyAlignment="1">
      <alignment/>
      <protection/>
    </xf>
    <xf numFmtId="164" fontId="5" fillId="0" borderId="8" xfId="20" applyNumberFormat="1" applyFont="1" applyFill="1" applyBorder="1" applyAlignment="1">
      <alignment vertical="top"/>
      <protection/>
    </xf>
    <xf numFmtId="165" fontId="5" fillId="0" borderId="36" xfId="20" applyNumberFormat="1" applyFont="1" applyFill="1" applyBorder="1" applyAlignment="1">
      <alignment vertical="top"/>
      <protection/>
    </xf>
    <xf numFmtId="164" fontId="5" fillId="0" borderId="0" xfId="20" applyNumberFormat="1" applyFont="1" applyFill="1" applyBorder="1" applyAlignment="1">
      <alignment vertical="top"/>
      <protection/>
    </xf>
    <xf numFmtId="165" fontId="5" fillId="0" borderId="26" xfId="20" applyNumberFormat="1" applyFont="1" applyFill="1" applyBorder="1" applyAlignment="1">
      <alignment vertical="top"/>
      <protection/>
    </xf>
    <xf numFmtId="0" fontId="4" fillId="0" borderId="39" xfId="20" applyFont="1" applyBorder="1">
      <alignment/>
      <protection/>
    </xf>
    <xf numFmtId="2" fontId="4" fillId="0" borderId="16" xfId="20" applyNumberFormat="1" applyFont="1" applyFill="1" applyBorder="1" applyAlignment="1">
      <alignment/>
      <protection/>
    </xf>
    <xf numFmtId="165" fontId="4" fillId="0" borderId="16" xfId="20" applyNumberFormat="1" applyFont="1" applyFill="1" applyBorder="1" applyAlignment="1">
      <alignment vertical="top"/>
      <protection/>
    </xf>
    <xf numFmtId="2" fontId="5" fillId="0" borderId="16" xfId="20" applyNumberFormat="1" applyFont="1" applyFill="1" applyBorder="1" applyAlignment="1">
      <alignment/>
      <protection/>
    </xf>
    <xf numFmtId="165" fontId="4" fillId="0" borderId="39" xfId="20" applyNumberFormat="1" applyFont="1" applyFill="1" applyBorder="1" applyAlignment="1">
      <alignment vertical="top"/>
      <protection/>
    </xf>
    <xf numFmtId="165" fontId="4" fillId="0" borderId="0" xfId="20" applyNumberFormat="1" applyFont="1" applyFill="1" applyBorder="1" applyAlignment="1">
      <alignment/>
      <protection/>
    </xf>
    <xf numFmtId="164" fontId="4" fillId="0" borderId="5" xfId="20" applyNumberFormat="1" applyFont="1" applyFill="1" applyBorder="1" applyAlignment="1">
      <alignment/>
      <protection/>
    </xf>
    <xf numFmtId="165" fontId="4" fillId="0" borderId="40" xfId="20" applyNumberFormat="1" applyFont="1" applyFill="1" applyBorder="1" applyAlignment="1">
      <alignment/>
      <protection/>
    </xf>
    <xf numFmtId="164" fontId="4" fillId="0" borderId="6" xfId="20" applyNumberFormat="1" applyFont="1" applyFill="1" applyBorder="1" applyAlignment="1">
      <alignment/>
      <protection/>
    </xf>
    <xf numFmtId="164" fontId="5" fillId="0" borderId="6" xfId="20" applyNumberFormat="1" applyFont="1" applyFill="1" applyBorder="1" applyAlignment="1">
      <alignment/>
      <protection/>
    </xf>
    <xf numFmtId="165" fontId="4" fillId="0" borderId="7" xfId="20" applyNumberFormat="1" applyFont="1" applyFill="1" applyBorder="1" applyAlignment="1">
      <alignment/>
      <protection/>
    </xf>
    <xf numFmtId="0" fontId="4" fillId="0" borderId="0" xfId="20" applyFont="1" applyAlignment="1">
      <alignment horizontal="left" wrapText="1"/>
      <protection/>
    </xf>
    <xf numFmtId="0" fontId="5" fillId="0" borderId="11" xfId="20" applyFont="1" applyBorder="1">
      <alignment/>
      <protection/>
    </xf>
    <xf numFmtId="0" fontId="5" fillId="0" borderId="7" xfId="20" applyFont="1" applyBorder="1" applyAlignment="1">
      <alignment horizontal="centerContinuous"/>
      <protection/>
    </xf>
    <xf numFmtId="0" fontId="5" fillId="0" borderId="11" xfId="20" applyFont="1" applyBorder="1" applyAlignment="1">
      <alignment horizontal="center"/>
      <protection/>
    </xf>
    <xf numFmtId="0" fontId="4" fillId="0" borderId="12" xfId="20" applyFont="1" applyBorder="1">
      <alignment/>
      <protection/>
    </xf>
    <xf numFmtId="0" fontId="5" fillId="0" borderId="14" xfId="20" applyFont="1" applyBorder="1" applyAlignment="1">
      <alignment horizontal="center"/>
      <protection/>
    </xf>
    <xf numFmtId="0" fontId="4" fillId="0" borderId="0" xfId="20" applyFont="1" applyBorder="1" applyAlignment="1">
      <alignment horizontal="left" wrapText="1" indent="4"/>
      <protection/>
    </xf>
    <xf numFmtId="0" fontId="4" fillId="0" borderId="26" xfId="20" applyFont="1" applyBorder="1" applyAlignment="1">
      <alignment horizontal="left" wrapText="1" indent="4"/>
      <protection/>
    </xf>
    <xf numFmtId="164" fontId="4" fillId="2" borderId="9" xfId="20" applyNumberFormat="1" applyFont="1" applyFill="1" applyBorder="1">
      <alignment/>
      <protection/>
    </xf>
    <xf numFmtId="2" fontId="5" fillId="0" borderId="18" xfId="20" applyNumberFormat="1" applyFont="1" applyBorder="1">
      <alignment/>
      <protection/>
    </xf>
    <xf numFmtId="0" fontId="4" fillId="0" borderId="12" xfId="20" applyFont="1" applyBorder="1" applyAlignment="1">
      <alignment horizontal="right"/>
      <protection/>
    </xf>
    <xf numFmtId="0" fontId="5" fillId="0" borderId="12" xfId="20" applyFont="1" applyBorder="1" applyAlignment="1">
      <alignment horizontal="left"/>
      <protection/>
    </xf>
    <xf numFmtId="164" fontId="4" fillId="0" borderId="1" xfId="20" applyNumberFormat="1" applyFont="1" applyBorder="1">
      <alignment/>
      <protection/>
    </xf>
    <xf numFmtId="164" fontId="4" fillId="0" borderId="13" xfId="20" applyNumberFormat="1" applyFont="1" applyBorder="1">
      <alignment/>
      <protection/>
    </xf>
    <xf numFmtId="164" fontId="4" fillId="0" borderId="13" xfId="20" applyNumberFormat="1" applyFont="1" applyFill="1" applyBorder="1">
      <alignment/>
      <protection/>
    </xf>
    <xf numFmtId="164" fontId="5" fillId="0" borderId="14" xfId="20" applyNumberFormat="1" applyFont="1" applyBorder="1">
      <alignment/>
      <protection/>
    </xf>
    <xf numFmtId="0" fontId="4" fillId="0" borderId="0" xfId="20" applyFont="1" applyBorder="1" applyAlignment="1">
      <alignment horizontal="left"/>
      <protection/>
    </xf>
    <xf numFmtId="0" fontId="4" fillId="0" borderId="0" xfId="20" applyFont="1" applyBorder="1" applyAlignment="1">
      <alignment horizontal="left" wrapText="1" indent="1"/>
      <protection/>
    </xf>
    <xf numFmtId="0" fontId="4" fillId="0" borderId="26" xfId="20" applyFont="1" applyBorder="1" applyAlignment="1">
      <alignment horizontal="left" wrapText="1" indent="1"/>
      <protection/>
    </xf>
    <xf numFmtId="164" fontId="5" fillId="0" borderId="41" xfId="20" applyNumberFormat="1" applyFont="1" applyBorder="1">
      <alignment/>
      <protection/>
    </xf>
    <xf numFmtId="164" fontId="5" fillId="0" borderId="42" xfId="20" applyNumberFormat="1" applyFont="1" applyBorder="1">
      <alignment/>
      <protection/>
    </xf>
    <xf numFmtId="2" fontId="4" fillId="0" borderId="43" xfId="20" applyNumberFormat="1" applyFont="1" applyBorder="1">
      <alignment/>
      <protection/>
    </xf>
    <xf numFmtId="2" fontId="4" fillId="0" borderId="16" xfId="20" applyNumberFormat="1" applyFont="1" applyBorder="1">
      <alignment/>
      <protection/>
    </xf>
    <xf numFmtId="0" fontId="5" fillId="0" borderId="0" xfId="20" applyFont="1" applyBorder="1" applyAlignment="1">
      <alignment horizontal="right"/>
      <protection/>
    </xf>
    <xf numFmtId="0" fontId="5" fillId="0" borderId="0" xfId="20" applyFont="1" applyBorder="1" applyAlignment="1">
      <alignment horizontal="left"/>
      <protection/>
    </xf>
    <xf numFmtId="2" fontId="4" fillId="0" borderId="24" xfId="20" applyNumberFormat="1" applyFont="1" applyBorder="1">
      <alignment/>
      <protection/>
    </xf>
    <xf numFmtId="2" fontId="4" fillId="0" borderId="24" xfId="20" applyNumberFormat="1" applyFont="1" applyFill="1" applyBorder="1">
      <alignment/>
      <protection/>
    </xf>
    <xf numFmtId="2" fontId="5" fillId="0" borderId="39" xfId="20" applyNumberFormat="1" applyFont="1" applyBorder="1">
      <alignment/>
      <protection/>
    </xf>
    <xf numFmtId="164" fontId="5" fillId="0" borderId="11" xfId="20" applyNumberFormat="1" applyFont="1" applyBorder="1" applyAlignment="1">
      <alignment/>
      <protection/>
    </xf>
    <xf numFmtId="164" fontId="4" fillId="0" borderId="41" xfId="20" applyNumberFormat="1" applyFont="1" applyBorder="1">
      <alignment/>
      <protection/>
    </xf>
    <xf numFmtId="164" fontId="4" fillId="0" borderId="42" xfId="20" applyNumberFormat="1" applyFont="1" applyBorder="1">
      <alignment/>
      <protection/>
    </xf>
    <xf numFmtId="164" fontId="4" fillId="3" borderId="9" xfId="20" applyNumberFormat="1" applyFont="1" applyFill="1" applyBorder="1">
      <alignment/>
      <protection/>
    </xf>
    <xf numFmtId="2" fontId="5" fillId="0" borderId="18" xfId="20" applyNumberFormat="1" applyFont="1" applyBorder="1" applyAlignment="1">
      <alignment/>
      <protection/>
    </xf>
    <xf numFmtId="0" fontId="4" fillId="0" borderId="4" xfId="20" applyFont="1" applyBorder="1" applyAlignment="1">
      <alignment horizontal="center"/>
      <protection/>
    </xf>
    <xf numFmtId="0" fontId="4" fillId="0" borderId="28" xfId="20" applyFont="1" applyBorder="1" applyAlignment="1">
      <alignment horizontal="center"/>
      <protection/>
    </xf>
    <xf numFmtId="164" fontId="4" fillId="0" borderId="44" xfId="20" applyNumberFormat="1" applyFont="1" applyBorder="1">
      <alignment/>
      <protection/>
    </xf>
    <xf numFmtId="164" fontId="4" fillId="0" borderId="45" xfId="20" applyNumberFormat="1" applyFont="1" applyBorder="1">
      <alignment/>
      <protection/>
    </xf>
    <xf numFmtId="164" fontId="4" fillId="0" borderId="4" xfId="20" applyNumberFormat="1" applyFont="1" applyBorder="1">
      <alignment/>
      <protection/>
    </xf>
    <xf numFmtId="164" fontId="4" fillId="0" borderId="10" xfId="20" applyNumberFormat="1" applyFont="1" applyBorder="1">
      <alignment/>
      <protection/>
    </xf>
    <xf numFmtId="164" fontId="5" fillId="0" borderId="23" xfId="20" applyNumberFormat="1" applyFont="1" applyBorder="1" applyAlignment="1">
      <alignment/>
      <protection/>
    </xf>
    <xf numFmtId="164" fontId="5" fillId="0" borderId="41" xfId="20" applyNumberFormat="1" applyFont="1" applyBorder="1" applyAlignment="1">
      <alignment vertical="top"/>
      <protection/>
    </xf>
    <xf numFmtId="164" fontId="5" fillId="0" borderId="0" xfId="20" applyNumberFormat="1" applyFont="1" applyBorder="1" applyAlignment="1">
      <alignment vertical="top"/>
      <protection/>
    </xf>
    <xf numFmtId="164" fontId="5" fillId="0" borderId="42" xfId="20" applyNumberFormat="1" applyFont="1" applyBorder="1" applyAlignment="1">
      <alignment vertical="top"/>
      <protection/>
    </xf>
    <xf numFmtId="0" fontId="4" fillId="0" borderId="26" xfId="20" applyFont="1" applyBorder="1">
      <alignment/>
      <protection/>
    </xf>
    <xf numFmtId="0" fontId="4" fillId="0" borderId="36" xfId="20" applyFont="1" applyBorder="1">
      <alignment/>
      <protection/>
    </xf>
    <xf numFmtId="0" fontId="4" fillId="0" borderId="41" xfId="20" applyFont="1" applyBorder="1">
      <alignment/>
      <protection/>
    </xf>
    <xf numFmtId="0" fontId="4" fillId="0" borderId="42" xfId="20" applyFont="1" applyBorder="1">
      <alignment/>
      <protection/>
    </xf>
    <xf numFmtId="0" fontId="4" fillId="0" borderId="27" xfId="20" applyFont="1" applyBorder="1" applyAlignment="1">
      <alignment/>
      <protection/>
    </xf>
    <xf numFmtId="164" fontId="4" fillId="0" borderId="12" xfId="20" applyNumberFormat="1" applyFont="1" applyBorder="1" applyAlignment="1">
      <alignment/>
      <protection/>
    </xf>
    <xf numFmtId="164" fontId="4" fillId="0" borderId="14" xfId="20" applyNumberFormat="1" applyFont="1" applyBorder="1" applyAlignment="1">
      <alignment/>
      <protection/>
    </xf>
    <xf numFmtId="164" fontId="4" fillId="0" borderId="14" xfId="20" applyNumberFormat="1" applyFont="1" applyBorder="1">
      <alignment/>
      <protection/>
    </xf>
    <xf numFmtId="164" fontId="4" fillId="0" borderId="1" xfId="20" applyNumberFormat="1" applyFont="1" applyBorder="1" applyAlignment="1">
      <alignment/>
      <protection/>
    </xf>
    <xf numFmtId="164" fontId="4" fillId="0" borderId="46" xfId="20" applyNumberFormat="1" applyFont="1" applyBorder="1" applyAlignment="1">
      <alignment/>
      <protection/>
    </xf>
    <xf numFmtId="164" fontId="4" fillId="3" borderId="13" xfId="20" applyNumberFormat="1" applyFont="1" applyFill="1" applyBorder="1" applyAlignment="1">
      <alignment/>
      <protection/>
    </xf>
    <xf numFmtId="164" fontId="5" fillId="0" borderId="14" xfId="20" applyNumberFormat="1" applyFont="1" applyBorder="1" applyAlignment="1">
      <alignment/>
      <protection/>
    </xf>
    <xf numFmtId="0" fontId="4" fillId="0" borderId="5" xfId="20" applyFont="1" applyBorder="1">
      <alignment/>
      <protection/>
    </xf>
    <xf numFmtId="0" fontId="4" fillId="0" borderId="6" xfId="20" applyFont="1" applyBorder="1" applyAlignment="1">
      <alignment/>
      <protection/>
    </xf>
    <xf numFmtId="164" fontId="4" fillId="0" borderId="7" xfId="20" applyNumberFormat="1" applyFont="1" applyBorder="1">
      <alignment/>
      <protection/>
    </xf>
    <xf numFmtId="164" fontId="4" fillId="0" borderId="0" xfId="20" applyNumberFormat="1" applyFont="1">
      <alignment/>
      <protection/>
    </xf>
    <xf numFmtId="2" fontId="4" fillId="0" borderId="47" xfId="20" applyNumberFormat="1" applyFont="1" applyBorder="1">
      <alignment/>
      <protection/>
    </xf>
    <xf numFmtId="164" fontId="5" fillId="0" borderId="7" xfId="20" applyNumberFormat="1" applyFont="1" applyBorder="1">
      <alignment/>
      <protection/>
    </xf>
    <xf numFmtId="0" fontId="4" fillId="0" borderId="0" xfId="20" applyFont="1" applyBorder="1" applyAlignment="1">
      <alignment horizontal="justify" wrapText="1"/>
      <protection/>
    </xf>
    <xf numFmtId="0" fontId="4" fillId="0" borderId="0" xfId="20" applyFont="1" applyAlignment="1">
      <alignment horizontal="justify" wrapText="1"/>
      <protection/>
    </xf>
    <xf numFmtId="0" fontId="4" fillId="0" borderId="48" xfId="20" applyFont="1" applyBorder="1">
      <alignment/>
      <protection/>
    </xf>
    <xf numFmtId="0" fontId="4" fillId="0" borderId="3" xfId="20" applyFont="1" applyBorder="1" applyAlignment="1">
      <alignment horizontal="centerContinuous"/>
      <protection/>
    </xf>
    <xf numFmtId="0" fontId="4" fillId="0" borderId="48" xfId="20" applyFont="1" applyBorder="1" applyAlignment="1">
      <alignment horizontal="centerContinuous"/>
      <protection/>
    </xf>
    <xf numFmtId="0" fontId="4" fillId="0" borderId="4" xfId="20" applyFont="1" applyBorder="1" applyAlignment="1">
      <alignment horizontal="right"/>
      <protection/>
    </xf>
    <xf numFmtId="167" fontId="4" fillId="0" borderId="8" xfId="20" applyNumberFormat="1" applyFont="1" applyBorder="1">
      <alignment/>
      <protection/>
    </xf>
    <xf numFmtId="169" fontId="4" fillId="0" borderId="2" xfId="20" applyNumberFormat="1" applyFont="1" applyBorder="1">
      <alignment/>
      <protection/>
    </xf>
    <xf numFmtId="0" fontId="4" fillId="0" borderId="30" xfId="20" applyFont="1" applyBorder="1" applyAlignment="1">
      <alignment horizontal="center"/>
      <protection/>
    </xf>
    <xf numFmtId="0" fontId="4" fillId="0" borderId="33" xfId="20" applyFont="1" applyBorder="1">
      <alignment/>
      <protection/>
    </xf>
    <xf numFmtId="0" fontId="4" fillId="0" borderId="34" xfId="20" applyFont="1" applyBorder="1">
      <alignment/>
      <protection/>
    </xf>
    <xf numFmtId="164" fontId="4" fillId="0" borderId="30" xfId="20" applyNumberFormat="1" applyFont="1" applyBorder="1">
      <alignment/>
      <protection/>
    </xf>
    <xf numFmtId="166" fontId="4" fillId="0" borderId="49" xfId="20" applyNumberFormat="1" applyFont="1" applyBorder="1">
      <alignment/>
      <protection/>
    </xf>
    <xf numFmtId="164" fontId="5" fillId="0" borderId="35" xfId="20" applyNumberFormat="1" applyFont="1" applyBorder="1">
      <alignment/>
      <protection/>
    </xf>
    <xf numFmtId="166" fontId="5" fillId="0" borderId="50" xfId="20" applyNumberFormat="1" applyFont="1" applyBorder="1">
      <alignment/>
      <protection/>
    </xf>
    <xf numFmtId="166" fontId="5" fillId="0" borderId="2" xfId="20" applyNumberFormat="1" applyFont="1" applyBorder="1">
      <alignment/>
      <protection/>
    </xf>
    <xf numFmtId="0" fontId="5" fillId="0" borderId="1" xfId="20" applyFont="1" applyBorder="1" applyAlignment="1">
      <alignment horizontal="center" vertical="top"/>
      <protection/>
    </xf>
    <xf numFmtId="0" fontId="5" fillId="0" borderId="12" xfId="20" applyFont="1" applyBorder="1" applyAlignment="1">
      <alignment vertical="top"/>
      <protection/>
    </xf>
    <xf numFmtId="167" fontId="5" fillId="0" borderId="1" xfId="20" applyNumberFormat="1" applyFont="1" applyBorder="1" applyAlignment="1">
      <alignment vertical="top"/>
      <protection/>
    </xf>
    <xf numFmtId="169" fontId="5" fillId="0" borderId="51" xfId="20" applyNumberFormat="1" applyFont="1" applyBorder="1" applyAlignment="1">
      <alignment vertical="top"/>
      <protection/>
    </xf>
    <xf numFmtId="0" fontId="4" fillId="0" borderId="0" xfId="20" applyFont="1" applyBorder="1" applyAlignment="1">
      <alignment horizontal="center"/>
      <protection/>
    </xf>
    <xf numFmtId="4" fontId="4" fillId="0" borderId="0" xfId="20" applyNumberFormat="1" applyFont="1" applyBorder="1">
      <alignment/>
      <protection/>
    </xf>
    <xf numFmtId="0" fontId="4" fillId="0" borderId="5" xfId="20" applyFont="1" applyBorder="1" applyAlignment="1">
      <alignment horizontal="center"/>
      <protection/>
    </xf>
    <xf numFmtId="167" fontId="5" fillId="0" borderId="52" xfId="20" applyNumberFormat="1" applyFont="1" applyBorder="1">
      <alignment/>
      <protection/>
    </xf>
    <xf numFmtId="169" fontId="5" fillId="0" borderId="52" xfId="20" applyNumberFormat="1" applyFont="1" applyBorder="1" applyAlignment="1">
      <alignment/>
      <protection/>
    </xf>
    <xf numFmtId="0" fontId="4" fillId="0" borderId="0" xfId="20" applyFont="1" applyAlignment="1">
      <alignment horizontal="center" wrapText="1"/>
      <protection/>
    </xf>
    <xf numFmtId="0" fontId="4" fillId="0" borderId="28" xfId="20" applyFont="1" applyBorder="1" applyAlignment="1">
      <alignment horizontal="right"/>
      <protection/>
    </xf>
    <xf numFmtId="168" fontId="4" fillId="0" borderId="2" xfId="20" applyNumberFormat="1" applyFont="1" applyBorder="1">
      <alignment/>
      <protection/>
    </xf>
    <xf numFmtId="0" fontId="4" fillId="0" borderId="27" xfId="20" applyFont="1" applyBorder="1">
      <alignment/>
      <protection/>
    </xf>
    <xf numFmtId="166" fontId="4" fillId="0" borderId="51" xfId="20" applyNumberFormat="1" applyFont="1" applyBorder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Circtrim" xfId="19"/>
    <cellStyle name="Normale_Tabelle circolare trimestrale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H6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7109375" style="4" customWidth="1"/>
    <col min="2" max="2" width="7.7109375" style="4" customWidth="1"/>
    <col min="3" max="3" width="22.7109375" style="5" customWidth="1"/>
    <col min="4" max="6" width="10.7109375" style="4" customWidth="1"/>
    <col min="7" max="7" width="10.7109375" style="6" customWidth="1"/>
    <col min="8" max="8" width="12.7109375" style="4" customWidth="1"/>
    <col min="9" max="16384" width="9.140625" style="4" customWidth="1"/>
  </cols>
  <sheetData>
    <row r="1" ht="12.75" customHeight="1">
      <c r="H1" s="7" t="s">
        <v>136</v>
      </c>
    </row>
    <row r="2" spans="1:8" s="11" customFormat="1" ht="12.75" customHeight="1">
      <c r="A2" s="8" t="s">
        <v>46</v>
      </c>
      <c r="B2" s="8"/>
      <c r="C2" s="9"/>
      <c r="D2" s="8"/>
      <c r="E2" s="8"/>
      <c r="F2" s="8"/>
      <c r="G2" s="10"/>
      <c r="H2" s="8"/>
    </row>
    <row r="3" spans="1:8" s="11" customFormat="1" ht="12.75" customHeight="1">
      <c r="A3" s="8" t="s">
        <v>4</v>
      </c>
      <c r="B3" s="8"/>
      <c r="C3" s="9"/>
      <c r="D3" s="8"/>
      <c r="E3" s="8"/>
      <c r="F3" s="8"/>
      <c r="G3" s="10"/>
      <c r="H3" s="8"/>
    </row>
    <row r="4" spans="1:8" s="11" customFormat="1" ht="12.75" customHeight="1">
      <c r="A4" s="8" t="str">
        <f>"Premi lordi contabilizzati "&amp;IF(datitrim!J1=0,"nell'anno ","a tutto il "&amp;TRIM(datitrim!J1)&amp;" trimestre ")&amp;datitrim!I1</f>
        <v>Premi lordi contabilizzati a tutto il I trimestre 2007</v>
      </c>
      <c r="B4" s="8"/>
      <c r="C4" s="9"/>
      <c r="D4" s="8"/>
      <c r="E4" s="8"/>
      <c r="F4" s="8"/>
      <c r="G4" s="10"/>
      <c r="H4" s="8"/>
    </row>
    <row r="5" spans="1:8" s="11" customFormat="1" ht="12.75" customHeight="1">
      <c r="A5" s="4"/>
      <c r="G5" s="12"/>
      <c r="H5" s="13" t="s">
        <v>5</v>
      </c>
    </row>
    <row r="6" spans="1:8" ht="12.75" customHeight="1">
      <c r="A6" s="14"/>
      <c r="B6" s="15"/>
      <c r="C6" s="15"/>
      <c r="D6" s="16" t="s">
        <v>137</v>
      </c>
      <c r="E6" s="17"/>
      <c r="F6" s="17"/>
      <c r="G6" s="18"/>
      <c r="H6" s="19"/>
    </row>
    <row r="7" spans="1:8" ht="12.75" customHeight="1">
      <c r="A7" s="20"/>
      <c r="B7" s="21" t="s">
        <v>51</v>
      </c>
      <c r="C7" s="8"/>
      <c r="D7" s="22" t="s">
        <v>138</v>
      </c>
      <c r="E7" s="23" t="s">
        <v>55</v>
      </c>
      <c r="F7" s="23" t="s">
        <v>56</v>
      </c>
      <c r="G7" s="24" t="s">
        <v>57</v>
      </c>
      <c r="H7" s="25" t="s">
        <v>139</v>
      </c>
    </row>
    <row r="8" spans="1:8" ht="12.75" customHeight="1">
      <c r="A8" s="26"/>
      <c r="B8" s="27"/>
      <c r="C8" s="27"/>
      <c r="D8" s="1"/>
      <c r="E8" s="28"/>
      <c r="F8" s="28"/>
      <c r="G8" s="29"/>
      <c r="H8" s="30" t="s">
        <v>140</v>
      </c>
    </row>
    <row r="9" spans="1:8" ht="12.75" customHeight="1">
      <c r="A9" s="22" t="s">
        <v>61</v>
      </c>
      <c r="B9" s="21" t="s">
        <v>62</v>
      </c>
      <c r="C9" s="21"/>
      <c r="D9" s="20"/>
      <c r="E9" s="31"/>
      <c r="F9" s="31"/>
      <c r="G9" s="32"/>
      <c r="H9" s="33"/>
    </row>
    <row r="10" spans="1:8" ht="12" customHeight="1">
      <c r="A10" s="34"/>
      <c r="B10" s="21" t="s">
        <v>141</v>
      </c>
      <c r="C10" s="21"/>
      <c r="D10" s="35">
        <f>datitrim!C64</f>
        <v>211</v>
      </c>
      <c r="E10" s="36">
        <f>datitrim!D64</f>
        <v>160</v>
      </c>
      <c r="F10" s="36">
        <f>datitrim!E64</f>
        <v>454</v>
      </c>
      <c r="G10" s="37">
        <f>datitrim!F64</f>
        <v>825</v>
      </c>
      <c r="H10" s="38">
        <f>datitrim!G64</f>
        <v>300</v>
      </c>
    </row>
    <row r="11" spans="1:8" ht="12" customHeight="1">
      <c r="A11" s="34"/>
      <c r="B11" s="5" t="s">
        <v>63</v>
      </c>
      <c r="D11" s="35">
        <f>datitrim!C65</f>
        <v>1447613</v>
      </c>
      <c r="E11" s="36">
        <f>datitrim!D65</f>
        <v>3363855</v>
      </c>
      <c r="F11" s="36">
        <f>datitrim!E65</f>
        <v>717189</v>
      </c>
      <c r="G11" s="37">
        <f>datitrim!F65</f>
        <v>5528657</v>
      </c>
      <c r="H11" s="38">
        <f>datitrim!G65</f>
        <v>305124</v>
      </c>
    </row>
    <row r="12" spans="1:8" ht="12" customHeight="1">
      <c r="A12" s="34"/>
      <c r="B12" s="39" t="s">
        <v>64</v>
      </c>
      <c r="D12" s="35">
        <f>datitrim!C66</f>
        <v>23269</v>
      </c>
      <c r="E12" s="36">
        <f>datitrim!D66</f>
        <v>1122</v>
      </c>
      <c r="F12" s="36">
        <f>datitrim!E66</f>
        <v>2028</v>
      </c>
      <c r="G12" s="37">
        <f>datitrim!F66</f>
        <v>26419</v>
      </c>
      <c r="H12" s="38">
        <f>datitrim!G66</f>
        <v>2231</v>
      </c>
    </row>
    <row r="13" spans="1:8" ht="12" customHeight="1">
      <c r="A13" s="34"/>
      <c r="B13" s="40" t="s">
        <v>65</v>
      </c>
      <c r="D13" s="35">
        <f>datitrim!C95</f>
        <v>10204</v>
      </c>
      <c r="E13" s="36">
        <f>datitrim!D95</f>
        <v>0</v>
      </c>
      <c r="F13" s="36">
        <f>datitrim!E95</f>
        <v>76727</v>
      </c>
      <c r="G13" s="37">
        <f>datitrim!F95</f>
        <v>86931</v>
      </c>
      <c r="H13" s="38">
        <f>datitrim!G95</f>
        <v>13254</v>
      </c>
    </row>
    <row r="14" spans="1:8" ht="12" customHeight="1">
      <c r="A14" s="34"/>
      <c r="B14" s="5" t="s">
        <v>66</v>
      </c>
      <c r="D14" s="35">
        <f>datitrim!C67</f>
        <v>80291</v>
      </c>
      <c r="E14" s="36">
        <f>datitrim!D67</f>
        <v>42044</v>
      </c>
      <c r="F14" s="36">
        <f>datitrim!E67</f>
        <v>30</v>
      </c>
      <c r="G14" s="37">
        <f>datitrim!F67</f>
        <v>122365</v>
      </c>
      <c r="H14" s="38">
        <f>datitrim!G67</f>
        <v>18122</v>
      </c>
    </row>
    <row r="15" spans="1:8" ht="12" customHeight="1">
      <c r="A15" s="34"/>
      <c r="B15" s="5" t="s">
        <v>67</v>
      </c>
      <c r="D15" s="35">
        <f>datitrim!C68</f>
        <v>386</v>
      </c>
      <c r="E15" s="36">
        <f>datitrim!D68</f>
        <v>166855</v>
      </c>
      <c r="F15" s="36">
        <f>datitrim!E68</f>
        <v>383</v>
      </c>
      <c r="G15" s="37">
        <f>datitrim!F68</f>
        <v>167624</v>
      </c>
      <c r="H15" s="38">
        <f>datitrim!G68</f>
        <v>-5</v>
      </c>
    </row>
    <row r="16" spans="1:8" ht="12" customHeight="1">
      <c r="A16" s="34"/>
      <c r="B16" s="5" t="s">
        <v>68</v>
      </c>
      <c r="D16" s="35">
        <f>D10+D11+D14+D15</f>
        <v>1528501</v>
      </c>
      <c r="E16" s="36">
        <f>E10+E11+E14+E15</f>
        <v>3572914</v>
      </c>
      <c r="F16" s="36">
        <f>F10+F11+F14+F15</f>
        <v>718056</v>
      </c>
      <c r="G16" s="37">
        <f>D16+E16+F16</f>
        <v>5819471</v>
      </c>
      <c r="H16" s="38">
        <f>H10+H11+H14+H15</f>
        <v>323541</v>
      </c>
    </row>
    <row r="17" spans="1:8" ht="13.5" customHeight="1">
      <c r="A17" s="22"/>
      <c r="B17" s="21" t="s">
        <v>71</v>
      </c>
      <c r="C17" s="21"/>
      <c r="D17" s="35"/>
      <c r="E17" s="36"/>
      <c r="F17" s="41"/>
      <c r="G17" s="42"/>
      <c r="H17" s="38"/>
    </row>
    <row r="18" spans="1:8" ht="12.75" customHeight="1">
      <c r="A18" s="34"/>
      <c r="B18" s="5" t="s">
        <v>72</v>
      </c>
      <c r="D18" s="35">
        <f>datitrim!C70</f>
        <v>13037</v>
      </c>
      <c r="E18" s="36">
        <f>datitrim!D70</f>
        <v>8249</v>
      </c>
      <c r="F18" s="41">
        <f>datitrim!E70</f>
        <v>937</v>
      </c>
      <c r="G18" s="37">
        <f>datitrim!F70</f>
        <v>22223</v>
      </c>
      <c r="H18" s="38">
        <f>datitrim!G70</f>
        <v>1201</v>
      </c>
    </row>
    <row r="19" spans="1:8" ht="12.75" customHeight="1">
      <c r="A19" s="34"/>
      <c r="B19" s="5" t="s">
        <v>73</v>
      </c>
      <c r="D19" s="35">
        <f>datitrim!C71</f>
        <v>35925</v>
      </c>
      <c r="E19" s="36">
        <f>datitrim!D71</f>
        <v>221030</v>
      </c>
      <c r="F19" s="41">
        <f>datitrim!E71</f>
        <v>28570</v>
      </c>
      <c r="G19" s="37">
        <f>datitrim!F71</f>
        <v>285525</v>
      </c>
      <c r="H19" s="38">
        <f>datitrim!G71</f>
        <v>8980</v>
      </c>
    </row>
    <row r="20" spans="1:8" ht="12.75" customHeight="1">
      <c r="A20" s="34"/>
      <c r="B20" s="5" t="s">
        <v>74</v>
      </c>
      <c r="D20" s="35">
        <f>datitrim!C72</f>
        <v>16795</v>
      </c>
      <c r="E20" s="36">
        <f>datitrim!D72</f>
        <v>290940</v>
      </c>
      <c r="F20" s="41">
        <f>datitrim!E72</f>
        <v>6861</v>
      </c>
      <c r="G20" s="37">
        <f>datitrim!F72</f>
        <v>314596</v>
      </c>
      <c r="H20" s="38">
        <f>datitrim!G72</f>
        <v>2643</v>
      </c>
    </row>
    <row r="21" spans="1:8" ht="12" customHeight="1">
      <c r="A21" s="22"/>
      <c r="B21" s="5" t="s">
        <v>75</v>
      </c>
      <c r="D21" s="35">
        <f>D18+D19+D20</f>
        <v>65757</v>
      </c>
      <c r="E21" s="36">
        <f>E18+E19+E20</f>
        <v>520219</v>
      </c>
      <c r="F21" s="36">
        <f>F18+F19+F20</f>
        <v>36368</v>
      </c>
      <c r="G21" s="37">
        <f>D21+E21+F21</f>
        <v>622344</v>
      </c>
      <c r="H21" s="38">
        <f>H18+H19+H20</f>
        <v>12824</v>
      </c>
    </row>
    <row r="22" spans="1:8" s="6" customFormat="1" ht="12.75" customHeight="1">
      <c r="A22" s="43"/>
      <c r="B22" s="44"/>
      <c r="C22" s="44" t="s">
        <v>76</v>
      </c>
      <c r="D22" s="45">
        <f>D16+D21</f>
        <v>1594258</v>
      </c>
      <c r="E22" s="37">
        <f>E16+E21</f>
        <v>4093133</v>
      </c>
      <c r="F22" s="37">
        <f>F16+F21</f>
        <v>754424</v>
      </c>
      <c r="G22" s="37">
        <f>G16+G21</f>
        <v>6441815</v>
      </c>
      <c r="H22" s="46">
        <f>H16+H21</f>
        <v>336365</v>
      </c>
    </row>
    <row r="23" spans="1:8" ht="13.5" customHeight="1">
      <c r="A23" s="47"/>
      <c r="B23" s="48"/>
      <c r="C23" s="48" t="str">
        <f>"Variazione %   "&amp;datitrim!$I$1&amp;" / "&amp;datitrim!$I$1-1</f>
        <v>Variazione %   2007 / 2006</v>
      </c>
      <c r="D23" s="49">
        <f>datitrim!K74</f>
        <v>-1.08</v>
      </c>
      <c r="E23" s="50">
        <f>datitrim!L74</f>
        <v>-25.17</v>
      </c>
      <c r="F23" s="50">
        <f>datitrim!M74</f>
        <v>-3.67</v>
      </c>
      <c r="G23" s="51">
        <f>datitrim!N74</f>
        <v>-18.09</v>
      </c>
      <c r="H23" s="52">
        <f>datitrim!O74</f>
        <v>-21.57</v>
      </c>
    </row>
    <row r="24" spans="1:8" s="6" customFormat="1" ht="13.5" customHeight="1">
      <c r="A24" s="53"/>
      <c r="B24" s="54"/>
      <c r="C24" s="55" t="s">
        <v>142</v>
      </c>
      <c r="D24" s="56">
        <f>datitrim!C75</f>
        <v>0</v>
      </c>
      <c r="E24" s="57">
        <f>datitrim!D75</f>
        <v>0</v>
      </c>
      <c r="F24" s="58">
        <f>datitrim!E75</f>
        <v>0</v>
      </c>
      <c r="G24" s="59">
        <f>datitrim!F75</f>
        <v>0</v>
      </c>
      <c r="H24" s="60">
        <f>datitrim!G75</f>
        <v>0</v>
      </c>
    </row>
    <row r="25" spans="1:8" ht="12.75" customHeight="1">
      <c r="A25" s="22" t="s">
        <v>78</v>
      </c>
      <c r="B25" s="21" t="s">
        <v>62</v>
      </c>
      <c r="C25" s="21"/>
      <c r="D25" s="35"/>
      <c r="E25" s="36"/>
      <c r="F25" s="36"/>
      <c r="G25" s="37"/>
      <c r="H25" s="38"/>
    </row>
    <row r="26" spans="1:8" ht="12" customHeight="1">
      <c r="A26" s="22"/>
      <c r="B26" s="5" t="s">
        <v>79</v>
      </c>
      <c r="D26" s="35">
        <f>datitrim!C76</f>
        <v>98427</v>
      </c>
      <c r="E26" s="36">
        <f>datitrim!D76</f>
        <v>2522328</v>
      </c>
      <c r="F26" s="36">
        <f>datitrim!E76</f>
        <v>1239025</v>
      </c>
      <c r="G26" s="37">
        <f>datitrim!F76</f>
        <v>3859780</v>
      </c>
      <c r="H26" s="38">
        <f>datitrim!G76</f>
        <v>556831</v>
      </c>
    </row>
    <row r="27" spans="1:8" ht="12" customHeight="1">
      <c r="A27" s="22"/>
      <c r="B27" s="39" t="s">
        <v>80</v>
      </c>
      <c r="D27" s="35">
        <f>datitrim!C96</f>
        <v>1</v>
      </c>
      <c r="E27" s="36">
        <f>datitrim!D96</f>
        <v>0</v>
      </c>
      <c r="F27" s="36">
        <f>datitrim!E96</f>
        <v>139905</v>
      </c>
      <c r="G27" s="37">
        <f>datitrim!F96</f>
        <v>139906</v>
      </c>
      <c r="H27" s="38">
        <f>datitrim!G96</f>
        <v>14008</v>
      </c>
    </row>
    <row r="28" spans="1:8" ht="12" customHeight="1">
      <c r="A28" s="22"/>
      <c r="B28" s="5" t="s">
        <v>81</v>
      </c>
      <c r="D28" s="35">
        <f>datitrim!C77</f>
        <v>0</v>
      </c>
      <c r="E28" s="36">
        <f>datitrim!D77</f>
        <v>1364696</v>
      </c>
      <c r="F28" s="36">
        <f>datitrim!E77</f>
        <v>28789</v>
      </c>
      <c r="G28" s="37">
        <f>datitrim!F77</f>
        <v>1393485</v>
      </c>
      <c r="H28" s="38">
        <f>datitrim!G77</f>
        <v>758</v>
      </c>
    </row>
    <row r="29" spans="1:8" ht="12" customHeight="1">
      <c r="A29" s="22"/>
      <c r="B29" s="39" t="s">
        <v>80</v>
      </c>
      <c r="D29" s="35">
        <f>datitrim!C97</f>
        <v>0</v>
      </c>
      <c r="E29" s="36">
        <f>datitrim!D97</f>
        <v>0</v>
      </c>
      <c r="F29" s="36">
        <f>datitrim!E97</f>
        <v>165</v>
      </c>
      <c r="G29" s="37">
        <f>datitrim!F97</f>
        <v>165</v>
      </c>
      <c r="H29" s="38">
        <f>datitrim!G97</f>
        <v>0</v>
      </c>
    </row>
    <row r="30" spans="1:8" ht="12" customHeight="1">
      <c r="A30" s="22"/>
      <c r="B30" s="5" t="s">
        <v>82</v>
      </c>
      <c r="D30" s="35">
        <f>datitrim!C78</f>
        <v>0</v>
      </c>
      <c r="E30" s="36">
        <f>datitrim!D78</f>
        <v>2138816</v>
      </c>
      <c r="F30" s="36">
        <f>datitrim!E78</f>
        <v>879</v>
      </c>
      <c r="G30" s="37">
        <f>datitrim!F78</f>
        <v>2139695</v>
      </c>
      <c r="H30" s="38">
        <f>datitrim!G78</f>
        <v>0</v>
      </c>
    </row>
    <row r="31" spans="1:8" ht="12" customHeight="1">
      <c r="A31" s="22"/>
      <c r="B31" s="5" t="s">
        <v>83</v>
      </c>
      <c r="D31" s="35">
        <f>datitrim!C79</f>
        <v>0</v>
      </c>
      <c r="E31" s="36">
        <f>datitrim!D79</f>
        <v>310234</v>
      </c>
      <c r="F31" s="41">
        <f>datitrim!E79</f>
        <v>0</v>
      </c>
      <c r="G31" s="37">
        <f>datitrim!F79</f>
        <v>310234</v>
      </c>
      <c r="H31" s="38">
        <f>datitrim!G79</f>
        <v>0</v>
      </c>
    </row>
    <row r="32" spans="1:8" ht="12" customHeight="1">
      <c r="A32" s="22"/>
      <c r="B32" s="5" t="s">
        <v>68</v>
      </c>
      <c r="D32" s="35">
        <f>D26+D28+D30+D31</f>
        <v>98427</v>
      </c>
      <c r="E32" s="36">
        <f>E26+E28+E30+E31</f>
        <v>6336074</v>
      </c>
      <c r="F32" s="36">
        <f>F26+F28+F30+F31</f>
        <v>1268693</v>
      </c>
      <c r="G32" s="37">
        <f>D32+E32+F32</f>
        <v>7703194</v>
      </c>
      <c r="H32" s="38">
        <f>H26+H28+H30+H31</f>
        <v>557589</v>
      </c>
    </row>
    <row r="33" spans="1:8" ht="13.5" customHeight="1">
      <c r="A33" s="22"/>
      <c r="B33" s="21" t="s">
        <v>71</v>
      </c>
      <c r="C33" s="21"/>
      <c r="D33" s="35">
        <f>datitrim!C81</f>
        <v>3</v>
      </c>
      <c r="E33" s="36">
        <f>datitrim!D81</f>
        <v>923</v>
      </c>
      <c r="F33" s="41">
        <f>datitrim!E81</f>
        <v>217</v>
      </c>
      <c r="G33" s="37">
        <f>datitrim!F81</f>
        <v>1143</v>
      </c>
      <c r="H33" s="38">
        <f>datitrim!G81</f>
        <v>217</v>
      </c>
    </row>
    <row r="34" spans="1:8" s="6" customFormat="1" ht="12.75" customHeight="1">
      <c r="A34" s="43"/>
      <c r="B34" s="44"/>
      <c r="C34" s="44" t="s">
        <v>85</v>
      </c>
      <c r="D34" s="45">
        <f>D32+D33</f>
        <v>98430</v>
      </c>
      <c r="E34" s="37">
        <f>E32+E33</f>
        <v>6336997</v>
      </c>
      <c r="F34" s="37">
        <f>F32+F33</f>
        <v>1268910</v>
      </c>
      <c r="G34" s="37">
        <f>G32+G33</f>
        <v>7704337</v>
      </c>
      <c r="H34" s="46">
        <f>H32+H33</f>
        <v>557806</v>
      </c>
    </row>
    <row r="35" spans="1:8" ht="13.5" customHeight="1">
      <c r="A35" s="47"/>
      <c r="B35" s="48"/>
      <c r="C35" s="48" t="str">
        <f>"Variazione %   "&amp;datitrim!$I$1&amp;" / "&amp;datitrim!$I$1-1</f>
        <v>Variazione %   2007 / 2006</v>
      </c>
      <c r="D35" s="49">
        <f>datitrim!K82</f>
        <v>-16.47</v>
      </c>
      <c r="E35" s="50">
        <f>datitrim!L82</f>
        <v>10</v>
      </c>
      <c r="F35" s="50">
        <f>datitrim!M82</f>
        <v>24.29</v>
      </c>
      <c r="G35" s="51">
        <f>datitrim!N82</f>
        <v>11.66</v>
      </c>
      <c r="H35" s="52">
        <f>datitrim!O82</f>
        <v>48.87</v>
      </c>
    </row>
    <row r="36" spans="1:8" s="6" customFormat="1" ht="13.5" customHeight="1">
      <c r="A36" s="43"/>
      <c r="B36" s="61"/>
      <c r="C36" s="62" t="s">
        <v>86</v>
      </c>
      <c r="D36" s="63">
        <f>datitrim!C83</f>
        <v>10610</v>
      </c>
      <c r="E36" s="64">
        <f>datitrim!D83</f>
        <v>1439</v>
      </c>
      <c r="F36" s="65">
        <f>datitrim!E83</f>
        <v>11</v>
      </c>
      <c r="G36" s="66">
        <f>datitrim!F83</f>
        <v>12060</v>
      </c>
      <c r="H36" s="67">
        <f>datitrim!G83</f>
        <v>923</v>
      </c>
    </row>
    <row r="37" spans="1:8" ht="13.5" customHeight="1">
      <c r="A37" s="47"/>
      <c r="B37" s="68"/>
      <c r="C37" s="48" t="str">
        <f>"Variazione %   "&amp;datitrim!$I$1&amp;" / "&amp;datitrim!$I$1-1</f>
        <v>Variazione %   2007 / 2006</v>
      </c>
      <c r="D37" s="49">
        <f>datitrim!K83</f>
        <v>14.12</v>
      </c>
      <c r="E37" s="50">
        <f>datitrim!L83</f>
        <v>21.64</v>
      </c>
      <c r="F37" s="69">
        <f>datitrim!M83</f>
        <v>266.67</v>
      </c>
      <c r="G37" s="51">
        <f>datitrim!N83</f>
        <v>15.04</v>
      </c>
      <c r="H37" s="52">
        <f>datitrim!O83</f>
        <v>188.44</v>
      </c>
    </row>
    <row r="38" spans="1:8" s="11" customFormat="1" ht="13.5" customHeight="1">
      <c r="A38" s="22" t="s">
        <v>88</v>
      </c>
      <c r="B38" s="21" t="s">
        <v>89</v>
      </c>
      <c r="C38" s="21"/>
      <c r="D38" s="70">
        <f>datitrim!C84</f>
        <v>5353</v>
      </c>
      <c r="E38" s="71">
        <f>datitrim!D84</f>
        <v>886582</v>
      </c>
      <c r="F38" s="71">
        <f>datitrim!E84</f>
        <v>128610</v>
      </c>
      <c r="G38" s="37">
        <f>datitrim!F84</f>
        <v>1020545</v>
      </c>
      <c r="H38" s="72">
        <f>datitrim!G84</f>
        <v>46298</v>
      </c>
    </row>
    <row r="39" spans="1:8" s="7" customFormat="1" ht="12" customHeight="1">
      <c r="A39" s="22"/>
      <c r="B39" s="39" t="s">
        <v>90</v>
      </c>
      <c r="C39" s="21"/>
      <c r="D39" s="73">
        <f>datitrim!C85</f>
        <v>0</v>
      </c>
      <c r="E39" s="74">
        <f>datitrim!D85</f>
        <v>1858</v>
      </c>
      <c r="F39" s="74">
        <f>datitrim!E85</f>
        <v>155</v>
      </c>
      <c r="G39" s="37">
        <f>datitrim!F85</f>
        <v>2013</v>
      </c>
      <c r="H39" s="75">
        <f>datitrim!G85</f>
        <v>132</v>
      </c>
    </row>
    <row r="40" spans="1:8" ht="12" customHeight="1">
      <c r="A40" s="22"/>
      <c r="B40" s="76" t="s">
        <v>91</v>
      </c>
      <c r="D40" s="35">
        <f>datitrim!C86</f>
        <v>0</v>
      </c>
      <c r="E40" s="36">
        <f>datitrim!D86</f>
        <v>1858</v>
      </c>
      <c r="F40" s="36">
        <f>datitrim!E86</f>
        <v>155</v>
      </c>
      <c r="G40" s="37">
        <f>datitrim!F86</f>
        <v>2013</v>
      </c>
      <c r="H40" s="38">
        <f>datitrim!G86</f>
        <v>132</v>
      </c>
    </row>
    <row r="41" spans="1:8" ht="12" customHeight="1">
      <c r="A41" s="22"/>
      <c r="B41" s="76" t="s">
        <v>92</v>
      </c>
      <c r="D41" s="35">
        <f>datitrim!C87</f>
        <v>0</v>
      </c>
      <c r="E41" s="36">
        <f>datitrim!D87</f>
        <v>0</v>
      </c>
      <c r="F41" s="36">
        <f>datitrim!E87</f>
        <v>0</v>
      </c>
      <c r="G41" s="37">
        <f>datitrim!F87</f>
        <v>0</v>
      </c>
      <c r="H41" s="38">
        <f>datitrim!G87</f>
        <v>0</v>
      </c>
    </row>
    <row r="42" spans="1:8" ht="12" customHeight="1">
      <c r="A42" s="22"/>
      <c r="B42" s="76" t="s">
        <v>93</v>
      </c>
      <c r="D42" s="35">
        <f>datitrim!C88</f>
        <v>0</v>
      </c>
      <c r="E42" s="36">
        <f>datitrim!D88</f>
        <v>0</v>
      </c>
      <c r="F42" s="36">
        <f>datitrim!E88</f>
        <v>0</v>
      </c>
      <c r="G42" s="37">
        <f>datitrim!F88</f>
        <v>0</v>
      </c>
      <c r="H42" s="38">
        <f>datitrim!G88</f>
        <v>0</v>
      </c>
    </row>
    <row r="43" spans="1:8" ht="12" customHeight="1">
      <c r="A43" s="22"/>
      <c r="B43" s="76" t="s">
        <v>94</v>
      </c>
      <c r="D43" s="35">
        <f>datitrim!C89</f>
        <v>0</v>
      </c>
      <c r="E43" s="36">
        <f>datitrim!D89</f>
        <v>0</v>
      </c>
      <c r="F43" s="36">
        <f>datitrim!E89</f>
        <v>0</v>
      </c>
      <c r="G43" s="37">
        <f>datitrim!F89</f>
        <v>0</v>
      </c>
      <c r="H43" s="38">
        <f>datitrim!G89</f>
        <v>0</v>
      </c>
    </row>
    <row r="44" spans="1:8" ht="13.5" customHeight="1">
      <c r="A44" s="22"/>
      <c r="B44" s="21" t="s">
        <v>95</v>
      </c>
      <c r="D44" s="35">
        <f>datitrim!C90</f>
        <v>1759</v>
      </c>
      <c r="E44" s="36">
        <f>datitrim!D90</f>
        <v>825194</v>
      </c>
      <c r="F44" s="41">
        <f>datitrim!E90</f>
        <v>7048</v>
      </c>
      <c r="G44" s="37">
        <f>datitrim!F90</f>
        <v>834001</v>
      </c>
      <c r="H44" s="38">
        <f>datitrim!G90</f>
        <v>1021</v>
      </c>
    </row>
    <row r="45" spans="1:8" ht="12" customHeight="1">
      <c r="A45" s="22"/>
      <c r="B45" s="39" t="s">
        <v>96</v>
      </c>
      <c r="D45" s="35">
        <f>datitrim!C91</f>
        <v>172</v>
      </c>
      <c r="E45" s="36">
        <f>datitrim!D91</f>
        <v>48902</v>
      </c>
      <c r="F45" s="41">
        <f>datitrim!E91</f>
        <v>722</v>
      </c>
      <c r="G45" s="37">
        <f>datitrim!F91</f>
        <v>49796</v>
      </c>
      <c r="H45" s="38">
        <f>datitrim!G91</f>
        <v>23</v>
      </c>
    </row>
    <row r="46" spans="1:8" s="6" customFormat="1" ht="12.75" customHeight="1">
      <c r="A46" s="43"/>
      <c r="B46" s="44"/>
      <c r="C46" s="44" t="s">
        <v>97</v>
      </c>
      <c r="D46" s="45">
        <f>D38+D44</f>
        <v>7112</v>
      </c>
      <c r="E46" s="37">
        <f>E38+E44</f>
        <v>1711776</v>
      </c>
      <c r="F46" s="37">
        <f>F38+F44</f>
        <v>135658</v>
      </c>
      <c r="G46" s="37">
        <f>G38+G44</f>
        <v>1854546</v>
      </c>
      <c r="H46" s="46">
        <f>H38+H44</f>
        <v>47319</v>
      </c>
    </row>
    <row r="47" spans="1:8" ht="13.5" customHeight="1">
      <c r="A47" s="47"/>
      <c r="B47" s="48"/>
      <c r="C47" s="48" t="str">
        <f>"Variazione %   "&amp;datitrim!$I$1&amp;" / "&amp;datitrim!$I$1-1</f>
        <v>Variazione %   2007 / 2006</v>
      </c>
      <c r="D47" s="49">
        <f>datitrim!K92</f>
        <v>-28.6</v>
      </c>
      <c r="E47" s="50">
        <f>datitrim!L92</f>
        <v>-45.75</v>
      </c>
      <c r="F47" s="50">
        <f>datitrim!M92</f>
        <v>-39.47</v>
      </c>
      <c r="G47" s="51">
        <f>datitrim!N92</f>
        <v>-45.29</v>
      </c>
      <c r="H47" s="52">
        <f>datitrim!O92</f>
        <v>-72.07</v>
      </c>
    </row>
    <row r="48" spans="1:8" s="6" customFormat="1" ht="13.5" customHeight="1">
      <c r="A48" s="43"/>
      <c r="B48" s="44"/>
      <c r="C48" s="44" t="s">
        <v>143</v>
      </c>
      <c r="D48" s="45"/>
      <c r="E48" s="37"/>
      <c r="F48" s="37">
        <f>datitrim!H94</f>
        <v>218515</v>
      </c>
      <c r="G48" s="66">
        <f>D48+E48+F48</f>
        <v>218515</v>
      </c>
      <c r="H48" s="46"/>
    </row>
    <row r="49" spans="1:8" ht="13.5" customHeight="1">
      <c r="A49" s="47"/>
      <c r="B49" s="48"/>
      <c r="C49" s="48" t="str">
        <f>"Variazione %   "&amp;datitrim!$I$1&amp;" / "&amp;datitrim!$I$1-1</f>
        <v>Variazione %   2007 / 2006</v>
      </c>
      <c r="D49" s="49"/>
      <c r="E49" s="50"/>
      <c r="F49" s="50">
        <f>datitrim!P94</f>
        <v>208.64</v>
      </c>
      <c r="G49" s="77">
        <f>datitrim!P94</f>
        <v>208.64</v>
      </c>
      <c r="H49" s="52"/>
    </row>
    <row r="50" spans="1:8" ht="13.5" customHeight="1">
      <c r="A50" s="78" t="s">
        <v>98</v>
      </c>
      <c r="C50" s="15"/>
      <c r="D50" s="79">
        <f>datitrim!C93</f>
        <v>25725</v>
      </c>
      <c r="E50" s="80">
        <f>datitrim!D93</f>
        <v>1101</v>
      </c>
      <c r="F50" s="80">
        <f>datitrim!E93</f>
        <v>74</v>
      </c>
      <c r="G50" s="66">
        <f>datitrim!F93</f>
        <v>26900</v>
      </c>
      <c r="H50" s="81">
        <f>datitrim!G93</f>
        <v>1017</v>
      </c>
    </row>
    <row r="51" spans="1:8" ht="12" customHeight="1">
      <c r="A51" s="22"/>
      <c r="B51" s="39" t="s">
        <v>99</v>
      </c>
      <c r="D51" s="35">
        <f>datitrim!C98</f>
        <v>25001</v>
      </c>
      <c r="E51" s="36">
        <f>datitrim!D98</f>
        <v>1090</v>
      </c>
      <c r="F51" s="36">
        <f>datitrim!E98</f>
        <v>63</v>
      </c>
      <c r="G51" s="37">
        <f>datitrim!F98</f>
        <v>26154</v>
      </c>
      <c r="H51" s="38">
        <v>1015</v>
      </c>
    </row>
    <row r="52" spans="1:8" ht="12" customHeight="1">
      <c r="A52" s="22"/>
      <c r="B52" s="40" t="s">
        <v>100</v>
      </c>
      <c r="D52" s="35">
        <f>datitrim!C99</f>
        <v>724</v>
      </c>
      <c r="E52" s="36">
        <f>datitrim!D99</f>
        <v>11</v>
      </c>
      <c r="F52" s="36">
        <f>datitrim!E99</f>
        <v>11</v>
      </c>
      <c r="G52" s="37">
        <f>datitrim!F99</f>
        <v>746</v>
      </c>
      <c r="H52" s="38">
        <f>datitrim!G99</f>
        <v>2</v>
      </c>
    </row>
    <row r="53" spans="1:8" ht="12.75" customHeight="1">
      <c r="A53" s="3"/>
      <c r="B53" s="82" t="s">
        <v>144</v>
      </c>
      <c r="C53" s="15"/>
      <c r="D53" s="79"/>
      <c r="E53" s="80"/>
      <c r="F53" s="80"/>
      <c r="G53" s="64"/>
      <c r="H53" s="81"/>
    </row>
    <row r="54" spans="1:8" s="6" customFormat="1" ht="12.75" customHeight="1">
      <c r="A54" s="43"/>
      <c r="B54" s="83" t="s">
        <v>29</v>
      </c>
      <c r="C54" s="83"/>
      <c r="D54" s="84">
        <f>D22+D24+D34+D36+D46+D48+D50</f>
        <v>1736135</v>
      </c>
      <c r="E54" s="85">
        <f>E22+E24+E34+E36+E46+E48+E50</f>
        <v>12144446</v>
      </c>
      <c r="F54" s="85">
        <f>F22+F24+F34+F36+F46+F48+F50</f>
        <v>2377592</v>
      </c>
      <c r="G54" s="85">
        <f>G22+G24+G34+G36+G46+G48+G50</f>
        <v>16258173</v>
      </c>
      <c r="H54" s="86">
        <f>H22+H24+H34+H36+H46+H48+H50</f>
        <v>943430</v>
      </c>
    </row>
    <row r="55" spans="1:8" ht="13.5" customHeight="1">
      <c r="A55" s="47"/>
      <c r="B55" s="48"/>
      <c r="C55" s="48" t="str">
        <f>"Variazione %   "&amp;datitrim!$I$1&amp;" / "&amp;datitrim!$I$1-1</f>
        <v>Variazione %   2007 / 2006</v>
      </c>
      <c r="D55" s="49">
        <f>datitrim!K94</f>
        <v>-2.49</v>
      </c>
      <c r="E55" s="50">
        <f>datitrim!L94</f>
        <v>-15.62</v>
      </c>
      <c r="F55" s="50">
        <f>datitrim!M94</f>
        <v>13.27</v>
      </c>
      <c r="G55" s="77">
        <f>datitrim!N94</f>
        <v>-11.02</v>
      </c>
      <c r="H55" s="52">
        <f>datitrim!O94</f>
        <v>-3.17</v>
      </c>
    </row>
    <row r="56" spans="1:8" ht="6.75" customHeight="1">
      <c r="A56" s="87"/>
      <c r="B56" s="88"/>
      <c r="C56" s="88"/>
      <c r="D56" s="89"/>
      <c r="E56" s="89"/>
      <c r="F56" s="89"/>
      <c r="G56" s="90"/>
      <c r="H56" s="89"/>
    </row>
    <row r="57" spans="1:8" ht="12.75" customHeight="1">
      <c r="A57" s="91" t="s">
        <v>145</v>
      </c>
      <c r="B57" s="62"/>
      <c r="C57" s="92"/>
      <c r="D57" s="35">
        <f>datitrim!C100</f>
        <v>38964</v>
      </c>
      <c r="E57" s="36">
        <f>datitrim!D100</f>
        <v>825447</v>
      </c>
      <c r="F57" s="36">
        <f>datitrim!E100</f>
        <v>4905</v>
      </c>
      <c r="G57" s="37">
        <f>datitrim!F100</f>
        <v>869316</v>
      </c>
      <c r="H57" s="38">
        <f>datitrim!G100</f>
        <v>1435</v>
      </c>
    </row>
    <row r="58" spans="1:8" ht="13.5" customHeight="1">
      <c r="A58" s="47"/>
      <c r="B58" s="48"/>
      <c r="C58" s="48" t="str">
        <f>"Variazione %   "&amp;datitrim!$I$1&amp;" / "&amp;datitrim!$I$1-1</f>
        <v>Variazione %   2007 / 2006</v>
      </c>
      <c r="D58" s="49">
        <f>datitrim!K100</f>
        <v>111.18</v>
      </c>
      <c r="E58" s="50">
        <f>datitrim!L100</f>
        <v>32.57</v>
      </c>
      <c r="F58" s="50">
        <f>datitrim!M100</f>
        <v>-74.49</v>
      </c>
      <c r="G58" s="77">
        <f>datitrim!N100</f>
        <v>31.65</v>
      </c>
      <c r="H58" s="52">
        <f>datitrim!O100</f>
        <v>-89.06</v>
      </c>
    </row>
    <row r="59" spans="1:7" s="94" customFormat="1" ht="12.75" customHeight="1">
      <c r="A59" s="93" t="s">
        <v>146</v>
      </c>
      <c r="C59" s="95"/>
      <c r="G59" s="96"/>
    </row>
    <row r="60" spans="1:7" s="94" customFormat="1" ht="12.75" customHeight="1">
      <c r="A60" s="97" t="s">
        <v>149</v>
      </c>
      <c r="C60" s="95"/>
      <c r="G60" s="96"/>
    </row>
    <row r="61" spans="1:7" s="94" customFormat="1" ht="12.75" customHeight="1">
      <c r="A61" s="97" t="s">
        <v>150</v>
      </c>
      <c r="C61" s="95"/>
      <c r="G61" s="96"/>
    </row>
    <row r="62" spans="1:7" s="94" customFormat="1" ht="12.75" customHeight="1">
      <c r="A62" s="97" t="s">
        <v>151</v>
      </c>
      <c r="C62" s="95"/>
      <c r="G62" s="96"/>
    </row>
    <row r="63" spans="1:7" s="94" customFormat="1" ht="12.75" customHeight="1">
      <c r="A63" s="93" t="s">
        <v>147</v>
      </c>
      <c r="C63" s="95"/>
      <c r="G63" s="96"/>
    </row>
    <row r="64" spans="1:7" s="94" customFormat="1" ht="12.75" customHeight="1">
      <c r="A64" s="93" t="s">
        <v>148</v>
      </c>
      <c r="C64" s="95"/>
      <c r="G64" s="96"/>
    </row>
  </sheetData>
  <printOptions horizontalCentered="1"/>
  <pageMargins left="0.31496062992125984" right="0.11811023622047245" top="0.1968503937007874" bottom="0" header="0.1968503937007874" footer="0"/>
  <pageSetup orientation="portrait" paperSize="9" r:id="rId1"/>
  <headerFooter alignWithMargins="0">
    <oddHeader>&amp;L&amp;9ISVAP - SERVIZIO STATISTICA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/>
  <dimension ref="A1:T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0.85546875" style="4" customWidth="1"/>
    <col min="2" max="2" width="23.7109375" style="4" customWidth="1"/>
    <col min="3" max="3" width="9.7109375" style="5" customWidth="1"/>
    <col min="4" max="4" width="6.140625" style="5" bestFit="1" customWidth="1"/>
    <col min="5" max="5" width="9.7109375" style="4" customWidth="1"/>
    <col min="6" max="6" width="6.140625" style="5" bestFit="1" customWidth="1"/>
    <col min="7" max="7" width="9.7109375" style="4" customWidth="1"/>
    <col min="8" max="8" width="5.28125" style="5" customWidth="1"/>
    <col min="9" max="9" width="10.7109375" style="5" customWidth="1"/>
    <col min="10" max="10" width="7.57421875" style="5" bestFit="1" customWidth="1"/>
    <col min="11" max="11" width="9.7109375" style="5" customWidth="1"/>
    <col min="12" max="12" width="5.7109375" style="5" customWidth="1"/>
    <col min="13" max="13" width="9.7109375" style="4" customWidth="1"/>
    <col min="14" max="14" width="6.28125" style="5" customWidth="1"/>
    <col min="15" max="15" width="10.7109375" style="4" customWidth="1"/>
    <col min="16" max="16" width="6.28125" style="5" customWidth="1"/>
    <col min="17" max="20" width="11.7109375" style="4" customWidth="1"/>
    <col min="21" max="16384" width="9.140625" style="4" customWidth="1"/>
  </cols>
  <sheetData>
    <row r="1" spans="1:16" ht="12.75" customHeight="1">
      <c r="A1" s="5"/>
      <c r="P1" s="7" t="s">
        <v>107</v>
      </c>
    </row>
    <row r="2" spans="1:16" s="11" customFormat="1" ht="12.75" customHeight="1">
      <c r="A2" s="8" t="s">
        <v>108</v>
      </c>
      <c r="B2" s="8"/>
      <c r="C2" s="9"/>
      <c r="D2" s="9"/>
      <c r="E2" s="8"/>
      <c r="F2" s="9"/>
      <c r="G2" s="8"/>
      <c r="H2" s="9"/>
      <c r="I2" s="9"/>
      <c r="J2" s="9"/>
      <c r="K2" s="9"/>
      <c r="L2" s="9"/>
      <c r="M2" s="8"/>
      <c r="N2" s="9"/>
      <c r="O2" s="10"/>
      <c r="P2" s="9"/>
    </row>
    <row r="3" spans="1:16" s="11" customFormat="1" ht="12.75" customHeight="1">
      <c r="A3" s="8" t="s">
        <v>4</v>
      </c>
      <c r="B3" s="8"/>
      <c r="C3" s="9"/>
      <c r="D3" s="9"/>
      <c r="E3" s="8"/>
      <c r="F3" s="9"/>
      <c r="G3" s="8"/>
      <c r="H3" s="9"/>
      <c r="I3" s="9"/>
      <c r="J3" s="9"/>
      <c r="K3" s="9"/>
      <c r="L3" s="9"/>
      <c r="M3" s="8"/>
      <c r="N3" s="9"/>
      <c r="O3" s="10"/>
      <c r="P3" s="9"/>
    </row>
    <row r="4" spans="1:20" ht="12.75" customHeight="1">
      <c r="A4" s="8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a tutto il I trimestre 2007</v>
      </c>
      <c r="B4" s="8"/>
      <c r="C4" s="9"/>
      <c r="D4" s="9"/>
      <c r="E4" s="8"/>
      <c r="F4" s="9"/>
      <c r="G4" s="8"/>
      <c r="H4" s="9"/>
      <c r="I4" s="9"/>
      <c r="J4" s="9"/>
      <c r="K4" s="9"/>
      <c r="L4" s="9"/>
      <c r="M4" s="8"/>
      <c r="N4" s="9"/>
      <c r="O4" s="8"/>
      <c r="P4" s="9"/>
      <c r="Q4" s="11"/>
      <c r="R4" s="11"/>
      <c r="S4" s="11"/>
      <c r="T4" s="11"/>
    </row>
    <row r="5" spans="1:16" s="11" customFormat="1" ht="12.75" customHeight="1">
      <c r="A5" s="4"/>
      <c r="C5" s="21"/>
      <c r="D5" s="21"/>
      <c r="F5" s="21"/>
      <c r="H5" s="21"/>
      <c r="J5" s="21"/>
      <c r="K5" s="21"/>
      <c r="L5" s="21"/>
      <c r="N5" s="21"/>
      <c r="P5" s="13" t="s">
        <v>5</v>
      </c>
    </row>
    <row r="6" spans="1:16" ht="12.75" customHeight="1">
      <c r="A6" s="14"/>
      <c r="B6" s="110"/>
      <c r="C6" s="111" t="s">
        <v>36</v>
      </c>
      <c r="D6" s="112"/>
      <c r="E6" s="113" t="s">
        <v>109</v>
      </c>
      <c r="F6" s="112"/>
      <c r="G6" s="113" t="s">
        <v>110</v>
      </c>
      <c r="H6" s="112"/>
      <c r="I6" s="113" t="s">
        <v>111</v>
      </c>
      <c r="J6" s="112"/>
      <c r="K6" s="113" t="s">
        <v>40</v>
      </c>
      <c r="L6" s="112"/>
      <c r="M6" s="113" t="s">
        <v>41</v>
      </c>
      <c r="N6" s="112"/>
      <c r="O6" s="112" t="s">
        <v>57</v>
      </c>
      <c r="P6" s="114"/>
    </row>
    <row r="7" spans="1:16" s="11" customFormat="1" ht="12.75" customHeight="1">
      <c r="A7" s="115"/>
      <c r="B7" s="21"/>
      <c r="C7" s="116"/>
      <c r="D7" s="117"/>
      <c r="E7" s="118" t="s">
        <v>112</v>
      </c>
      <c r="F7" s="119"/>
      <c r="G7" s="118" t="s">
        <v>113</v>
      </c>
      <c r="H7" s="119"/>
      <c r="I7" s="120"/>
      <c r="J7" s="117"/>
      <c r="K7" s="120"/>
      <c r="L7" s="117"/>
      <c r="M7" s="120"/>
      <c r="N7" s="117"/>
      <c r="O7" s="121" t="s">
        <v>60</v>
      </c>
      <c r="P7" s="122"/>
    </row>
    <row r="8" spans="1:16" ht="12.75" customHeight="1">
      <c r="A8" s="26"/>
      <c r="B8" s="5"/>
      <c r="C8" s="123" t="s">
        <v>114</v>
      </c>
      <c r="D8" s="124" t="s">
        <v>115</v>
      </c>
      <c r="E8" s="125" t="s">
        <v>114</v>
      </c>
      <c r="F8" s="124" t="s">
        <v>115</v>
      </c>
      <c r="G8" s="125" t="s">
        <v>114</v>
      </c>
      <c r="H8" s="124" t="s">
        <v>115</v>
      </c>
      <c r="I8" s="125" t="s">
        <v>114</v>
      </c>
      <c r="J8" s="124" t="s">
        <v>115</v>
      </c>
      <c r="K8" s="125" t="s">
        <v>114</v>
      </c>
      <c r="L8" s="124" t="s">
        <v>115</v>
      </c>
      <c r="M8" s="125" t="s">
        <v>114</v>
      </c>
      <c r="N8" s="124" t="s">
        <v>115</v>
      </c>
      <c r="O8" s="125" t="s">
        <v>114</v>
      </c>
      <c r="P8" s="126" t="s">
        <v>115</v>
      </c>
    </row>
    <row r="9" spans="1:16" ht="19.5" customHeight="1">
      <c r="A9" s="20"/>
      <c r="B9" s="127" t="s">
        <v>116</v>
      </c>
      <c r="C9" s="128"/>
      <c r="D9" s="129"/>
      <c r="E9" s="130"/>
      <c r="F9" s="129"/>
      <c r="G9" s="130"/>
      <c r="H9" s="129"/>
      <c r="I9" s="130"/>
      <c r="J9" s="129"/>
      <c r="K9" s="130"/>
      <c r="L9" s="129"/>
      <c r="M9" s="130"/>
      <c r="N9" s="129"/>
      <c r="O9" s="130"/>
      <c r="P9" s="131"/>
    </row>
    <row r="10" spans="1:16" ht="15.75" customHeight="1">
      <c r="A10" s="34"/>
      <c r="B10" s="98" t="s">
        <v>117</v>
      </c>
      <c r="C10" s="132">
        <f>datitrim!C101</f>
        <v>1884956</v>
      </c>
      <c r="D10" s="133">
        <f>C10*100/$O10</f>
        <v>32.390504222806506</v>
      </c>
      <c r="E10" s="134">
        <f>datitrim!D101</f>
        <v>807897</v>
      </c>
      <c r="F10" s="133">
        <f>E10*100/$O10</f>
        <v>13.882653595146364</v>
      </c>
      <c r="G10" s="134">
        <f>datitrim!E101</f>
        <v>6205</v>
      </c>
      <c r="H10" s="133">
        <f>G10*100/$O10</f>
        <v>0.10662481177412861</v>
      </c>
      <c r="I10" s="134">
        <f>datitrim!F101</f>
        <v>2790806</v>
      </c>
      <c r="J10" s="133">
        <f>I10*100/$O10</f>
        <v>47.95635204643171</v>
      </c>
      <c r="K10" s="134">
        <f>datitrim!G101</f>
        <v>312599</v>
      </c>
      <c r="L10" s="133">
        <f>K10*100/$O10</f>
        <v>5.37160508231762</v>
      </c>
      <c r="M10" s="134">
        <f>datitrim!H101</f>
        <v>17008</v>
      </c>
      <c r="N10" s="133">
        <f>M10*100/$O10</f>
        <v>0.29226024152367114</v>
      </c>
      <c r="O10" s="135">
        <f>datitrim!I101</f>
        <v>5819471</v>
      </c>
      <c r="P10" s="136">
        <f>D10+F10+H10+J10+L10+N10</f>
        <v>100</v>
      </c>
    </row>
    <row r="11" spans="1:16" ht="15.75" customHeight="1">
      <c r="A11" s="34"/>
      <c r="B11" s="137" t="s">
        <v>118</v>
      </c>
      <c r="C11" s="132">
        <f>datitrim!C118</f>
        <v>57752</v>
      </c>
      <c r="D11" s="133">
        <f>C11*100/$O11</f>
        <v>66.43429846659994</v>
      </c>
      <c r="E11" s="134">
        <f>datitrim!D118</f>
        <v>9372</v>
      </c>
      <c r="F11" s="133">
        <f>E11*100/$O11</f>
        <v>10.780964212996514</v>
      </c>
      <c r="G11" s="134">
        <f>datitrim!E118</f>
        <v>-28</v>
      </c>
      <c r="H11" s="133">
        <f>G11*100/$O11</f>
        <v>-0.03220945347459479</v>
      </c>
      <c r="I11" s="134">
        <f>datitrim!F118</f>
        <v>15557</v>
      </c>
      <c r="J11" s="133">
        <f>I11*100/$O11</f>
        <v>17.895802418009687</v>
      </c>
      <c r="K11" s="134">
        <f>datitrim!G118</f>
        <v>4064</v>
      </c>
      <c r="L11" s="133">
        <f>K11*100/$O11</f>
        <v>4.674972104312616</v>
      </c>
      <c r="M11" s="134">
        <f>datitrim!H118</f>
        <v>214</v>
      </c>
      <c r="N11" s="133">
        <f>M11*100/$O11</f>
        <v>0.24617225155583164</v>
      </c>
      <c r="O11" s="135">
        <f>datitrim!I118</f>
        <v>86931</v>
      </c>
      <c r="P11" s="136">
        <f>D11+F11+H11+J11+L11+N11</f>
        <v>100</v>
      </c>
    </row>
    <row r="12" spans="1:16" ht="15.75" customHeight="1">
      <c r="A12" s="34"/>
      <c r="B12" s="98" t="s">
        <v>119</v>
      </c>
      <c r="C12" s="132">
        <f>datitrim!C102</f>
        <v>0</v>
      </c>
      <c r="D12" s="138"/>
      <c r="E12" s="134">
        <f>datitrim!D102</f>
        <v>0</v>
      </c>
      <c r="F12" s="138"/>
      <c r="G12" s="134">
        <f>datitrim!E102</f>
        <v>0</v>
      </c>
      <c r="H12" s="138"/>
      <c r="I12" s="134">
        <f>datitrim!F102</f>
        <v>0</v>
      </c>
      <c r="J12" s="138"/>
      <c r="K12" s="134">
        <f>datitrim!G102</f>
        <v>0</v>
      </c>
      <c r="L12" s="138"/>
      <c r="M12" s="134">
        <f>datitrim!H102</f>
        <v>0</v>
      </c>
      <c r="N12" s="138"/>
      <c r="O12" s="135">
        <f>datitrim!I102</f>
        <v>0</v>
      </c>
      <c r="P12" s="139"/>
    </row>
    <row r="13" spans="1:16" ht="15.75" customHeight="1">
      <c r="A13" s="34"/>
      <c r="B13" s="98" t="s">
        <v>120</v>
      </c>
      <c r="C13" s="132">
        <f>datitrim!C103</f>
        <v>535847</v>
      </c>
      <c r="D13" s="133">
        <f aca="true" t="shared" si="0" ref="D13:D18">C13*100/$O13</f>
        <v>6.956166494054284</v>
      </c>
      <c r="E13" s="134">
        <f>datitrim!D103</f>
        <v>17717</v>
      </c>
      <c r="F13" s="133">
        <f aca="true" t="shared" si="1" ref="F13:F18">E13*100/$O13</f>
        <v>0.22999550576033786</v>
      </c>
      <c r="G13" s="134">
        <f>datitrim!E103</f>
        <v>663</v>
      </c>
      <c r="H13" s="133">
        <f>G13*100/$O13</f>
        <v>0.008606819456968109</v>
      </c>
      <c r="I13" s="134">
        <f>datitrim!F103</f>
        <v>6356375</v>
      </c>
      <c r="J13" s="133">
        <f aca="true" t="shared" si="2" ref="J13:J18">I13*100/$O13</f>
        <v>82.51609656981248</v>
      </c>
      <c r="K13" s="134">
        <f>datitrim!G103</f>
        <v>792249</v>
      </c>
      <c r="L13" s="133">
        <f aca="true" t="shared" si="3" ref="L13:L18">K13*100/$O13</f>
        <v>10.284681912463842</v>
      </c>
      <c r="M13" s="134">
        <f>datitrim!H103</f>
        <v>343</v>
      </c>
      <c r="N13" s="133">
        <f aca="true" t="shared" si="4" ref="N13:N18">M13*100/$O13</f>
        <v>0.004452698452096624</v>
      </c>
      <c r="O13" s="135">
        <f>datitrim!I103</f>
        <v>7703194</v>
      </c>
      <c r="P13" s="136">
        <f aca="true" t="shared" si="5" ref="P13:P18">D13+F13+H13+J13+L13+N13</f>
        <v>100</v>
      </c>
    </row>
    <row r="14" spans="1:16" ht="15.75" customHeight="1">
      <c r="A14" s="34"/>
      <c r="B14" s="137" t="s">
        <v>118</v>
      </c>
      <c r="C14" s="132">
        <f>datitrim!C119</f>
        <v>20483</v>
      </c>
      <c r="D14" s="133">
        <f t="shared" si="0"/>
        <v>14.62329818449215</v>
      </c>
      <c r="E14" s="134">
        <f>datitrim!D119</f>
        <v>3364</v>
      </c>
      <c r="F14" s="133">
        <f t="shared" si="1"/>
        <v>2.4016391687072987</v>
      </c>
      <c r="G14" s="134">
        <f>datitrim!E119</f>
        <v>0</v>
      </c>
      <c r="H14" s="133">
        <f>G14*100/$O14</f>
        <v>0</v>
      </c>
      <c r="I14" s="134">
        <f>datitrim!F119</f>
        <v>23572</v>
      </c>
      <c r="J14" s="133">
        <f t="shared" si="2"/>
        <v>16.8286083486232</v>
      </c>
      <c r="K14" s="134">
        <f>datitrim!G119</f>
        <v>92633</v>
      </c>
      <c r="L14" s="133">
        <f t="shared" si="3"/>
        <v>66.13288974877027</v>
      </c>
      <c r="M14" s="134">
        <f>datitrim!H119</f>
        <v>19</v>
      </c>
      <c r="N14" s="133">
        <f t="shared" si="4"/>
        <v>0.013564549407086407</v>
      </c>
      <c r="O14" s="135">
        <f>datitrim!I119</f>
        <v>140071</v>
      </c>
      <c r="P14" s="136">
        <f t="shared" si="5"/>
        <v>100.00000000000001</v>
      </c>
    </row>
    <row r="15" spans="1:16" ht="15.75" customHeight="1">
      <c r="A15" s="34"/>
      <c r="B15" s="98" t="s">
        <v>121</v>
      </c>
      <c r="C15" s="132">
        <f>datitrim!C104</f>
        <v>189</v>
      </c>
      <c r="D15" s="133">
        <f t="shared" si="0"/>
        <v>90</v>
      </c>
      <c r="E15" s="134">
        <f>datitrim!D104</f>
        <v>1</v>
      </c>
      <c r="F15" s="133">
        <f t="shared" si="1"/>
        <v>0.47619047619047616</v>
      </c>
      <c r="G15" s="134">
        <f>datitrim!E104</f>
        <v>0</v>
      </c>
      <c r="H15" s="133">
        <f>G15*100/$O15</f>
        <v>0</v>
      </c>
      <c r="I15" s="134">
        <f>datitrim!F104</f>
        <v>14</v>
      </c>
      <c r="J15" s="133">
        <f t="shared" si="2"/>
        <v>6.666666666666667</v>
      </c>
      <c r="K15" s="134">
        <f>datitrim!G104</f>
        <v>5</v>
      </c>
      <c r="L15" s="133">
        <f t="shared" si="3"/>
        <v>2.380952380952381</v>
      </c>
      <c r="M15" s="134">
        <f>datitrim!H104</f>
        <v>1</v>
      </c>
      <c r="N15" s="133">
        <f t="shared" si="4"/>
        <v>0.47619047619047616</v>
      </c>
      <c r="O15" s="135">
        <f>datitrim!I104</f>
        <v>210</v>
      </c>
      <c r="P15" s="136">
        <f t="shared" si="5"/>
        <v>100.00000000000001</v>
      </c>
    </row>
    <row r="16" spans="1:16" ht="15.75" customHeight="1">
      <c r="A16" s="34"/>
      <c r="B16" s="98" t="s">
        <v>122</v>
      </c>
      <c r="C16" s="132">
        <f>datitrim!C105</f>
        <v>144750</v>
      </c>
      <c r="D16" s="133">
        <f t="shared" si="0"/>
        <v>14.183597979510948</v>
      </c>
      <c r="E16" s="134">
        <f>datitrim!D105</f>
        <v>539850</v>
      </c>
      <c r="F16" s="133">
        <f t="shared" si="1"/>
        <v>52.8982063505284</v>
      </c>
      <c r="G16" s="134">
        <f>datitrim!E105</f>
        <v>0</v>
      </c>
      <c r="H16" s="133">
        <f>G16*100/$O16</f>
        <v>0</v>
      </c>
      <c r="I16" s="134">
        <f>datitrim!F105</f>
        <v>324308</v>
      </c>
      <c r="J16" s="133">
        <f t="shared" si="2"/>
        <v>31.777922580581944</v>
      </c>
      <c r="K16" s="134">
        <f>datitrim!G105</f>
        <v>10840</v>
      </c>
      <c r="L16" s="133">
        <f t="shared" si="3"/>
        <v>1.0621775619889373</v>
      </c>
      <c r="M16" s="134">
        <f>datitrim!H105</f>
        <v>797</v>
      </c>
      <c r="N16" s="133">
        <f t="shared" si="4"/>
        <v>0.07809552738977703</v>
      </c>
      <c r="O16" s="135">
        <f>datitrim!I105</f>
        <v>1020545</v>
      </c>
      <c r="P16" s="136">
        <f t="shared" si="5"/>
        <v>100</v>
      </c>
    </row>
    <row r="17" spans="1:16" ht="15.75" customHeight="1">
      <c r="A17" s="34"/>
      <c r="B17" s="137" t="s">
        <v>123</v>
      </c>
      <c r="C17" s="132">
        <f>datitrim!C106</f>
        <v>845</v>
      </c>
      <c r="D17" s="133">
        <f t="shared" si="0"/>
        <v>41.97714853452558</v>
      </c>
      <c r="E17" s="134">
        <f>datitrim!D106</f>
        <v>5</v>
      </c>
      <c r="F17" s="133">
        <f t="shared" si="1"/>
        <v>0.24838549428713363</v>
      </c>
      <c r="G17" s="134">
        <f>datitrim!E106</f>
        <v>0</v>
      </c>
      <c r="H17" s="133"/>
      <c r="I17" s="134">
        <f>datitrim!F106</f>
        <v>1163</v>
      </c>
      <c r="J17" s="133">
        <f t="shared" si="2"/>
        <v>57.77446597118728</v>
      </c>
      <c r="K17" s="134">
        <f>datitrim!G106</f>
        <v>0</v>
      </c>
      <c r="L17" s="133">
        <f t="shared" si="3"/>
        <v>0</v>
      </c>
      <c r="M17" s="134">
        <f>datitrim!H106</f>
        <v>0</v>
      </c>
      <c r="N17" s="133">
        <f t="shared" si="4"/>
        <v>0</v>
      </c>
      <c r="O17" s="135">
        <f>datitrim!I106</f>
        <v>2013</v>
      </c>
      <c r="P17" s="136">
        <f t="shared" si="5"/>
        <v>100</v>
      </c>
    </row>
    <row r="18" spans="1:16" ht="18" customHeight="1">
      <c r="A18" s="34"/>
      <c r="B18" s="99" t="s">
        <v>124</v>
      </c>
      <c r="C18" s="140">
        <f>C10+C12+C13+C15+C16</f>
        <v>2565742</v>
      </c>
      <c r="D18" s="141">
        <f t="shared" si="0"/>
        <v>17.641943916905376</v>
      </c>
      <c r="E18" s="135">
        <f>E10+E12+E13+E15+E16</f>
        <v>1365465</v>
      </c>
      <c r="F18" s="141">
        <f t="shared" si="1"/>
        <v>9.3888851453097</v>
      </c>
      <c r="G18" s="135">
        <f>G10+G12+G13+G15+G16</f>
        <v>6868</v>
      </c>
      <c r="H18" s="141">
        <f>G18*100/$O18</f>
        <v>0.04722410547175286</v>
      </c>
      <c r="I18" s="135">
        <f>I10+I12+I13+I15+I16</f>
        <v>9471503</v>
      </c>
      <c r="J18" s="141">
        <f t="shared" si="2"/>
        <v>65.12569258124981</v>
      </c>
      <c r="K18" s="135">
        <f>K10+K12+K13+K15+K16</f>
        <v>1115693</v>
      </c>
      <c r="L18" s="141">
        <f t="shared" si="3"/>
        <v>7.67146242080611</v>
      </c>
      <c r="M18" s="135">
        <f>M10+M12+M13+M15+M16</f>
        <v>18149</v>
      </c>
      <c r="N18" s="141">
        <f t="shared" si="4"/>
        <v>0.12479183025725724</v>
      </c>
      <c r="O18" s="135">
        <f>C18+K18+I18+M18+E18+G18</f>
        <v>14543420</v>
      </c>
      <c r="P18" s="142">
        <f t="shared" si="5"/>
        <v>100</v>
      </c>
    </row>
    <row r="19" spans="1:16" ht="12.75" customHeight="1">
      <c r="A19" s="22"/>
      <c r="B19" s="143" t="s">
        <v>125</v>
      </c>
      <c r="C19" s="35"/>
      <c r="D19" s="144"/>
      <c r="E19" s="145"/>
      <c r="F19" s="144"/>
      <c r="G19" s="145"/>
      <c r="H19" s="144"/>
      <c r="I19" s="145"/>
      <c r="J19" s="144"/>
      <c r="K19" s="145"/>
      <c r="L19" s="144"/>
      <c r="M19" s="145"/>
      <c r="N19" s="144"/>
      <c r="O19" s="146"/>
      <c r="P19" s="147"/>
    </row>
    <row r="20" spans="1:16" ht="15.75" customHeight="1">
      <c r="A20" s="34"/>
      <c r="B20" s="137" t="s">
        <v>126</v>
      </c>
      <c r="C20" s="132">
        <f>datitrim!C108</f>
        <v>801167</v>
      </c>
      <c r="D20" s="133">
        <f>C20*100/$O20</f>
        <v>49.246065285072824</v>
      </c>
      <c r="E20" s="134">
        <f>datitrim!D108</f>
        <v>623879</v>
      </c>
      <c r="F20" s="133">
        <f>E20*100/$O20</f>
        <v>38.34854152004008</v>
      </c>
      <c r="G20" s="134">
        <f>datitrim!E108</f>
        <v>1641</v>
      </c>
      <c r="H20" s="133">
        <f>G20*100/$O20</f>
        <v>0.10086884898255233</v>
      </c>
      <c r="I20" s="134">
        <f>datitrim!F108</f>
        <v>55181</v>
      </c>
      <c r="J20" s="133">
        <f>I20*100/$O20</f>
        <v>3.3918610333371237</v>
      </c>
      <c r="K20" s="134">
        <f>datitrim!G108</f>
        <v>135247</v>
      </c>
      <c r="L20" s="133">
        <f>K20*100/$O20</f>
        <v>8.313351138539462</v>
      </c>
      <c r="M20" s="134">
        <f>datitrim!H108</f>
        <v>9750</v>
      </c>
      <c r="N20" s="133">
        <f>M20*100/$O20</f>
        <v>0.5993121740279618</v>
      </c>
      <c r="O20" s="135">
        <f>datitrim!I108</f>
        <v>1626865</v>
      </c>
      <c r="P20" s="136">
        <f>D20+F20+H20+J20+L20+N20</f>
        <v>100</v>
      </c>
    </row>
    <row r="21" spans="1:16" ht="15.75" customHeight="1">
      <c r="A21" s="34"/>
      <c r="B21" s="137" t="s">
        <v>127</v>
      </c>
      <c r="C21" s="132">
        <f>datitrim!C109</f>
        <v>1255359</v>
      </c>
      <c r="D21" s="133">
        <f>C21*100/$O21</f>
        <v>11.635584287796307</v>
      </c>
      <c r="E21" s="134">
        <f>datitrim!D109</f>
        <v>704001</v>
      </c>
      <c r="F21" s="133">
        <f>E21*100/$O21</f>
        <v>6.525195560945425</v>
      </c>
      <c r="G21" s="134">
        <f>datitrim!E109</f>
        <v>3134</v>
      </c>
      <c r="H21" s="133">
        <f>G21*100/$O21</f>
        <v>0.029048201476990748</v>
      </c>
      <c r="I21" s="134">
        <f>datitrim!F109</f>
        <v>8314285</v>
      </c>
      <c r="J21" s="133">
        <f>I21*100/$O21</f>
        <v>77.06286720393172</v>
      </c>
      <c r="K21" s="134">
        <f>datitrim!G109</f>
        <v>506468</v>
      </c>
      <c r="L21" s="133">
        <f>K21*100/$O21</f>
        <v>4.694315413416895</v>
      </c>
      <c r="M21" s="134">
        <f>datitrim!H109</f>
        <v>5717</v>
      </c>
      <c r="N21" s="133">
        <f>M21*100/$O21</f>
        <v>0.052989332432659894</v>
      </c>
      <c r="O21" s="135">
        <f>datitrim!I109</f>
        <v>10788964</v>
      </c>
      <c r="P21" s="136">
        <f>D21+F21+H21+J21+L21+N21</f>
        <v>99.99999999999999</v>
      </c>
    </row>
    <row r="22" spans="1:16" ht="15.75" customHeight="1">
      <c r="A22" s="100"/>
      <c r="B22" s="148" t="s">
        <v>128</v>
      </c>
      <c r="C22" s="149">
        <f>datitrim!C110</f>
        <v>509216</v>
      </c>
      <c r="D22" s="150">
        <f>C22*100/$O22</f>
        <v>23.93392339035087</v>
      </c>
      <c r="E22" s="151">
        <f>datitrim!D110</f>
        <v>37585</v>
      </c>
      <c r="F22" s="150">
        <f>E22*100/$O22</f>
        <v>1.7665519359688964</v>
      </c>
      <c r="G22" s="151">
        <f>datitrim!E110</f>
        <v>2093</v>
      </c>
      <c r="H22" s="150">
        <f>G22*100/$O22</f>
        <v>0.09837417059951842</v>
      </c>
      <c r="I22" s="151">
        <f>datitrim!F110</f>
        <v>1102037</v>
      </c>
      <c r="J22" s="150">
        <f>I22*100/$O22</f>
        <v>51.797408430473716</v>
      </c>
      <c r="K22" s="151">
        <f>datitrim!G110</f>
        <v>473978</v>
      </c>
      <c r="L22" s="150">
        <f>K22*100/$O22</f>
        <v>22.277684009755635</v>
      </c>
      <c r="M22" s="151">
        <f>datitrim!H110</f>
        <v>2682</v>
      </c>
      <c r="N22" s="150">
        <f>M22*100/$O22</f>
        <v>0.1260580628513657</v>
      </c>
      <c r="O22" s="152">
        <f>datitrim!I110</f>
        <v>2127591</v>
      </c>
      <c r="P22" s="136">
        <f>D22+F22+H22+J22+L22+N22</f>
        <v>100</v>
      </c>
    </row>
    <row r="23" spans="1:16" ht="15" customHeight="1" hidden="1">
      <c r="A23" s="34"/>
      <c r="B23" s="98"/>
      <c r="C23" s="132">
        <f>C20+C21+C22</f>
        <v>2565742</v>
      </c>
      <c r="D23" s="138"/>
      <c r="E23" s="134">
        <f>E20+E21+E22</f>
        <v>1365465</v>
      </c>
      <c r="F23" s="138"/>
      <c r="G23" s="134">
        <f>G20+G21+G22</f>
        <v>6868</v>
      </c>
      <c r="H23" s="138"/>
      <c r="I23" s="134">
        <f>I20+I21+I22</f>
        <v>9471503</v>
      </c>
      <c r="J23" s="138"/>
      <c r="K23" s="134">
        <f>K20+K21+K22</f>
        <v>1115693</v>
      </c>
      <c r="L23" s="138"/>
      <c r="M23" s="134">
        <f>M20+M21+M22</f>
        <v>18149</v>
      </c>
      <c r="N23" s="138"/>
      <c r="O23" s="135">
        <f>O20+O21+O22</f>
        <v>14543420</v>
      </c>
      <c r="P23" s="136">
        <f>H23+F23+N23+J23+L23+D23</f>
        <v>0</v>
      </c>
    </row>
    <row r="24" spans="1:16" ht="18" customHeight="1">
      <c r="A24" s="22"/>
      <c r="B24" s="153" t="s">
        <v>129</v>
      </c>
      <c r="C24" s="154"/>
      <c r="D24" s="155"/>
      <c r="E24" s="156"/>
      <c r="F24" s="155"/>
      <c r="G24" s="156"/>
      <c r="H24" s="155"/>
      <c r="I24" s="156"/>
      <c r="J24" s="155"/>
      <c r="K24" s="156"/>
      <c r="L24" s="155"/>
      <c r="M24" s="156"/>
      <c r="N24" s="155"/>
      <c r="O24" s="157"/>
      <c r="P24" s="158"/>
    </row>
    <row r="25" spans="1:16" ht="15.75" customHeight="1">
      <c r="A25" s="34"/>
      <c r="B25" s="98" t="s">
        <v>117</v>
      </c>
      <c r="C25" s="132">
        <f>datitrim!C111</f>
        <v>213562</v>
      </c>
      <c r="D25" s="133">
        <f>C25*100/$O25</f>
        <v>34.315748203565875</v>
      </c>
      <c r="E25" s="134">
        <f>datitrim!D111</f>
        <v>177483</v>
      </c>
      <c r="F25" s="133">
        <f>E25*100/$O25</f>
        <v>28.518472099032046</v>
      </c>
      <c r="G25" s="134">
        <f>datitrim!E111</f>
        <v>55972</v>
      </c>
      <c r="H25" s="133">
        <f>G25*100/$O25</f>
        <v>8.993739796639801</v>
      </c>
      <c r="I25" s="134">
        <f>datitrim!F111</f>
        <v>59408</v>
      </c>
      <c r="J25" s="133">
        <f>I25*100/$O25</f>
        <v>9.545846027277518</v>
      </c>
      <c r="K25" s="134">
        <f>datitrim!G111</f>
        <v>5605</v>
      </c>
      <c r="L25" s="133">
        <f>K25*100/$O25</f>
        <v>0.9006273057987223</v>
      </c>
      <c r="M25" s="134">
        <f>datitrim!H111</f>
        <v>110314</v>
      </c>
      <c r="N25" s="133">
        <f>M25*100/$O25</f>
        <v>17.725566567686037</v>
      </c>
      <c r="O25" s="135">
        <f>datitrim!I111</f>
        <v>622344</v>
      </c>
      <c r="P25" s="136">
        <f>D25+F25+H25+J25+L25+N25</f>
        <v>100</v>
      </c>
    </row>
    <row r="26" spans="1:16" ht="15.75" customHeight="1">
      <c r="A26" s="34"/>
      <c r="B26" s="98" t="s">
        <v>119</v>
      </c>
      <c r="C26" s="132">
        <f>datitrim!C112</f>
        <v>0</v>
      </c>
      <c r="D26" s="138"/>
      <c r="E26" s="134">
        <f>datitrim!D112</f>
        <v>0</v>
      </c>
      <c r="F26" s="138"/>
      <c r="G26" s="134">
        <f>datitrim!E112</f>
        <v>0</v>
      </c>
      <c r="H26" s="138"/>
      <c r="I26" s="134">
        <f>datitrim!F112</f>
        <v>0</v>
      </c>
      <c r="J26" s="138"/>
      <c r="K26" s="134">
        <f>datitrim!G112</f>
        <v>0</v>
      </c>
      <c r="L26" s="138"/>
      <c r="M26" s="134">
        <f>datitrim!H112</f>
        <v>0</v>
      </c>
      <c r="N26" s="138"/>
      <c r="O26" s="135">
        <f>datitrim!I112</f>
        <v>0</v>
      </c>
      <c r="P26" s="136"/>
    </row>
    <row r="27" spans="1:16" ht="15.75" customHeight="1">
      <c r="A27" s="34"/>
      <c r="B27" s="98" t="s">
        <v>120</v>
      </c>
      <c r="C27" s="132">
        <f>datitrim!C113</f>
        <v>0</v>
      </c>
      <c r="D27" s="133">
        <f>C27*100/$O27</f>
        <v>0</v>
      </c>
      <c r="E27" s="134">
        <f>datitrim!D113</f>
        <v>693</v>
      </c>
      <c r="F27" s="133">
        <f>E27*100/$O27</f>
        <v>60.62992125984252</v>
      </c>
      <c r="G27" s="134">
        <f>datitrim!E113</f>
        <v>447</v>
      </c>
      <c r="H27" s="138">
        <f>G27*100/$O27</f>
        <v>39.10761154855643</v>
      </c>
      <c r="I27" s="134">
        <f>datitrim!F113</f>
        <v>0</v>
      </c>
      <c r="J27" s="133">
        <f>I27*100/$O27</f>
        <v>0</v>
      </c>
      <c r="K27" s="134">
        <f>datitrim!G113</f>
        <v>0</v>
      </c>
      <c r="L27" s="133">
        <f>K27*100/$O27</f>
        <v>0</v>
      </c>
      <c r="M27" s="134">
        <f>datitrim!H113</f>
        <v>3</v>
      </c>
      <c r="N27" s="133">
        <f>M27*100/$O27</f>
        <v>0.26246719160104987</v>
      </c>
      <c r="O27" s="135">
        <f>datitrim!I113</f>
        <v>1143</v>
      </c>
      <c r="P27" s="136">
        <f>D27+F27+H27+J27+L27+N27</f>
        <v>100</v>
      </c>
    </row>
    <row r="28" spans="1:16" ht="15.75" customHeight="1">
      <c r="A28" s="34"/>
      <c r="B28" s="98" t="s">
        <v>121</v>
      </c>
      <c r="C28" s="132">
        <f>datitrim!C114</f>
        <v>1709</v>
      </c>
      <c r="D28" s="133">
        <f>C28*100/$O28</f>
        <v>14.421940928270041</v>
      </c>
      <c r="E28" s="134">
        <f>datitrim!D114</f>
        <v>21</v>
      </c>
      <c r="F28" s="133">
        <f>E28*100/$O28</f>
        <v>0.17721518987341772</v>
      </c>
      <c r="G28" s="134">
        <f>datitrim!E114</f>
        <v>0</v>
      </c>
      <c r="H28" s="138"/>
      <c r="I28" s="134">
        <f>datitrim!F114</f>
        <v>0</v>
      </c>
      <c r="J28" s="138"/>
      <c r="K28" s="134">
        <f>datitrim!G114</f>
        <v>0</v>
      </c>
      <c r="L28" s="138"/>
      <c r="M28" s="134">
        <f>datitrim!H114</f>
        <v>10120</v>
      </c>
      <c r="N28" s="133">
        <f>M28*100/$O28</f>
        <v>85.40084388185655</v>
      </c>
      <c r="O28" s="135">
        <f>datitrim!I114</f>
        <v>11850</v>
      </c>
      <c r="P28" s="136">
        <f>D28+F28+H28+J28+L28+N28</f>
        <v>100</v>
      </c>
    </row>
    <row r="29" spans="1:16" ht="15.75" customHeight="1">
      <c r="A29" s="34"/>
      <c r="B29" s="98" t="s">
        <v>122</v>
      </c>
      <c r="C29" s="132">
        <f>datitrim!C115</f>
        <v>110692</v>
      </c>
      <c r="D29" s="133">
        <f>C29*100/$O29</f>
        <v>13.272406148194067</v>
      </c>
      <c r="E29" s="134">
        <f>datitrim!D115</f>
        <v>646274</v>
      </c>
      <c r="F29" s="133">
        <f>E29*100/$O29</f>
        <v>77.49079437554632</v>
      </c>
      <c r="G29" s="134">
        <f>datitrim!E115</f>
        <v>1137</v>
      </c>
      <c r="H29" s="133">
        <f>G29*100/$O29</f>
        <v>0.13633077178564534</v>
      </c>
      <c r="I29" s="134">
        <f>datitrim!F115</f>
        <v>23636</v>
      </c>
      <c r="J29" s="133">
        <f>I29*100/$O29</f>
        <v>2.834049359653046</v>
      </c>
      <c r="K29" s="134">
        <f>datitrim!G115</f>
        <v>1125</v>
      </c>
      <c r="L29" s="133">
        <f>K29*100/$O29</f>
        <v>0.13489192459001847</v>
      </c>
      <c r="M29" s="134">
        <f>datitrim!H115</f>
        <v>51137</v>
      </c>
      <c r="N29" s="133">
        <f>M29*100/$O29</f>
        <v>6.131527420230911</v>
      </c>
      <c r="O29" s="135">
        <f>datitrim!I115</f>
        <v>834001</v>
      </c>
      <c r="P29" s="136">
        <f>D29+F29+H29+J29+L29+N29</f>
        <v>100.00000000000001</v>
      </c>
    </row>
    <row r="30" spans="1:16" ht="18" customHeight="1">
      <c r="A30" s="100"/>
      <c r="B30" s="101" t="s">
        <v>130</v>
      </c>
      <c r="C30" s="159">
        <f>C25+C26+C27+C28+C29</f>
        <v>325963</v>
      </c>
      <c r="D30" s="160">
        <f>C30*100/$O30</f>
        <v>22.184344242100863</v>
      </c>
      <c r="E30" s="161">
        <f>E25+E26+E27+E28+E29</f>
        <v>824471</v>
      </c>
      <c r="F30" s="160">
        <f>E30*100/$O30</f>
        <v>56.11173195003464</v>
      </c>
      <c r="G30" s="161">
        <f>G25+G26+G27+G28+G29</f>
        <v>57556</v>
      </c>
      <c r="H30" s="160">
        <f>G30*100/$O30</f>
        <v>3.9171381942071872</v>
      </c>
      <c r="I30" s="161">
        <f>I25+I26+I27+I28+I29</f>
        <v>83044</v>
      </c>
      <c r="J30" s="160">
        <f>I30*100/$O30</f>
        <v>5.651796931679437</v>
      </c>
      <c r="K30" s="161">
        <f>K25+K26+K27+K28+K29</f>
        <v>6730</v>
      </c>
      <c r="L30" s="160">
        <f>K30*100/$O30</f>
        <v>0.45802939827323597</v>
      </c>
      <c r="M30" s="161">
        <f>M25+M26+M27+M28+M29</f>
        <v>171574</v>
      </c>
      <c r="N30" s="160">
        <f>M30*100/$O30</f>
        <v>11.676959283704635</v>
      </c>
      <c r="O30" s="135">
        <f>C30+K30+I30+M30+E30+G30</f>
        <v>1469338</v>
      </c>
      <c r="P30" s="162">
        <f>D30+F30+H30+J30+L30+N30</f>
        <v>100</v>
      </c>
    </row>
    <row r="31" spans="1:16" ht="15.75" customHeight="1">
      <c r="A31" s="102"/>
      <c r="B31" s="103" t="s">
        <v>131</v>
      </c>
      <c r="C31" s="154"/>
      <c r="D31" s="163"/>
      <c r="E31" s="156"/>
      <c r="F31" s="163"/>
      <c r="G31" s="156"/>
      <c r="H31" s="163"/>
      <c r="I31" s="156"/>
      <c r="J31" s="163"/>
      <c r="K31" s="156"/>
      <c r="L31" s="163"/>
      <c r="M31" s="156"/>
      <c r="N31" s="163"/>
      <c r="O31" s="157"/>
      <c r="P31" s="158"/>
    </row>
    <row r="32" spans="1:16" ht="15.75" customHeight="1">
      <c r="A32" s="34"/>
      <c r="B32" s="104" t="s">
        <v>132</v>
      </c>
      <c r="C32" s="164">
        <f>C18+C30</f>
        <v>2891705</v>
      </c>
      <c r="D32" s="165">
        <f>C32*100/$O32</f>
        <v>18.05875664891707</v>
      </c>
      <c r="E32" s="166">
        <f>E18+E30</f>
        <v>2189936</v>
      </c>
      <c r="F32" s="165">
        <f>E32*100/$O32</f>
        <v>13.676194944056483</v>
      </c>
      <c r="G32" s="166">
        <f>G18+G30</f>
        <v>64424</v>
      </c>
      <c r="H32" s="165">
        <f>G32*100/$O32</f>
        <v>0.40232919275992307</v>
      </c>
      <c r="I32" s="166">
        <f>I18+I30</f>
        <v>9554547</v>
      </c>
      <c r="J32" s="165">
        <f>I32*100/$O32</f>
        <v>59.66834070682889</v>
      </c>
      <c r="K32" s="166">
        <f>K18+K30</f>
        <v>1122423</v>
      </c>
      <c r="L32" s="165">
        <f>K32*100/$O32</f>
        <v>7.009554506475399</v>
      </c>
      <c r="M32" s="166">
        <f>M18+M30</f>
        <v>189723</v>
      </c>
      <c r="N32" s="165">
        <f>M32*100/$O32</f>
        <v>1.1848240009622328</v>
      </c>
      <c r="O32" s="166">
        <f>O18+O30</f>
        <v>16012758</v>
      </c>
      <c r="P32" s="167">
        <f>D32+F32+H32+J32+L32+N32</f>
        <v>100</v>
      </c>
    </row>
    <row r="33" spans="1:16" ht="15.75" customHeight="1">
      <c r="A33" s="105"/>
      <c r="B33" s="168" t="str">
        <f>"Variazione %   "&amp;datitrim!$I$1&amp;" / "&amp;datitrim!$I$1-1</f>
        <v>Variazione %   2007 / 2006</v>
      </c>
      <c r="C33" s="169">
        <f>datitrim!K121</f>
        <v>-13.01</v>
      </c>
      <c r="D33" s="170"/>
      <c r="E33" s="169">
        <f>datitrim!L121</f>
        <v>-0.89</v>
      </c>
      <c r="F33" s="170"/>
      <c r="G33" s="169">
        <f>datitrim!M121</f>
        <v>-44.02</v>
      </c>
      <c r="H33" s="170"/>
      <c r="I33" s="169">
        <f>datitrim!N121</f>
        <v>-13.74</v>
      </c>
      <c r="J33" s="170"/>
      <c r="K33" s="169">
        <f>datitrim!O121</f>
        <v>-10.7</v>
      </c>
      <c r="L33" s="170"/>
      <c r="M33" s="169">
        <f>datitrim!P121</f>
        <v>3.84</v>
      </c>
      <c r="N33" s="170"/>
      <c r="O33" s="171">
        <f>datitrim!Q121</f>
        <v>-11.85</v>
      </c>
      <c r="P33" s="172"/>
    </row>
    <row r="34" spans="1:16" ht="6.75" customHeight="1">
      <c r="A34" s="106"/>
      <c r="B34" s="107"/>
      <c r="C34" s="134"/>
      <c r="D34" s="173"/>
      <c r="E34" s="134"/>
      <c r="F34" s="173"/>
      <c r="G34" s="134"/>
      <c r="H34" s="173"/>
      <c r="I34" s="134"/>
      <c r="J34" s="173"/>
      <c r="K34" s="134"/>
      <c r="L34" s="173"/>
      <c r="M34" s="134"/>
      <c r="N34" s="173"/>
      <c r="O34" s="135"/>
      <c r="P34" s="173"/>
    </row>
    <row r="35" spans="1:16" ht="16.5" customHeight="1">
      <c r="A35" s="108"/>
      <c r="B35" s="109" t="s">
        <v>133</v>
      </c>
      <c r="C35" s="174">
        <f>datitrim!C120</f>
        <v>35667</v>
      </c>
      <c r="D35" s="175">
        <f>C35*100/$O35</f>
        <v>4.102942242233145</v>
      </c>
      <c r="E35" s="176">
        <f>datitrim!D120</f>
        <v>9</v>
      </c>
      <c r="F35" s="175"/>
      <c r="G35" s="176">
        <f>datitrim!E120</f>
        <v>127474</v>
      </c>
      <c r="H35" s="175">
        <f>G35*100/$O35</f>
        <v>14.663931908667058</v>
      </c>
      <c r="I35" s="176">
        <f>datitrim!F120</f>
        <v>23132</v>
      </c>
      <c r="J35" s="175">
        <f>I35*100/$O35</f>
        <v>2.6609824192485245</v>
      </c>
      <c r="K35" s="176">
        <f>datitrim!G120</f>
        <v>682933</v>
      </c>
      <c r="L35" s="175">
        <f>K35*100/$O35</f>
        <v>78.56098506504637</v>
      </c>
      <c r="M35" s="176">
        <f>datitrim!H120</f>
        <v>88</v>
      </c>
      <c r="N35" s="175">
        <f>M35*100/$O35</f>
        <v>0.010123052606513494</v>
      </c>
      <c r="O35" s="177">
        <f>datitrim!I120</f>
        <v>869303</v>
      </c>
      <c r="P35" s="178">
        <f>D35+F35+H35+J35+L35+N35</f>
        <v>99.9989646878016</v>
      </c>
    </row>
    <row r="36" spans="1:16" ht="9" customHeight="1">
      <c r="A36" s="106"/>
      <c r="B36" s="107"/>
      <c r="C36" s="134"/>
      <c r="D36" s="173"/>
      <c r="E36" s="134"/>
      <c r="F36" s="173"/>
      <c r="G36" s="134"/>
      <c r="H36" s="173"/>
      <c r="I36" s="134"/>
      <c r="J36" s="173"/>
      <c r="K36" s="134"/>
      <c r="L36" s="173"/>
      <c r="M36" s="134"/>
      <c r="N36" s="173"/>
      <c r="O36" s="134"/>
      <c r="P36" s="173"/>
    </row>
    <row r="37" spans="1:2" ht="11.25">
      <c r="A37" s="5"/>
      <c r="B37" s="4" t="s">
        <v>134</v>
      </c>
    </row>
    <row r="38" spans="2:16" ht="11.25">
      <c r="B38" s="179" t="s">
        <v>135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</row>
    <row r="39" spans="2:16" ht="11.2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</row>
  </sheetData>
  <mergeCells count="3">
    <mergeCell ref="E7:F7"/>
    <mergeCell ref="G7:H7"/>
    <mergeCell ref="B38:P39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r:id="rId1"/>
  <headerFooter alignWithMargins="0">
    <oddHeader>&amp;L&amp;9ISVAP - SERVIZIO STATISTICA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"/>
  <dimension ref="A1:K8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8.7109375" style="4" customWidth="1"/>
    <col min="2" max="2" width="9.7109375" style="4" customWidth="1"/>
    <col min="3" max="3" width="23.7109375" style="5" customWidth="1"/>
    <col min="4" max="4" width="9.7109375" style="4" customWidth="1"/>
    <col min="5" max="5" width="12.7109375" style="4" customWidth="1"/>
    <col min="6" max="6" width="9.7109375" style="4" customWidth="1"/>
    <col min="7" max="7" width="12.7109375" style="4" customWidth="1"/>
    <col min="8" max="11" width="11.7109375" style="4" customWidth="1"/>
    <col min="12" max="16384" width="9.140625" style="4" customWidth="1"/>
  </cols>
  <sheetData>
    <row r="1" ht="12.75" customHeight="1">
      <c r="K1" s="7" t="s">
        <v>45</v>
      </c>
    </row>
    <row r="2" spans="1:11" s="11" customFormat="1" ht="12.75" customHeight="1">
      <c r="A2" s="8" t="s">
        <v>46</v>
      </c>
      <c r="B2" s="8"/>
      <c r="C2" s="9"/>
      <c r="D2" s="8"/>
      <c r="E2" s="8"/>
      <c r="F2" s="8"/>
      <c r="G2" s="8"/>
      <c r="H2" s="8"/>
      <c r="I2" s="8"/>
      <c r="J2" s="8"/>
      <c r="K2" s="8"/>
    </row>
    <row r="3" spans="1:11" s="11" customFormat="1" ht="12.75" customHeight="1">
      <c r="A3" s="8" t="s">
        <v>4</v>
      </c>
      <c r="B3" s="8"/>
      <c r="C3" s="9"/>
      <c r="D3" s="8"/>
      <c r="E3" s="8"/>
      <c r="F3" s="8"/>
      <c r="G3" s="8"/>
      <c r="H3" s="8"/>
      <c r="I3" s="8"/>
      <c r="J3" s="8"/>
      <c r="K3" s="8"/>
    </row>
    <row r="4" spans="1:11" s="11" customFormat="1" ht="12.75" customHeight="1">
      <c r="A4" s="8" t="str">
        <f>"Nuova produzione emessa "&amp;IF(datitrim!J1=0,"nell'anno ","a tutto il "&amp;TRIM(datitrim!J1)&amp;" trimestre ")&amp;datitrim!I1&amp;" (a)"</f>
        <v>Nuova produzione emessa a tutto il I trimestre 2007 (a)</v>
      </c>
      <c r="B4" s="8"/>
      <c r="C4" s="9"/>
      <c r="D4" s="8"/>
      <c r="E4" s="8"/>
      <c r="F4" s="8"/>
      <c r="G4" s="8"/>
      <c r="H4" s="8"/>
      <c r="I4" s="8"/>
      <c r="J4" s="8"/>
      <c r="K4" s="8"/>
    </row>
    <row r="5" spans="1:11" s="11" customFormat="1" ht="12.75" customHeight="1">
      <c r="A5" s="4"/>
      <c r="C5" s="4"/>
      <c r="I5" s="4"/>
      <c r="J5" s="4"/>
      <c r="K5" s="13" t="s">
        <v>5</v>
      </c>
    </row>
    <row r="6" spans="1:11" s="11" customFormat="1" ht="4.5" customHeight="1">
      <c r="A6" s="4"/>
      <c r="C6" s="4"/>
      <c r="I6" s="4"/>
      <c r="J6" s="4"/>
      <c r="K6" s="7"/>
    </row>
    <row r="7" spans="1:11" s="11" customFormat="1" ht="12.75" customHeight="1">
      <c r="A7" s="6" t="s">
        <v>47</v>
      </c>
      <c r="C7" s="4"/>
      <c r="I7" s="4"/>
      <c r="J7" s="4"/>
      <c r="K7" s="7"/>
    </row>
    <row r="8" spans="1:11" ht="12.75" customHeight="1">
      <c r="A8" s="14"/>
      <c r="B8" s="15"/>
      <c r="C8" s="15"/>
      <c r="D8" s="16" t="s">
        <v>48</v>
      </c>
      <c r="E8" s="19"/>
      <c r="F8" s="16" t="s">
        <v>49</v>
      </c>
      <c r="G8" s="17"/>
      <c r="H8" s="16" t="s">
        <v>50</v>
      </c>
      <c r="I8" s="17"/>
      <c r="J8" s="17"/>
      <c r="K8" s="181"/>
    </row>
    <row r="9" spans="1:11" ht="12.75" customHeight="1">
      <c r="A9" s="115"/>
      <c r="B9" s="21" t="s">
        <v>51</v>
      </c>
      <c r="C9" s="11"/>
      <c r="D9" s="22" t="s">
        <v>52</v>
      </c>
      <c r="E9" s="23" t="s">
        <v>53</v>
      </c>
      <c r="F9" s="22" t="s">
        <v>52</v>
      </c>
      <c r="G9" s="23" t="s">
        <v>53</v>
      </c>
      <c r="H9" s="22" t="s">
        <v>54</v>
      </c>
      <c r="I9" s="23" t="s">
        <v>55</v>
      </c>
      <c r="J9" s="23" t="s">
        <v>56</v>
      </c>
      <c r="K9" s="182" t="s">
        <v>57</v>
      </c>
    </row>
    <row r="10" spans="1:11" ht="12.75" customHeight="1">
      <c r="A10" s="26"/>
      <c r="B10" s="183"/>
      <c r="C10" s="183"/>
      <c r="D10" s="1" t="s">
        <v>58</v>
      </c>
      <c r="E10" s="28" t="s">
        <v>59</v>
      </c>
      <c r="F10" s="1" t="s">
        <v>58</v>
      </c>
      <c r="G10" s="28" t="s">
        <v>59</v>
      </c>
      <c r="H10" s="1" t="s">
        <v>60</v>
      </c>
      <c r="I10" s="28"/>
      <c r="J10" s="28"/>
      <c r="K10" s="184"/>
    </row>
    <row r="11" spans="1:11" ht="12.75" customHeight="1">
      <c r="A11" s="22" t="s">
        <v>61</v>
      </c>
      <c r="B11" s="21" t="s">
        <v>62</v>
      </c>
      <c r="C11" s="21"/>
      <c r="D11" s="20"/>
      <c r="E11" s="31"/>
      <c r="F11" s="20"/>
      <c r="G11" s="31"/>
      <c r="H11" s="20"/>
      <c r="I11" s="31"/>
      <c r="J11" s="31"/>
      <c r="K11" s="180"/>
    </row>
    <row r="12" spans="1:11" ht="12" customHeight="1">
      <c r="A12" s="34"/>
      <c r="B12" s="5" t="s">
        <v>63</v>
      </c>
      <c r="D12" s="35">
        <f>datitrim!C21</f>
        <v>238402</v>
      </c>
      <c r="E12" s="36">
        <f>datitrim!D21</f>
        <v>5385291</v>
      </c>
      <c r="F12" s="35">
        <f>datitrim!E21</f>
        <v>2957</v>
      </c>
      <c r="G12" s="36">
        <f>datitrim!F21</f>
        <v>6318</v>
      </c>
      <c r="H12" s="35">
        <f>datitrim!G21</f>
        <v>143072</v>
      </c>
      <c r="I12" s="36">
        <f>datitrim!H21</f>
        <v>3019854</v>
      </c>
      <c r="J12" s="36">
        <f>datitrim!I21</f>
        <v>219092</v>
      </c>
      <c r="K12" s="46">
        <f>datitrim!J21</f>
        <v>3382018</v>
      </c>
    </row>
    <row r="13" spans="1:11" ht="12" customHeight="1">
      <c r="A13" s="34"/>
      <c r="B13" s="39" t="s">
        <v>64</v>
      </c>
      <c r="D13" s="35">
        <f>datitrim!C22</f>
        <v>843</v>
      </c>
      <c r="E13" s="36">
        <f>datitrim!D22</f>
        <v>23307</v>
      </c>
      <c r="F13" s="35">
        <f>datitrim!E22</f>
        <v>0</v>
      </c>
      <c r="G13" s="36">
        <f>datitrim!F22</f>
        <v>0</v>
      </c>
      <c r="H13" s="35">
        <f>datitrim!G22</f>
        <v>2029</v>
      </c>
      <c r="I13" s="36">
        <f>datitrim!H22</f>
        <v>5752</v>
      </c>
      <c r="J13" s="36">
        <f>datitrim!I22</f>
        <v>942</v>
      </c>
      <c r="K13" s="46">
        <f>datitrim!J22</f>
        <v>8723</v>
      </c>
    </row>
    <row r="14" spans="1:11" ht="12" customHeight="1">
      <c r="A14" s="34"/>
      <c r="B14" s="40" t="s">
        <v>65</v>
      </c>
      <c r="D14" s="35">
        <f>datitrim!C54</f>
        <v>0</v>
      </c>
      <c r="E14" s="36">
        <f>datitrim!D54</f>
        <v>0</v>
      </c>
      <c r="F14" s="35">
        <f>datitrim!E54</f>
        <v>558</v>
      </c>
      <c r="G14" s="36">
        <f>datitrim!F54</f>
        <v>609</v>
      </c>
      <c r="H14" s="35">
        <f>datitrim!G54</f>
        <v>107</v>
      </c>
      <c r="I14" s="36">
        <f>datitrim!H54</f>
        <v>0</v>
      </c>
      <c r="J14" s="36">
        <f>datitrim!I54</f>
        <v>815</v>
      </c>
      <c r="K14" s="46">
        <f>datitrim!J54</f>
        <v>922</v>
      </c>
    </row>
    <row r="15" spans="1:11" ht="12" customHeight="1">
      <c r="A15" s="34"/>
      <c r="B15" s="5" t="s">
        <v>66</v>
      </c>
      <c r="D15" s="35">
        <f>datitrim!C23</f>
        <v>92401</v>
      </c>
      <c r="E15" s="36">
        <f>datitrim!D23</f>
        <v>6262205</v>
      </c>
      <c r="F15" s="35">
        <f>datitrim!E23</f>
        <v>825</v>
      </c>
      <c r="G15" s="36">
        <f>datitrim!F23</f>
        <v>3632</v>
      </c>
      <c r="H15" s="35">
        <f>datitrim!G23</f>
        <v>16428</v>
      </c>
      <c r="I15" s="36">
        <f>datitrim!H23</f>
        <v>40069</v>
      </c>
      <c r="J15" s="36">
        <f>datitrim!I23</f>
        <v>8</v>
      </c>
      <c r="K15" s="46">
        <f>datitrim!J23</f>
        <v>56505</v>
      </c>
    </row>
    <row r="16" spans="1:11" ht="12" customHeight="1">
      <c r="A16" s="34"/>
      <c r="B16" s="5" t="s">
        <v>67</v>
      </c>
      <c r="D16" s="35">
        <f>datitrim!C24</f>
        <v>4888</v>
      </c>
      <c r="E16" s="36">
        <f>datitrim!D24</f>
        <v>193169</v>
      </c>
      <c r="F16" s="35">
        <f>datitrim!E24</f>
        <v>9</v>
      </c>
      <c r="G16" s="36">
        <f>datitrim!F24</f>
        <v>280</v>
      </c>
      <c r="H16" s="35">
        <f>datitrim!G24</f>
        <v>138</v>
      </c>
      <c r="I16" s="36">
        <f>datitrim!H24</f>
        <v>163842</v>
      </c>
      <c r="J16" s="36">
        <f>datitrim!I24</f>
        <v>0</v>
      </c>
      <c r="K16" s="46">
        <f>datitrim!J24</f>
        <v>163980</v>
      </c>
    </row>
    <row r="17" spans="1:11" ht="12" customHeight="1">
      <c r="A17" s="34"/>
      <c r="B17" s="5" t="s">
        <v>68</v>
      </c>
      <c r="D17" s="35">
        <f aca="true" t="shared" si="0" ref="D17:J17">D12+D15+D16</f>
        <v>335691</v>
      </c>
      <c r="E17" s="36">
        <f t="shared" si="0"/>
        <v>11840665</v>
      </c>
      <c r="F17" s="35">
        <f t="shared" si="0"/>
        <v>3791</v>
      </c>
      <c r="G17" s="36">
        <f t="shared" si="0"/>
        <v>10230</v>
      </c>
      <c r="H17" s="35">
        <f t="shared" si="0"/>
        <v>159638</v>
      </c>
      <c r="I17" s="36">
        <f t="shared" si="0"/>
        <v>3223765</v>
      </c>
      <c r="J17" s="36">
        <f t="shared" si="0"/>
        <v>219100</v>
      </c>
      <c r="K17" s="46">
        <f>H17+I17+J17</f>
        <v>3602503</v>
      </c>
    </row>
    <row r="18" spans="1:11" ht="12" customHeight="1">
      <c r="A18" s="34"/>
      <c r="B18" s="39" t="s">
        <v>69</v>
      </c>
      <c r="D18" s="35">
        <f>datitrim!C26</f>
        <v>2754</v>
      </c>
      <c r="E18" s="36">
        <f>datitrim!D26</f>
        <v>155086</v>
      </c>
      <c r="F18" s="35">
        <f>datitrim!E26</f>
        <v>147</v>
      </c>
      <c r="G18" s="36">
        <f>datitrim!F26</f>
        <v>438</v>
      </c>
      <c r="H18" s="35">
        <f>datitrim!G26</f>
        <v>5868</v>
      </c>
      <c r="I18" s="36">
        <f>datitrim!H26</f>
        <v>951</v>
      </c>
      <c r="J18" s="36">
        <f>datitrim!I26</f>
        <v>0</v>
      </c>
      <c r="K18" s="46">
        <f>datitrim!J26</f>
        <v>6819</v>
      </c>
    </row>
    <row r="19" spans="1:11" ht="24" customHeight="1">
      <c r="A19" s="34"/>
      <c r="B19" s="185" t="s">
        <v>70</v>
      </c>
      <c r="C19" s="186"/>
      <c r="D19" s="35">
        <f>datitrim!C55</f>
        <v>0</v>
      </c>
      <c r="E19" s="36">
        <f>datitrim!D55</f>
        <v>0</v>
      </c>
      <c r="F19" s="35">
        <f>datitrim!E55</f>
        <v>0</v>
      </c>
      <c r="G19" s="36">
        <f>datitrim!F55</f>
        <v>0</v>
      </c>
      <c r="H19" s="35">
        <f>datitrim!G55</f>
        <v>0</v>
      </c>
      <c r="I19" s="36">
        <f>datitrim!H55</f>
        <v>0</v>
      </c>
      <c r="J19" s="36">
        <f>datitrim!I55</f>
        <v>0</v>
      </c>
      <c r="K19" s="46">
        <f>datitrim!J55</f>
        <v>0</v>
      </c>
    </row>
    <row r="20" spans="1:11" ht="13.5" customHeight="1">
      <c r="A20" s="22"/>
      <c r="B20" s="21" t="s">
        <v>71</v>
      </c>
      <c r="C20" s="21"/>
      <c r="D20" s="35"/>
      <c r="E20" s="36"/>
      <c r="F20" s="35"/>
      <c r="G20" s="36"/>
      <c r="H20" s="35"/>
      <c r="I20" s="36"/>
      <c r="J20" s="41"/>
      <c r="K20" s="46"/>
    </row>
    <row r="21" spans="1:11" ht="12" customHeight="1">
      <c r="A21" s="34"/>
      <c r="B21" s="5" t="s">
        <v>72</v>
      </c>
      <c r="D21" s="35">
        <f>datitrim!C27</f>
        <v>324</v>
      </c>
      <c r="E21" s="36">
        <f>datitrim!D27</f>
        <v>9105</v>
      </c>
      <c r="F21" s="35">
        <f>datitrim!E27</f>
        <v>0</v>
      </c>
      <c r="G21" s="36">
        <f>datitrim!F27</f>
        <v>0</v>
      </c>
      <c r="H21" s="35">
        <f>datitrim!G27</f>
        <v>126</v>
      </c>
      <c r="I21" s="36">
        <f>datitrim!H27</f>
        <v>988</v>
      </c>
      <c r="J21" s="187">
        <f>datitrim!I27</f>
        <v>0</v>
      </c>
      <c r="K21" s="46">
        <f>datitrim!J27</f>
        <v>1114</v>
      </c>
    </row>
    <row r="22" spans="1:11" ht="12" customHeight="1">
      <c r="A22" s="34"/>
      <c r="B22" s="5" t="s">
        <v>73</v>
      </c>
      <c r="D22" s="35">
        <f>datitrim!C28</f>
        <v>419176</v>
      </c>
      <c r="E22" s="36">
        <f>datitrim!D28</f>
        <v>14302997</v>
      </c>
      <c r="F22" s="35">
        <f>datitrim!E28</f>
        <v>6532</v>
      </c>
      <c r="G22" s="36">
        <f>datitrim!F28</f>
        <v>80383</v>
      </c>
      <c r="H22" s="35">
        <f>datitrim!G28</f>
        <v>4282</v>
      </c>
      <c r="I22" s="36">
        <f>datitrim!H28</f>
        <v>85698</v>
      </c>
      <c r="J22" s="187">
        <f>datitrim!I28</f>
        <v>0</v>
      </c>
      <c r="K22" s="46">
        <f>datitrim!J28</f>
        <v>89980</v>
      </c>
    </row>
    <row r="23" spans="1:11" ht="12" customHeight="1">
      <c r="A23" s="34"/>
      <c r="B23" s="5" t="s">
        <v>74</v>
      </c>
      <c r="D23" s="35">
        <f>datitrim!C29</f>
        <v>1927</v>
      </c>
      <c r="E23" s="36">
        <f>datitrim!D29</f>
        <v>45124</v>
      </c>
      <c r="F23" s="35">
        <f>datitrim!E29</f>
        <v>3252</v>
      </c>
      <c r="G23" s="36">
        <f>datitrim!F29</f>
        <v>365</v>
      </c>
      <c r="H23" s="35">
        <f>datitrim!G29</f>
        <v>1186</v>
      </c>
      <c r="I23" s="36">
        <f>datitrim!H29</f>
        <v>27276</v>
      </c>
      <c r="J23" s="187">
        <f>datitrim!I29</f>
        <v>0</v>
      </c>
      <c r="K23" s="46">
        <f>datitrim!J29</f>
        <v>28462</v>
      </c>
    </row>
    <row r="24" spans="1:11" ht="12" customHeight="1">
      <c r="A24" s="22"/>
      <c r="B24" s="5" t="s">
        <v>75</v>
      </c>
      <c r="D24" s="35">
        <f aca="true" t="shared" si="1" ref="D24:I24">D21+D22+D23</f>
        <v>421427</v>
      </c>
      <c r="E24" s="36">
        <f t="shared" si="1"/>
        <v>14357226</v>
      </c>
      <c r="F24" s="35">
        <f t="shared" si="1"/>
        <v>9784</v>
      </c>
      <c r="G24" s="36">
        <f t="shared" si="1"/>
        <v>80748</v>
      </c>
      <c r="H24" s="35">
        <f t="shared" si="1"/>
        <v>5594</v>
      </c>
      <c r="I24" s="36">
        <f t="shared" si="1"/>
        <v>113962</v>
      </c>
      <c r="J24" s="187">
        <f>datitrim!I30</f>
        <v>0</v>
      </c>
      <c r="K24" s="46">
        <f>H24+I24+J24</f>
        <v>119556</v>
      </c>
    </row>
    <row r="25" spans="1:11" s="6" customFormat="1" ht="12.75" customHeight="1">
      <c r="A25" s="43"/>
      <c r="B25" s="44"/>
      <c r="C25" s="44" t="s">
        <v>76</v>
      </c>
      <c r="D25" s="45">
        <f aca="true" t="shared" si="2" ref="D25:J25">D17+D24</f>
        <v>757118</v>
      </c>
      <c r="E25" s="37">
        <f t="shared" si="2"/>
        <v>26197891</v>
      </c>
      <c r="F25" s="45">
        <f t="shared" si="2"/>
        <v>13575</v>
      </c>
      <c r="G25" s="37">
        <f t="shared" si="2"/>
        <v>90978</v>
      </c>
      <c r="H25" s="45">
        <f t="shared" si="2"/>
        <v>165232</v>
      </c>
      <c r="I25" s="37">
        <f t="shared" si="2"/>
        <v>3337727</v>
      </c>
      <c r="J25" s="42">
        <f t="shared" si="2"/>
        <v>219100</v>
      </c>
      <c r="K25" s="46">
        <f>H25+I25+J25</f>
        <v>3722059</v>
      </c>
    </row>
    <row r="26" spans="1:11" ht="13.5" customHeight="1">
      <c r="A26" s="47"/>
      <c r="B26" s="48"/>
      <c r="C26" s="48" t="str">
        <f>"Variazione %   "&amp;datitrim!$I$1&amp;" / "&amp;datitrim!$I$1-1</f>
        <v>Variazione %   2007 / 2006</v>
      </c>
      <c r="D26" s="49">
        <f>datitrim!K31</f>
        <v>20.89</v>
      </c>
      <c r="E26" s="50">
        <f>datitrim!L31</f>
        <v>33.73</v>
      </c>
      <c r="F26" s="49">
        <f>datitrim!M31</f>
        <v>-52.3</v>
      </c>
      <c r="G26" s="50">
        <f>datitrim!N31</f>
        <v>-40.74</v>
      </c>
      <c r="H26" s="49">
        <f>datitrim!O31</f>
        <v>2.1</v>
      </c>
      <c r="I26" s="50">
        <f>datitrim!P31</f>
        <v>-28.52</v>
      </c>
      <c r="J26" s="69">
        <f>datitrim!Q31</f>
        <v>-27.67</v>
      </c>
      <c r="K26" s="188">
        <f>datitrim!R31</f>
        <v>-27.51</v>
      </c>
    </row>
    <row r="27" spans="1:11" ht="13.5" customHeight="1">
      <c r="A27" s="1"/>
      <c r="B27" s="189"/>
      <c r="C27" s="190" t="s">
        <v>77</v>
      </c>
      <c r="D27" s="191">
        <f>datitrim!C32</f>
        <v>0</v>
      </c>
      <c r="E27" s="192">
        <f>datitrim!D32</f>
        <v>0</v>
      </c>
      <c r="F27" s="191">
        <f>datitrim!E32</f>
        <v>0</v>
      </c>
      <c r="G27" s="192">
        <f>datitrim!F32</f>
        <v>0</v>
      </c>
      <c r="H27" s="191">
        <f>datitrim!G32</f>
        <v>0</v>
      </c>
      <c r="I27" s="192">
        <f>datitrim!H32</f>
        <v>0</v>
      </c>
      <c r="J27" s="193">
        <f>datitrim!I32</f>
        <v>0</v>
      </c>
      <c r="K27" s="194">
        <f>datitrim!J32</f>
        <v>0</v>
      </c>
    </row>
    <row r="28" spans="1:11" ht="12.75" customHeight="1">
      <c r="A28" s="22" t="s">
        <v>78</v>
      </c>
      <c r="B28" s="195" t="s">
        <v>62</v>
      </c>
      <c r="C28" s="9"/>
      <c r="D28" s="35"/>
      <c r="E28" s="36"/>
      <c r="F28" s="35"/>
      <c r="G28" s="36"/>
      <c r="H28" s="35"/>
      <c r="I28" s="36"/>
      <c r="J28" s="41"/>
      <c r="K28" s="46"/>
    </row>
    <row r="29" spans="1:11" ht="12" customHeight="1">
      <c r="A29" s="22"/>
      <c r="B29" s="5" t="s">
        <v>79</v>
      </c>
      <c r="D29" s="35">
        <f>datitrim!C33</f>
        <v>132725</v>
      </c>
      <c r="E29" s="36">
        <f>datitrim!D33</f>
        <v>2941175</v>
      </c>
      <c r="F29" s="35">
        <f>datitrim!E33</f>
        <v>1548</v>
      </c>
      <c r="G29" s="36">
        <f>datitrim!F33</f>
        <v>3640</v>
      </c>
      <c r="H29" s="35">
        <f>datitrim!G33</f>
        <v>727</v>
      </c>
      <c r="I29" s="36">
        <f>datitrim!H33</f>
        <v>2645848</v>
      </c>
      <c r="J29" s="36">
        <f>datitrim!I33</f>
        <v>476882</v>
      </c>
      <c r="K29" s="46">
        <f>datitrim!J33</f>
        <v>3123457</v>
      </c>
    </row>
    <row r="30" spans="1:11" ht="12" customHeight="1">
      <c r="A30" s="22"/>
      <c r="B30" s="39" t="s">
        <v>80</v>
      </c>
      <c r="D30" s="35">
        <f>datitrim!C56</f>
        <v>0</v>
      </c>
      <c r="E30" s="36">
        <f>datitrim!D56</f>
        <v>0</v>
      </c>
      <c r="F30" s="35">
        <f>datitrim!E56</f>
        <v>1548</v>
      </c>
      <c r="G30" s="36">
        <f>datitrim!F56</f>
        <v>3406</v>
      </c>
      <c r="H30" s="35">
        <f>datitrim!G56</f>
        <v>0</v>
      </c>
      <c r="I30" s="36">
        <f>datitrim!H56</f>
        <v>0</v>
      </c>
      <c r="J30" s="36">
        <f>datitrim!I56</f>
        <v>8803</v>
      </c>
      <c r="K30" s="46">
        <f>datitrim!J56</f>
        <v>8803</v>
      </c>
    </row>
    <row r="31" spans="1:11" ht="12" customHeight="1">
      <c r="A31" s="22"/>
      <c r="B31" s="5" t="s">
        <v>81</v>
      </c>
      <c r="D31" s="35">
        <f>datitrim!C34</f>
        <v>40039</v>
      </c>
      <c r="E31" s="36">
        <f>datitrim!D34</f>
        <v>1330948</v>
      </c>
      <c r="F31" s="35">
        <f>datitrim!E34</f>
        <v>0</v>
      </c>
      <c r="G31" s="36">
        <f>datitrim!F34</f>
        <v>37</v>
      </c>
      <c r="H31" s="35">
        <f>datitrim!G34</f>
        <v>0</v>
      </c>
      <c r="I31" s="36">
        <f>datitrim!H34</f>
        <v>1346900</v>
      </c>
      <c r="J31" s="36">
        <f>datitrim!I34</f>
        <v>1436</v>
      </c>
      <c r="K31" s="46">
        <f>datitrim!J34</f>
        <v>1348336</v>
      </c>
    </row>
    <row r="32" spans="1:11" ht="12" customHeight="1">
      <c r="A32" s="22"/>
      <c r="B32" s="39" t="s">
        <v>80</v>
      </c>
      <c r="D32" s="35">
        <f>datitrim!C57</f>
        <v>0</v>
      </c>
      <c r="E32" s="36">
        <f>datitrim!D57</f>
        <v>0</v>
      </c>
      <c r="F32" s="35">
        <f>datitrim!E57</f>
        <v>0</v>
      </c>
      <c r="G32" s="36">
        <f>datitrim!F57</f>
        <v>37</v>
      </c>
      <c r="H32" s="35">
        <f>datitrim!G57</f>
        <v>0</v>
      </c>
      <c r="I32" s="36">
        <f>datitrim!H57</f>
        <v>0</v>
      </c>
      <c r="J32" s="36">
        <f>datitrim!I57</f>
        <v>38</v>
      </c>
      <c r="K32" s="46">
        <f>datitrim!J57</f>
        <v>38</v>
      </c>
    </row>
    <row r="33" spans="1:11" ht="12" customHeight="1">
      <c r="A33" s="22"/>
      <c r="B33" s="5" t="s">
        <v>82</v>
      </c>
      <c r="D33" s="35">
        <f>datitrim!C35</f>
        <v>146280</v>
      </c>
      <c r="E33" s="36">
        <f>datitrim!D35</f>
        <v>2122876</v>
      </c>
      <c r="F33" s="35">
        <f>datitrim!E35</f>
        <v>0</v>
      </c>
      <c r="G33" s="36">
        <f>datitrim!F35</f>
        <v>0</v>
      </c>
      <c r="H33" s="35">
        <f>datitrim!G35</f>
        <v>0</v>
      </c>
      <c r="I33" s="36">
        <f>datitrim!H35</f>
        <v>2133011</v>
      </c>
      <c r="J33" s="36">
        <f>datitrim!I35</f>
        <v>0</v>
      </c>
      <c r="K33" s="46">
        <f>datitrim!J35</f>
        <v>2133011</v>
      </c>
    </row>
    <row r="34" spans="1:11" ht="12" customHeight="1">
      <c r="A34" s="22"/>
      <c r="B34" s="5" t="s">
        <v>83</v>
      </c>
      <c r="D34" s="35">
        <f>datitrim!C36</f>
        <v>14709</v>
      </c>
      <c r="E34" s="36">
        <f>datitrim!D36</f>
        <v>275147</v>
      </c>
      <c r="F34" s="35">
        <f>datitrim!E36</f>
        <v>0</v>
      </c>
      <c r="G34" s="36">
        <f>datitrim!F36</f>
        <v>0</v>
      </c>
      <c r="H34" s="35">
        <f>datitrim!G36</f>
        <v>0</v>
      </c>
      <c r="I34" s="36">
        <f>datitrim!H36</f>
        <v>281827</v>
      </c>
      <c r="J34" s="36">
        <f>datitrim!I36</f>
        <v>0</v>
      </c>
      <c r="K34" s="46">
        <f>datitrim!J36</f>
        <v>281827</v>
      </c>
    </row>
    <row r="35" spans="1:11" ht="12" customHeight="1">
      <c r="A35" s="22"/>
      <c r="B35" s="5" t="s">
        <v>68</v>
      </c>
      <c r="D35" s="35">
        <f aca="true" t="shared" si="3" ref="D35:J35">D29+D31+D33+D34</f>
        <v>333753</v>
      </c>
      <c r="E35" s="36">
        <f t="shared" si="3"/>
        <v>6670146</v>
      </c>
      <c r="F35" s="35">
        <f t="shared" si="3"/>
        <v>1548</v>
      </c>
      <c r="G35" s="36">
        <f t="shared" si="3"/>
        <v>3677</v>
      </c>
      <c r="H35" s="35">
        <f t="shared" si="3"/>
        <v>727</v>
      </c>
      <c r="I35" s="36">
        <f t="shared" si="3"/>
        <v>6407586</v>
      </c>
      <c r="J35" s="36">
        <f t="shared" si="3"/>
        <v>478318</v>
      </c>
      <c r="K35" s="46">
        <f>H35+I35+J35</f>
        <v>6886631</v>
      </c>
    </row>
    <row r="36" spans="1:11" ht="24" customHeight="1">
      <c r="A36" s="22"/>
      <c r="B36" s="196" t="s">
        <v>84</v>
      </c>
      <c r="C36" s="197"/>
      <c r="D36" s="35">
        <f>datitrim!C58</f>
        <v>0</v>
      </c>
      <c r="E36" s="36">
        <f>datitrim!D58</f>
        <v>0</v>
      </c>
      <c r="F36" s="35">
        <f>datitrim!E58</f>
        <v>34</v>
      </c>
      <c r="G36" s="36">
        <f>datitrim!F58</f>
        <v>12</v>
      </c>
      <c r="H36" s="35">
        <f>datitrim!G58</f>
        <v>0</v>
      </c>
      <c r="I36" s="36">
        <f>datitrim!H58</f>
        <v>0</v>
      </c>
      <c r="J36" s="36">
        <f>datitrim!I58</f>
        <v>0</v>
      </c>
      <c r="K36" s="46">
        <f>datitrim!J58</f>
        <v>0</v>
      </c>
    </row>
    <row r="37" spans="1:11" ht="13.5" customHeight="1">
      <c r="A37" s="22"/>
      <c r="B37" s="5" t="s">
        <v>71</v>
      </c>
      <c r="D37" s="35">
        <f>datitrim!C38</f>
        <v>102</v>
      </c>
      <c r="E37" s="36">
        <f>datitrim!D38</f>
        <v>220</v>
      </c>
      <c r="F37" s="35">
        <f>datitrim!E38</f>
        <v>346</v>
      </c>
      <c r="G37" s="36">
        <f>datitrim!F38</f>
        <v>15</v>
      </c>
      <c r="H37" s="35">
        <f>datitrim!G38</f>
        <v>0</v>
      </c>
      <c r="I37" s="36">
        <f>datitrim!H38</f>
        <v>447</v>
      </c>
      <c r="J37" s="187">
        <f>datitrim!I38</f>
        <v>0</v>
      </c>
      <c r="K37" s="46">
        <f>datitrim!J38</f>
        <v>447</v>
      </c>
    </row>
    <row r="38" spans="1:11" s="6" customFormat="1" ht="12.75" customHeight="1">
      <c r="A38" s="43"/>
      <c r="B38" s="44"/>
      <c r="C38" s="44" t="s">
        <v>85</v>
      </c>
      <c r="D38" s="198">
        <f aca="true" t="shared" si="4" ref="D38:J38">D35+D37</f>
        <v>333855</v>
      </c>
      <c r="E38" s="146">
        <f t="shared" si="4"/>
        <v>6670366</v>
      </c>
      <c r="F38" s="198">
        <f t="shared" si="4"/>
        <v>1894</v>
      </c>
      <c r="G38" s="146">
        <f t="shared" si="4"/>
        <v>3692</v>
      </c>
      <c r="H38" s="198">
        <f t="shared" si="4"/>
        <v>727</v>
      </c>
      <c r="I38" s="199">
        <f t="shared" si="4"/>
        <v>6408033</v>
      </c>
      <c r="J38" s="199">
        <f t="shared" si="4"/>
        <v>478318</v>
      </c>
      <c r="K38" s="46">
        <f>H38+I38+J38</f>
        <v>6887078</v>
      </c>
    </row>
    <row r="39" spans="1:11" ht="13.5" customHeight="1">
      <c r="A39" s="47"/>
      <c r="B39" s="48"/>
      <c r="C39" s="48" t="str">
        <f>"Variazione %   "&amp;datitrim!$I$1&amp;" / "&amp;datitrim!$I$1-1</f>
        <v>Variazione %   2007 / 2006</v>
      </c>
      <c r="D39" s="200">
        <f>datitrim!K39</f>
        <v>-8.13</v>
      </c>
      <c r="E39" s="201">
        <f>datitrim!L39</f>
        <v>8.04</v>
      </c>
      <c r="F39" s="200">
        <f>datitrim!M39</f>
        <v>-82.21</v>
      </c>
      <c r="G39" s="201">
        <f>datitrim!N39</f>
        <v>-63.08</v>
      </c>
      <c r="H39" s="49">
        <f>datitrim!O39</f>
        <v>505.83</v>
      </c>
      <c r="I39" s="50">
        <f>datitrim!P39</f>
        <v>10.35</v>
      </c>
      <c r="J39" s="50">
        <f>datitrim!Q39</f>
        <v>29.08</v>
      </c>
      <c r="K39" s="188">
        <f>datitrim!R39</f>
        <v>11.49</v>
      </c>
    </row>
    <row r="40" spans="1:11" s="6" customFormat="1" ht="12.75" customHeight="1">
      <c r="A40" s="43"/>
      <c r="B40" s="202"/>
      <c r="C40" s="203" t="s">
        <v>86</v>
      </c>
      <c r="D40" s="45">
        <f>datitrim!C40</f>
        <v>1267</v>
      </c>
      <c r="E40" s="37">
        <f>datitrim!D40</f>
        <v>98572</v>
      </c>
      <c r="F40" s="45">
        <f>datitrim!E40</f>
        <v>208</v>
      </c>
      <c r="G40" s="37">
        <f>datitrim!F40</f>
        <v>6987</v>
      </c>
      <c r="H40" s="45">
        <f>datitrim!G40</f>
        <v>1111</v>
      </c>
      <c r="I40" s="37">
        <f>datitrim!H40</f>
        <v>17</v>
      </c>
      <c r="J40" s="42">
        <f>datitrim!I40</f>
        <v>0</v>
      </c>
      <c r="K40" s="46">
        <f>datitrim!J40</f>
        <v>1128</v>
      </c>
    </row>
    <row r="41" spans="1:11" ht="13.5" customHeight="1">
      <c r="A41" s="47"/>
      <c r="B41" s="68"/>
      <c r="C41" s="48" t="str">
        <f>"Variazione %   "&amp;datitrim!$I$1&amp;" / "&amp;datitrim!$I$1-1</f>
        <v>Variazione %   2007 / 2006</v>
      </c>
      <c r="D41" s="200">
        <f>datitrim!K40</f>
        <v>73.32</v>
      </c>
      <c r="E41" s="201">
        <f>datitrim!L40</f>
        <v>124.71</v>
      </c>
      <c r="F41" s="200">
        <f>datitrim!M40</f>
        <v>-78.9</v>
      </c>
      <c r="G41" s="201">
        <f>datitrim!N40</f>
        <v>-45.58</v>
      </c>
      <c r="H41" s="200">
        <f>datitrim!O40</f>
        <v>243.96</v>
      </c>
      <c r="I41" s="204">
        <f>datitrim!P40</f>
        <v>-77.63</v>
      </c>
      <c r="J41" s="205">
        <f>datitrim!Q40</f>
        <v>-100</v>
      </c>
      <c r="K41" s="206">
        <f>datitrim!R40</f>
        <v>179.21</v>
      </c>
    </row>
    <row r="42" ht="12.75" customHeight="1">
      <c r="K42" s="7" t="s">
        <v>87</v>
      </c>
    </row>
    <row r="43" spans="1:11" s="11" customFormat="1" ht="12.75" customHeight="1">
      <c r="A43" s="8" t="s">
        <v>46</v>
      </c>
      <c r="B43" s="8"/>
      <c r="C43" s="9"/>
      <c r="D43" s="8"/>
      <c r="E43" s="8"/>
      <c r="F43" s="8"/>
      <c r="G43" s="8"/>
      <c r="H43" s="8"/>
      <c r="I43" s="8"/>
      <c r="J43" s="8"/>
      <c r="K43" s="8"/>
    </row>
    <row r="44" spans="1:11" s="11" customFormat="1" ht="12.75" customHeight="1">
      <c r="A44" s="8" t="s">
        <v>4</v>
      </c>
      <c r="B44" s="8"/>
      <c r="C44" s="9"/>
      <c r="D44" s="8"/>
      <c r="E44" s="8"/>
      <c r="F44" s="8"/>
      <c r="G44" s="8"/>
      <c r="H44" s="8"/>
      <c r="I44" s="8"/>
      <c r="J44" s="8"/>
      <c r="K44" s="8"/>
    </row>
    <row r="45" spans="1:11" s="11" customFormat="1" ht="12.75" customHeight="1">
      <c r="A45" s="8" t="str">
        <f>"Nuova produzione emessa "&amp;IF(datitrim!J1=0,"nell'anno ","a tutto il "&amp;TRIM(datitrim!J1)&amp;" trimestre ")&amp;datitrim!I1&amp;" (a)"</f>
        <v>Nuova produzione emessa a tutto il I trimestre 2007 (a)</v>
      </c>
      <c r="B45" s="8"/>
      <c r="C45" s="9"/>
      <c r="D45" s="8"/>
      <c r="E45" s="8"/>
      <c r="F45" s="8"/>
      <c r="G45" s="8"/>
      <c r="H45" s="8"/>
      <c r="I45" s="8"/>
      <c r="J45" s="8"/>
      <c r="K45" s="8"/>
    </row>
    <row r="46" spans="1:11" s="11" customFormat="1" ht="12.75" customHeight="1">
      <c r="A46" s="4"/>
      <c r="C46" s="4"/>
      <c r="I46" s="4"/>
      <c r="J46" s="4"/>
      <c r="K46" s="13" t="s">
        <v>5</v>
      </c>
    </row>
    <row r="47" spans="1:11" s="11" customFormat="1" ht="4.5" customHeight="1">
      <c r="A47" s="4"/>
      <c r="B47" s="4"/>
      <c r="C47" s="4"/>
      <c r="I47" s="4"/>
      <c r="J47" s="4"/>
      <c r="K47" s="7"/>
    </row>
    <row r="48" spans="1:11" s="11" customFormat="1" ht="12.75" customHeight="1">
      <c r="A48" s="6" t="s">
        <v>47</v>
      </c>
      <c r="C48" s="4"/>
      <c r="I48" s="4"/>
      <c r="J48" s="4"/>
      <c r="K48" s="7"/>
    </row>
    <row r="49" spans="1:11" ht="12.75" customHeight="1">
      <c r="A49" s="14"/>
      <c r="B49" s="15"/>
      <c r="C49" s="15"/>
      <c r="D49" s="16" t="s">
        <v>48</v>
      </c>
      <c r="E49" s="19"/>
      <c r="F49" s="16" t="s">
        <v>49</v>
      </c>
      <c r="G49" s="17"/>
      <c r="H49" s="16" t="s">
        <v>50</v>
      </c>
      <c r="I49" s="17"/>
      <c r="J49" s="17"/>
      <c r="K49" s="19"/>
    </row>
    <row r="50" spans="1:11" ht="12.75" customHeight="1">
      <c r="A50" s="20"/>
      <c r="B50" s="21" t="s">
        <v>51</v>
      </c>
      <c r="C50" s="8"/>
      <c r="D50" s="22" t="s">
        <v>52</v>
      </c>
      <c r="E50" s="23" t="s">
        <v>53</v>
      </c>
      <c r="F50" s="22" t="s">
        <v>52</v>
      </c>
      <c r="G50" s="23" t="s">
        <v>53</v>
      </c>
      <c r="H50" s="22" t="s">
        <v>54</v>
      </c>
      <c r="I50" s="23" t="s">
        <v>55</v>
      </c>
      <c r="J50" s="23" t="s">
        <v>56</v>
      </c>
      <c r="K50" s="182" t="s">
        <v>57</v>
      </c>
    </row>
    <row r="51" spans="1:11" ht="12.75" customHeight="1">
      <c r="A51" s="26"/>
      <c r="B51" s="183"/>
      <c r="C51" s="183"/>
      <c r="D51" s="1" t="s">
        <v>58</v>
      </c>
      <c r="E51" s="28" t="s">
        <v>59</v>
      </c>
      <c r="F51" s="1" t="s">
        <v>58</v>
      </c>
      <c r="G51" s="28" t="s">
        <v>59</v>
      </c>
      <c r="H51" s="1" t="s">
        <v>60</v>
      </c>
      <c r="I51" s="28"/>
      <c r="J51" s="28"/>
      <c r="K51" s="184"/>
    </row>
    <row r="52" spans="1:11" s="11" customFormat="1" ht="13.5" customHeight="1">
      <c r="A52" s="22" t="s">
        <v>88</v>
      </c>
      <c r="B52" s="21" t="s">
        <v>89</v>
      </c>
      <c r="C52" s="21"/>
      <c r="D52" s="70">
        <f>datitrim!C41</f>
        <v>11832</v>
      </c>
      <c r="E52" s="71">
        <f>datitrim!D41</f>
        <v>1091837</v>
      </c>
      <c r="F52" s="70">
        <f>datitrim!E41</f>
        <v>0</v>
      </c>
      <c r="G52" s="71">
        <f>datitrim!F41</f>
        <v>0</v>
      </c>
      <c r="H52" s="70">
        <f>datitrim!G41</f>
        <v>4089</v>
      </c>
      <c r="I52" s="71">
        <f>datitrim!H41</f>
        <v>861748</v>
      </c>
      <c r="J52" s="71">
        <f>datitrim!I41</f>
        <v>128918</v>
      </c>
      <c r="K52" s="207">
        <f>datitrim!J41</f>
        <v>994755</v>
      </c>
    </row>
    <row r="53" spans="1:11" ht="12" customHeight="1">
      <c r="A53" s="22"/>
      <c r="B53" s="39" t="s">
        <v>90</v>
      </c>
      <c r="C53" s="21"/>
      <c r="D53" s="208">
        <f>datitrim!C42</f>
        <v>44</v>
      </c>
      <c r="E53" s="145">
        <f>datitrim!D42</f>
        <v>1722</v>
      </c>
      <c r="F53" s="208">
        <f>datitrim!E42</f>
        <v>0</v>
      </c>
      <c r="G53" s="145">
        <f>datitrim!F42</f>
        <v>0</v>
      </c>
      <c r="H53" s="208">
        <f>datitrim!G42</f>
        <v>0</v>
      </c>
      <c r="I53" s="209">
        <f>datitrim!H42</f>
        <v>1724</v>
      </c>
      <c r="J53" s="209">
        <f>datitrim!I42</f>
        <v>0</v>
      </c>
      <c r="K53" s="207">
        <f>datitrim!J42</f>
        <v>1724</v>
      </c>
    </row>
    <row r="54" spans="1:11" ht="12" customHeight="1">
      <c r="A54" s="22"/>
      <c r="B54" s="76" t="s">
        <v>91</v>
      </c>
      <c r="D54" s="35">
        <f>datitrim!C43</f>
        <v>44</v>
      </c>
      <c r="E54" s="36">
        <f>datitrim!D43</f>
        <v>1722</v>
      </c>
      <c r="F54" s="35">
        <f>datitrim!E43</f>
        <v>0</v>
      </c>
      <c r="G54" s="36">
        <f>datitrim!F43</f>
        <v>0</v>
      </c>
      <c r="H54" s="35">
        <f>datitrim!G43</f>
        <v>0</v>
      </c>
      <c r="I54" s="36">
        <f>datitrim!H43</f>
        <v>1724</v>
      </c>
      <c r="J54" s="36">
        <f>datitrim!I43</f>
        <v>0</v>
      </c>
      <c r="K54" s="207">
        <f>datitrim!J43</f>
        <v>1724</v>
      </c>
    </row>
    <row r="55" spans="1:11" ht="12" customHeight="1">
      <c r="A55" s="22"/>
      <c r="B55" s="76" t="s">
        <v>92</v>
      </c>
      <c r="D55" s="35">
        <f>datitrim!C44</f>
        <v>0</v>
      </c>
      <c r="E55" s="36">
        <f>datitrim!D44</f>
        <v>0</v>
      </c>
      <c r="F55" s="35">
        <f>datitrim!E44</f>
        <v>0</v>
      </c>
      <c r="G55" s="36">
        <f>datitrim!F44</f>
        <v>0</v>
      </c>
      <c r="H55" s="35">
        <f>datitrim!G44</f>
        <v>0</v>
      </c>
      <c r="I55" s="36">
        <f>datitrim!H44</f>
        <v>0</v>
      </c>
      <c r="J55" s="36">
        <f>datitrim!I44</f>
        <v>0</v>
      </c>
      <c r="K55" s="207">
        <f>datitrim!J44</f>
        <v>0</v>
      </c>
    </row>
    <row r="56" spans="1:11" ht="12" customHeight="1">
      <c r="A56" s="22"/>
      <c r="B56" s="76" t="s">
        <v>93</v>
      </c>
      <c r="D56" s="35">
        <f>datitrim!C45</f>
        <v>0</v>
      </c>
      <c r="E56" s="36">
        <f>datitrim!D45</f>
        <v>0</v>
      </c>
      <c r="F56" s="35">
        <f>datitrim!E45</f>
        <v>0</v>
      </c>
      <c r="G56" s="36">
        <f>datitrim!F45</f>
        <v>0</v>
      </c>
      <c r="H56" s="35">
        <f>datitrim!G45</f>
        <v>0</v>
      </c>
      <c r="I56" s="36">
        <f>datitrim!H45</f>
        <v>0</v>
      </c>
      <c r="J56" s="36">
        <f>datitrim!I45</f>
        <v>0</v>
      </c>
      <c r="K56" s="207">
        <f>datitrim!J45</f>
        <v>0</v>
      </c>
    </row>
    <row r="57" spans="1:11" ht="12" customHeight="1">
      <c r="A57" s="22"/>
      <c r="B57" s="76" t="s">
        <v>94</v>
      </c>
      <c r="D57" s="35">
        <f>datitrim!C46</f>
        <v>0</v>
      </c>
      <c r="E57" s="36">
        <f>datitrim!D46</f>
        <v>0</v>
      </c>
      <c r="F57" s="35">
        <f>datitrim!E46</f>
        <v>0</v>
      </c>
      <c r="G57" s="36">
        <f>datitrim!F46</f>
        <v>0</v>
      </c>
      <c r="H57" s="35">
        <f>datitrim!G46</f>
        <v>0</v>
      </c>
      <c r="I57" s="36">
        <f>datitrim!H46</f>
        <v>0</v>
      </c>
      <c r="J57" s="36">
        <f>datitrim!I46</f>
        <v>0</v>
      </c>
      <c r="K57" s="207">
        <f>datitrim!J46</f>
        <v>0</v>
      </c>
    </row>
    <row r="58" spans="1:11" ht="13.5" customHeight="1">
      <c r="A58" s="22"/>
      <c r="B58" s="21" t="s">
        <v>95</v>
      </c>
      <c r="D58" s="35">
        <f>datitrim!C47</f>
        <v>6428</v>
      </c>
      <c r="E58" s="36">
        <f>datitrim!D47</f>
        <v>332681</v>
      </c>
      <c r="F58" s="35">
        <f>datitrim!E47</f>
        <v>0</v>
      </c>
      <c r="G58" s="36">
        <f>datitrim!F47</f>
        <v>0</v>
      </c>
      <c r="H58" s="35">
        <f>datitrim!G47</f>
        <v>0</v>
      </c>
      <c r="I58" s="36">
        <f>datitrim!H47</f>
        <v>304349</v>
      </c>
      <c r="J58" s="210">
        <f>datitrim!I47</f>
        <v>0</v>
      </c>
      <c r="K58" s="207">
        <f>datitrim!J47</f>
        <v>304349</v>
      </c>
    </row>
    <row r="59" spans="1:11" ht="12" customHeight="1">
      <c r="A59" s="22"/>
      <c r="B59" s="39" t="s">
        <v>96</v>
      </c>
      <c r="D59" s="35">
        <f>datitrim!C48</f>
        <v>3467</v>
      </c>
      <c r="E59" s="36">
        <f>datitrim!D48</f>
        <v>31099</v>
      </c>
      <c r="F59" s="35">
        <f>datitrim!E48</f>
        <v>0</v>
      </c>
      <c r="G59" s="36">
        <f>datitrim!F48</f>
        <v>0</v>
      </c>
      <c r="H59" s="35">
        <f>datitrim!G48</f>
        <v>0</v>
      </c>
      <c r="I59" s="36">
        <f>datitrim!H48</f>
        <v>30663</v>
      </c>
      <c r="J59" s="210">
        <f>datitrim!I48</f>
        <v>0</v>
      </c>
      <c r="K59" s="207">
        <f>datitrim!J48</f>
        <v>30663</v>
      </c>
    </row>
    <row r="60" spans="1:11" s="6" customFormat="1" ht="12.75" customHeight="1">
      <c r="A60" s="43"/>
      <c r="B60" s="44"/>
      <c r="C60" s="44" t="s">
        <v>97</v>
      </c>
      <c r="D60" s="45">
        <f aca="true" t="shared" si="5" ref="D60:J60">D52+D58</f>
        <v>18260</v>
      </c>
      <c r="E60" s="37">
        <f t="shared" si="5"/>
        <v>1424518</v>
      </c>
      <c r="F60" s="45">
        <f t="shared" si="5"/>
        <v>0</v>
      </c>
      <c r="G60" s="37">
        <f t="shared" si="5"/>
        <v>0</v>
      </c>
      <c r="H60" s="45">
        <f t="shared" si="5"/>
        <v>4089</v>
      </c>
      <c r="I60" s="37">
        <f t="shared" si="5"/>
        <v>1166097</v>
      </c>
      <c r="J60" s="37">
        <f t="shared" si="5"/>
        <v>128918</v>
      </c>
      <c r="K60" s="207">
        <f>H60+I60+J60</f>
        <v>1299104</v>
      </c>
    </row>
    <row r="61" spans="1:11" ht="13.5" customHeight="1">
      <c r="A61" s="47"/>
      <c r="B61" s="48"/>
      <c r="C61" s="48" t="str">
        <f>"Variazione %   "&amp;datitrim!$I$1&amp;" / "&amp;datitrim!$I$1-1</f>
        <v>Variazione %   2007 / 2006</v>
      </c>
      <c r="D61" s="49">
        <f>datitrim!K49</f>
        <v>-28.91</v>
      </c>
      <c r="E61" s="50">
        <f>datitrim!L49</f>
        <v>-54.65</v>
      </c>
      <c r="F61" s="49"/>
      <c r="G61" s="50"/>
      <c r="H61" s="49">
        <f>datitrim!O49</f>
        <v>53.2</v>
      </c>
      <c r="I61" s="50">
        <f>datitrim!P49</f>
        <v>-59.88</v>
      </c>
      <c r="J61" s="50">
        <f>datitrim!Q49</f>
        <v>-26.14</v>
      </c>
      <c r="K61" s="211">
        <f>datitrim!R49</f>
        <v>-57.87</v>
      </c>
    </row>
    <row r="62" spans="1:11" ht="13.5" customHeight="1">
      <c r="A62" s="78" t="s">
        <v>98</v>
      </c>
      <c r="B62" s="212"/>
      <c r="C62" s="213"/>
      <c r="D62" s="35">
        <f>datitrim!C50</f>
        <v>6910</v>
      </c>
      <c r="E62" s="36">
        <f>datitrim!D50</f>
        <v>786856</v>
      </c>
      <c r="F62" s="35">
        <f>datitrim!E50</f>
        <v>1411</v>
      </c>
      <c r="G62" s="36">
        <f>datitrim!F50</f>
        <v>4359</v>
      </c>
      <c r="H62" s="35">
        <f>datitrim!G50</f>
        <v>1164</v>
      </c>
      <c r="I62" s="36">
        <f>datitrim!H50</f>
        <v>300</v>
      </c>
      <c r="J62" s="36">
        <f>datitrim!I50</f>
        <v>0</v>
      </c>
      <c r="K62" s="207">
        <f>datitrim!J50</f>
        <v>1464</v>
      </c>
    </row>
    <row r="63" spans="1:11" ht="12" customHeight="1">
      <c r="A63" s="22"/>
      <c r="B63" s="39" t="s">
        <v>99</v>
      </c>
      <c r="D63" s="208">
        <f>datitrim!C59</f>
        <v>6586</v>
      </c>
      <c r="E63" s="145">
        <f>datitrim!D59</f>
        <v>774032</v>
      </c>
      <c r="F63" s="208">
        <f>datitrim!E59</f>
        <v>1411</v>
      </c>
      <c r="G63" s="145">
        <f>datitrim!F59</f>
        <v>4359</v>
      </c>
      <c r="H63" s="35">
        <f>datitrim!G59</f>
        <v>1153</v>
      </c>
      <c r="I63" s="36">
        <v>289</v>
      </c>
      <c r="J63" s="36">
        <f>datitrim!I59</f>
        <v>0</v>
      </c>
      <c r="K63" s="207">
        <v>1442</v>
      </c>
    </row>
    <row r="64" spans="1:11" ht="12" customHeight="1">
      <c r="A64" s="22"/>
      <c r="B64" s="40" t="s">
        <v>100</v>
      </c>
      <c r="D64" s="214">
        <f>datitrim!C60</f>
        <v>324</v>
      </c>
      <c r="E64" s="145">
        <f>datitrim!D60</f>
        <v>12824</v>
      </c>
      <c r="F64" s="214">
        <f>datitrim!E60</f>
        <v>0</v>
      </c>
      <c r="G64" s="145">
        <f>datitrim!F60</f>
        <v>0</v>
      </c>
      <c r="H64" s="35">
        <f>datitrim!G60</f>
        <v>11</v>
      </c>
      <c r="I64" s="36">
        <f>datitrim!H60</f>
        <v>11</v>
      </c>
      <c r="J64" s="36">
        <f>datitrim!I60</f>
        <v>0</v>
      </c>
      <c r="K64" s="207">
        <f>datitrim!J60</f>
        <v>22</v>
      </c>
    </row>
    <row r="65" spans="1:11" ht="12.75" customHeight="1">
      <c r="A65" s="3"/>
      <c r="B65" s="82" t="s">
        <v>28</v>
      </c>
      <c r="C65" s="15"/>
      <c r="D65" s="215"/>
      <c r="E65" s="216"/>
      <c r="F65" s="215"/>
      <c r="G65" s="216"/>
      <c r="H65" s="215"/>
      <c r="I65" s="217"/>
      <c r="J65" s="217"/>
      <c r="K65" s="218"/>
    </row>
    <row r="66" spans="1:11" s="6" customFormat="1" ht="12.75" customHeight="1">
      <c r="A66" s="43"/>
      <c r="B66" s="83" t="s">
        <v>29</v>
      </c>
      <c r="C66" s="83"/>
      <c r="D66" s="219">
        <f>D25+D27+D38+D40+D60</f>
        <v>1110500</v>
      </c>
      <c r="E66" s="220">
        <f>E25+E27+E38+E40+E60+E62</f>
        <v>35178203</v>
      </c>
      <c r="F66" s="219">
        <f>F25+F27+F38+F40+F60</f>
        <v>15677</v>
      </c>
      <c r="G66" s="220">
        <f>G25+G27+G38+G40+G60+G62</f>
        <v>106016</v>
      </c>
      <c r="H66" s="219">
        <f>H25+H27+H38+H40+H60+H62</f>
        <v>172323</v>
      </c>
      <c r="I66" s="221">
        <f>I25+I27+I38+I40+I60+I62</f>
        <v>10912174</v>
      </c>
      <c r="J66" s="221">
        <f>J25+J27+J38+J40+J60+J62</f>
        <v>826336</v>
      </c>
      <c r="K66" s="86">
        <f>H66+I66+J66</f>
        <v>11910833</v>
      </c>
    </row>
    <row r="67" spans="1:11" ht="13.5" customHeight="1">
      <c r="A67" s="47"/>
      <c r="B67" s="48"/>
      <c r="C67" s="48" t="str">
        <f>"Variazione %   "&amp;datitrim!$I$1&amp;" / "&amp;datitrim!$I$1-1</f>
        <v>Variazione %   2007 / 2006</v>
      </c>
      <c r="D67" s="200">
        <f>datitrim!K51</f>
        <v>9.29</v>
      </c>
      <c r="E67" s="201">
        <f>datitrim!L51</f>
        <v>18.99</v>
      </c>
      <c r="F67" s="200">
        <f>datitrim!M51</f>
        <v>-60.9</v>
      </c>
      <c r="G67" s="201">
        <f>datitrim!N51</f>
        <v>-41.44</v>
      </c>
      <c r="H67" s="200">
        <f>datitrim!O51</f>
        <v>3.74</v>
      </c>
      <c r="I67" s="204">
        <f>datitrim!P51</f>
        <v>-18.46</v>
      </c>
      <c r="J67" s="204">
        <f>datitrim!Q51</f>
        <v>-2.56</v>
      </c>
      <c r="K67" s="211">
        <f>datitrim!R51</f>
        <v>-17.27</v>
      </c>
    </row>
    <row r="68" spans="1:11" ht="12" customHeight="1">
      <c r="A68" s="20"/>
      <c r="B68" s="195" t="s">
        <v>101</v>
      </c>
      <c r="C68" s="222"/>
      <c r="D68" s="223"/>
      <c r="F68" s="224"/>
      <c r="H68" s="224"/>
      <c r="I68" s="225"/>
      <c r="J68" s="223"/>
      <c r="K68" s="180"/>
    </row>
    <row r="69" spans="1:11" ht="12" customHeight="1">
      <c r="A69" s="26"/>
      <c r="B69" s="183" t="s">
        <v>102</v>
      </c>
      <c r="C69" s="226"/>
      <c r="D69" s="227">
        <f>datitrim!C52</f>
        <v>355134</v>
      </c>
      <c r="E69" s="228">
        <f>datitrim!D52</f>
        <v>15204750</v>
      </c>
      <c r="F69" s="227">
        <f>datitrim!E52</f>
        <v>2367</v>
      </c>
      <c r="G69" s="229">
        <f>datitrim!F52</f>
        <v>12416</v>
      </c>
      <c r="H69" s="230">
        <f>datitrim!G52</f>
        <v>2475</v>
      </c>
      <c r="I69" s="231">
        <f>datitrim!H52</f>
        <v>308892</v>
      </c>
      <c r="J69" s="232">
        <f>datitrim!I52</f>
        <v>0</v>
      </c>
      <c r="K69" s="233">
        <f>datitrim!J52</f>
        <v>311367</v>
      </c>
    </row>
    <row r="70" spans="1:11" ht="15" customHeight="1">
      <c r="A70" s="234"/>
      <c r="B70" s="235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a tutto il I trimestre 2007:   2781</v>
      </c>
      <c r="C70" s="88"/>
      <c r="D70" s="89"/>
      <c r="E70" s="88"/>
      <c r="F70" s="88"/>
      <c r="G70" s="89"/>
      <c r="H70" s="89"/>
      <c r="I70" s="89"/>
      <c r="J70" s="89"/>
      <c r="K70" s="236"/>
    </row>
    <row r="71" spans="4:11" ht="13.5" customHeight="1">
      <c r="D71" s="237"/>
      <c r="G71" s="145"/>
      <c r="H71" s="237"/>
      <c r="I71" s="237"/>
      <c r="J71" s="237"/>
      <c r="K71" s="237"/>
    </row>
    <row r="72" spans="1:11" ht="11.25">
      <c r="A72" s="6" t="s">
        <v>103</v>
      </c>
      <c r="D72" s="237"/>
      <c r="E72" s="145"/>
      <c r="G72" s="237"/>
      <c r="H72" s="237"/>
      <c r="I72" s="237"/>
      <c r="J72" s="237"/>
      <c r="K72" s="237"/>
    </row>
    <row r="73" spans="1:11" ht="12.75" customHeight="1">
      <c r="A73" s="14"/>
      <c r="B73" s="15"/>
      <c r="C73" s="15"/>
      <c r="D73" s="16" t="s">
        <v>48</v>
      </c>
      <c r="E73" s="17"/>
      <c r="F73" s="16" t="s">
        <v>49</v>
      </c>
      <c r="G73" s="17"/>
      <c r="H73" s="16" t="s">
        <v>50</v>
      </c>
      <c r="I73" s="17"/>
      <c r="J73" s="17"/>
      <c r="K73" s="19"/>
    </row>
    <row r="74" spans="1:11" ht="12.75" customHeight="1">
      <c r="A74" s="20"/>
      <c r="B74" s="9"/>
      <c r="C74" s="8"/>
      <c r="D74" s="22" t="s">
        <v>52</v>
      </c>
      <c r="E74" s="23" t="s">
        <v>53</v>
      </c>
      <c r="F74" s="22" t="s">
        <v>52</v>
      </c>
      <c r="G74" s="23" t="s">
        <v>53</v>
      </c>
      <c r="H74" s="22" t="s">
        <v>54</v>
      </c>
      <c r="I74" s="23" t="s">
        <v>55</v>
      </c>
      <c r="J74" s="23" t="s">
        <v>56</v>
      </c>
      <c r="K74" s="182" t="s">
        <v>57</v>
      </c>
    </row>
    <row r="75" spans="1:11" ht="12.75" customHeight="1">
      <c r="A75" s="26"/>
      <c r="B75" s="183"/>
      <c r="C75" s="183"/>
      <c r="D75" s="1" t="s">
        <v>58</v>
      </c>
      <c r="E75" s="28" t="s">
        <v>59</v>
      </c>
      <c r="F75" s="1" t="s">
        <v>58</v>
      </c>
      <c r="G75" s="28" t="s">
        <v>59</v>
      </c>
      <c r="H75" s="1" t="s">
        <v>60</v>
      </c>
      <c r="I75" s="28"/>
      <c r="J75" s="28"/>
      <c r="K75" s="184"/>
    </row>
    <row r="76" spans="1:11" ht="13.5" customHeight="1">
      <c r="A76" s="22"/>
      <c r="B76" s="5" t="s">
        <v>104</v>
      </c>
      <c r="D76" s="198">
        <f>datitrim!C61</f>
        <v>37014</v>
      </c>
      <c r="E76" s="146">
        <f>datitrim!D61</f>
        <v>705077</v>
      </c>
      <c r="F76" s="198">
        <f>datitrim!E61</f>
        <v>74</v>
      </c>
      <c r="G76" s="146">
        <f>datitrim!F61</f>
        <v>0</v>
      </c>
      <c r="H76" s="198">
        <f>datitrim!G61</f>
        <v>4091</v>
      </c>
      <c r="I76" s="199">
        <f>datitrim!H61</f>
        <v>822662</v>
      </c>
      <c r="J76" s="199">
        <f>datitrim!I61</f>
        <v>2578</v>
      </c>
      <c r="K76" s="207">
        <f>datitrim!J61</f>
        <v>829331</v>
      </c>
    </row>
    <row r="77" spans="1:11" ht="13.5" customHeight="1">
      <c r="A77" s="47"/>
      <c r="B77" s="48"/>
      <c r="C77" s="168" t="str">
        <f>"Variazione %   "&amp;datitrim!$I$1&amp;" / "&amp;datitrim!$I$1-1</f>
        <v>Variazione %   2007 / 2006</v>
      </c>
      <c r="D77" s="238">
        <f>datitrim!K61</f>
        <v>40.93</v>
      </c>
      <c r="E77" s="201">
        <f>datitrim!L61</f>
        <v>90.08</v>
      </c>
      <c r="F77" s="200">
        <f>datitrim!M61</f>
        <v>-56.47</v>
      </c>
      <c r="G77" s="201">
        <f>datitrim!N61</f>
        <v>0</v>
      </c>
      <c r="H77" s="200">
        <f>datitrim!O61</f>
        <v>-25.4</v>
      </c>
      <c r="I77" s="204">
        <f>datitrim!P61</f>
        <v>32.12</v>
      </c>
      <c r="J77" s="238">
        <f>datitrim!Q61</f>
        <v>-71.61</v>
      </c>
      <c r="K77" s="211">
        <f>datitrim!R61</f>
        <v>30.15</v>
      </c>
    </row>
    <row r="78" spans="1:11" ht="12" customHeight="1">
      <c r="A78" s="14"/>
      <c r="B78" s="195" t="s">
        <v>101</v>
      </c>
      <c r="C78" s="222"/>
      <c r="D78" s="223"/>
      <c r="F78" s="224"/>
      <c r="H78" s="224"/>
      <c r="I78" s="225"/>
      <c r="J78" s="223"/>
      <c r="K78" s="180"/>
    </row>
    <row r="79" spans="1:11" ht="12" customHeight="1">
      <c r="A79" s="26"/>
      <c r="B79" s="183" t="s">
        <v>102</v>
      </c>
      <c r="C79" s="226"/>
      <c r="D79" s="227">
        <f>datitrim!C62</f>
        <v>0</v>
      </c>
      <c r="E79" s="228">
        <f>datitrim!D62</f>
        <v>0</v>
      </c>
      <c r="F79" s="227">
        <f>datitrim!E62</f>
        <v>0</v>
      </c>
      <c r="G79" s="229">
        <f>datitrim!F62</f>
        <v>0</v>
      </c>
      <c r="H79" s="230">
        <f>datitrim!G62</f>
        <v>0</v>
      </c>
      <c r="I79" s="231">
        <f>datitrim!H62</f>
        <v>0</v>
      </c>
      <c r="J79" s="232">
        <f>datitrim!I62</f>
        <v>0</v>
      </c>
      <c r="K79" s="233">
        <f>datitrim!J62</f>
        <v>0</v>
      </c>
    </row>
    <row r="80" spans="1:11" ht="15" customHeight="1">
      <c r="A80" s="234"/>
      <c r="B80" s="235" t="str">
        <f>"Numero nuove convenzioni emesse per polizze collettive "&amp;IF(datitrim!J1=0,"nell'anno ","a tutto il "&amp;TRIM(datitrim!J1)&amp;" trimestre ")&amp;datitrim!I1&amp;":   "&amp;datitrim!C63</f>
        <v>Numero nuove convenzioni emesse per polizze collettive a tutto il I trimestre 2007:   0</v>
      </c>
      <c r="C80" s="88"/>
      <c r="D80" s="89"/>
      <c r="E80" s="88"/>
      <c r="F80" s="88"/>
      <c r="G80" s="89"/>
      <c r="H80" s="89"/>
      <c r="I80" s="89"/>
      <c r="J80" s="89"/>
      <c r="K80" s="239"/>
    </row>
    <row r="81" ht="6.75" customHeight="1"/>
    <row r="82" spans="1:11" ht="13.5" customHeight="1">
      <c r="A82" s="240" t="s">
        <v>105</v>
      </c>
      <c r="B82" s="241"/>
      <c r="C82" s="241"/>
      <c r="D82" s="241"/>
      <c r="E82" s="241"/>
      <c r="F82" s="241"/>
      <c r="G82" s="241"/>
      <c r="H82" s="241"/>
      <c r="I82" s="241"/>
      <c r="J82" s="241"/>
      <c r="K82" s="241"/>
    </row>
    <row r="83" spans="1:11" ht="13.5" customHeight="1">
      <c r="A83" s="241"/>
      <c r="B83" s="241"/>
      <c r="C83" s="241"/>
      <c r="D83" s="241"/>
      <c r="E83" s="241"/>
      <c r="F83" s="241"/>
      <c r="G83" s="241"/>
      <c r="H83" s="241"/>
      <c r="I83" s="241"/>
      <c r="J83" s="241"/>
      <c r="K83" s="241"/>
    </row>
    <row r="84" ht="11.25">
      <c r="A84" s="4" t="s">
        <v>106</v>
      </c>
    </row>
  </sheetData>
  <mergeCells count="3">
    <mergeCell ref="A82:K83"/>
    <mergeCell ref="B19:C19"/>
    <mergeCell ref="B36:C36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r:id="rId1"/>
  <headerFooter alignWithMargins="0">
    <oddHeader>&amp;LI&amp;9SVAP - SERVIZIO STATISTICA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H5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10.7109375" style="4" customWidth="1"/>
    <col min="3" max="3" width="22.7109375" style="5" customWidth="1"/>
    <col min="4" max="5" width="14.7109375" style="4" customWidth="1"/>
    <col min="6" max="6" width="9.7109375" style="4" customWidth="1"/>
    <col min="7" max="8" width="9.57421875" style="4" bestFit="1" customWidth="1"/>
    <col min="9" max="16384" width="9.140625" style="4" customWidth="1"/>
  </cols>
  <sheetData>
    <row r="1" ht="12.75" customHeight="1">
      <c r="F1" s="7" t="s">
        <v>2</v>
      </c>
    </row>
    <row r="2" ht="12.75" customHeight="1">
      <c r="F2" s="7"/>
    </row>
    <row r="3" spans="1:6" s="11" customFormat="1" ht="12.75" customHeight="1">
      <c r="A3" s="8" t="s">
        <v>3</v>
      </c>
      <c r="B3" s="8"/>
      <c r="C3" s="9"/>
      <c r="D3" s="8"/>
      <c r="E3" s="8"/>
      <c r="F3" s="8"/>
    </row>
    <row r="4" spans="1:6" s="11" customFormat="1" ht="12.75" customHeight="1">
      <c r="A4" s="8" t="s">
        <v>4</v>
      </c>
      <c r="B4" s="8"/>
      <c r="C4" s="9"/>
      <c r="D4" s="8"/>
      <c r="E4" s="8"/>
      <c r="F4" s="8"/>
    </row>
    <row r="5" spans="1:6" s="11" customFormat="1" ht="12.75" customHeight="1">
      <c r="A5" s="8"/>
      <c r="B5" s="8"/>
      <c r="C5" s="9"/>
      <c r="D5" s="8"/>
      <c r="E5" s="8"/>
      <c r="F5" s="8"/>
    </row>
    <row r="6" spans="1:6" s="11" customFormat="1" ht="12.75" customHeight="1">
      <c r="A6" s="4"/>
      <c r="C6" s="21"/>
      <c r="F6" s="13" t="s">
        <v>5</v>
      </c>
    </row>
    <row r="7" spans="1:6" ht="12.75" customHeight="1">
      <c r="A7" s="8"/>
      <c r="B7" s="8"/>
      <c r="C7" s="9"/>
      <c r="D7" s="8"/>
      <c r="E7" s="8"/>
      <c r="F7" s="8"/>
    </row>
    <row r="8" spans="1:6" s="11" customFormat="1" ht="12.75" customHeight="1">
      <c r="A8" s="8" t="str">
        <f>"Premi lordi contabilizzati "&amp;IF(datitrim!J1=0,"nell'anno ","a tutto il "&amp;TRIM(datitrim!J1)&amp;" trimestre ")&amp;datitrim!I1</f>
        <v>Premi lordi contabilizzati a tutto il I trimestre 2007</v>
      </c>
      <c r="B8" s="8"/>
      <c r="C8" s="9"/>
      <c r="D8" s="8"/>
      <c r="E8" s="8"/>
      <c r="F8" s="8"/>
    </row>
    <row r="9" spans="2:6" ht="9.75" customHeight="1">
      <c r="B9" s="183"/>
      <c r="C9" s="183"/>
      <c r="D9" s="183"/>
      <c r="E9" s="183"/>
      <c r="F9" s="183"/>
    </row>
    <row r="10" spans="1:6" ht="12.75" customHeight="1">
      <c r="A10" s="14"/>
      <c r="B10" s="15"/>
      <c r="C10" s="15"/>
      <c r="D10" s="243" t="str">
        <f>IF(datitrim!J1=0,"ANNO",TRIM(datitrim!J1)&amp;" trimestre")</f>
        <v>I trimestre</v>
      </c>
      <c r="E10" s="244" t="s">
        <v>6</v>
      </c>
      <c r="F10" s="244" t="s">
        <v>7</v>
      </c>
    </row>
    <row r="11" spans="1:6" ht="12.75" customHeight="1">
      <c r="A11" s="20"/>
      <c r="B11" s="9" t="s">
        <v>8</v>
      </c>
      <c r="C11" s="9"/>
      <c r="D11" s="22">
        <f>datitrim!I1</f>
        <v>2007</v>
      </c>
      <c r="E11" s="2" t="str">
        <f>datitrim!I1&amp;" / "&amp;datitrim!I1-1</f>
        <v>2007 / 2006</v>
      </c>
      <c r="F11" s="2" t="s">
        <v>9</v>
      </c>
    </row>
    <row r="12" spans="1:6" ht="7.5" customHeight="1">
      <c r="A12" s="20"/>
      <c r="B12" s="5"/>
      <c r="D12" s="1"/>
      <c r="E12" s="2"/>
      <c r="F12" s="2"/>
    </row>
    <row r="13" spans="1:6" ht="9.75" customHeight="1">
      <c r="A13" s="3"/>
      <c r="B13" s="245"/>
      <c r="C13" s="245"/>
      <c r="D13" s="14"/>
      <c r="E13" s="242"/>
      <c r="F13" s="242"/>
    </row>
    <row r="14" spans="1:6" s="5" customFormat="1" ht="12.75" customHeight="1">
      <c r="A14" s="34"/>
      <c r="B14" s="5" t="s">
        <v>10</v>
      </c>
      <c r="D14" s="246">
        <f>datitrim!$C1</f>
        <v>743809</v>
      </c>
      <c r="E14" s="247">
        <f>datitrim!$K1</f>
        <v>4.72</v>
      </c>
      <c r="F14" s="247">
        <f>datitrim!$L1</f>
        <v>8.14</v>
      </c>
    </row>
    <row r="15" spans="1:6" s="5" customFormat="1" ht="12.75" customHeight="1">
      <c r="A15" s="22"/>
      <c r="B15" s="21" t="s">
        <v>11</v>
      </c>
      <c r="D15" s="246">
        <f>datitrim!$C2</f>
        <v>499880</v>
      </c>
      <c r="E15" s="247">
        <f>datitrim!$K2</f>
        <v>7.89</v>
      </c>
      <c r="F15" s="247">
        <f>datitrim!$L2</f>
        <v>5.47</v>
      </c>
    </row>
    <row r="16" spans="1:6" s="5" customFormat="1" ht="12.75" customHeight="1">
      <c r="A16" s="34"/>
      <c r="B16" s="5" t="s">
        <v>12</v>
      </c>
      <c r="D16" s="246">
        <f>datitrim!$C3</f>
        <v>799533</v>
      </c>
      <c r="E16" s="247">
        <f>datitrim!$K3</f>
        <v>1.59</v>
      </c>
      <c r="F16" s="247">
        <f>datitrim!$L3</f>
        <v>8.75</v>
      </c>
    </row>
    <row r="17" spans="1:6" s="5" customFormat="1" ht="12.75" customHeight="1">
      <c r="A17" s="34"/>
      <c r="B17" s="5" t="s">
        <v>13</v>
      </c>
      <c r="D17" s="246">
        <f>datitrim!$C4</f>
        <v>359</v>
      </c>
      <c r="E17" s="247">
        <f>datitrim!$K4</f>
        <v>83.16</v>
      </c>
      <c r="F17" s="247">
        <f>datitrim!$L4</f>
        <v>0</v>
      </c>
    </row>
    <row r="18" spans="1:6" s="5" customFormat="1" ht="12.75" customHeight="1">
      <c r="A18" s="34"/>
      <c r="B18" s="5" t="s">
        <v>14</v>
      </c>
      <c r="D18" s="246">
        <f>datitrim!$C5</f>
        <v>16301</v>
      </c>
      <c r="E18" s="247">
        <f>datitrim!$K5</f>
        <v>-4.66</v>
      </c>
      <c r="F18" s="247">
        <f>datitrim!$L5</f>
        <v>0.18</v>
      </c>
    </row>
    <row r="19" spans="1:6" s="5" customFormat="1" ht="12.75" customHeight="1">
      <c r="A19" s="34"/>
      <c r="B19" s="5" t="s">
        <v>15</v>
      </c>
      <c r="D19" s="246">
        <f>datitrim!$C6</f>
        <v>68041</v>
      </c>
      <c r="E19" s="247">
        <f>datitrim!$K6</f>
        <v>8.74</v>
      </c>
      <c r="F19" s="247">
        <f>datitrim!$L6</f>
        <v>0.74</v>
      </c>
    </row>
    <row r="20" spans="1:6" s="5" customFormat="1" ht="12.75" customHeight="1">
      <c r="A20" s="22"/>
      <c r="B20" s="195" t="s">
        <v>16</v>
      </c>
      <c r="D20" s="246">
        <f>datitrim!$C7</f>
        <v>89804</v>
      </c>
      <c r="E20" s="247">
        <f>datitrim!$K7</f>
        <v>3.6</v>
      </c>
      <c r="F20" s="247">
        <f>datitrim!$L7</f>
        <v>0.98</v>
      </c>
    </row>
    <row r="21" spans="1:6" s="5" customFormat="1" ht="12.75" customHeight="1">
      <c r="A21" s="34"/>
      <c r="B21" s="5" t="s">
        <v>17</v>
      </c>
      <c r="D21" s="246">
        <f>datitrim!$C8</f>
        <v>530845</v>
      </c>
      <c r="E21" s="247">
        <f>datitrim!$K8</f>
        <v>-0.71</v>
      </c>
      <c r="F21" s="247">
        <f>datitrim!$L8</f>
        <v>5.81</v>
      </c>
    </row>
    <row r="22" spans="1:6" s="5" customFormat="1" ht="12.75" customHeight="1">
      <c r="A22" s="22"/>
      <c r="B22" s="21" t="s">
        <v>18</v>
      </c>
      <c r="C22" s="21"/>
      <c r="D22" s="246">
        <f>datitrim!$C9</f>
        <v>507963</v>
      </c>
      <c r="E22" s="247">
        <f>datitrim!$K9</f>
        <v>2.57</v>
      </c>
      <c r="F22" s="247">
        <f>datitrim!$L9</f>
        <v>5.56</v>
      </c>
    </row>
    <row r="23" spans="1:6" s="5" customFormat="1" ht="12.75" customHeight="1">
      <c r="A23" s="34"/>
      <c r="B23" s="5" t="s">
        <v>19</v>
      </c>
      <c r="D23" s="246">
        <f>datitrim!$C10</f>
        <v>4646615</v>
      </c>
      <c r="E23" s="247">
        <f>datitrim!$K10</f>
        <v>0.06</v>
      </c>
      <c r="F23" s="247">
        <f>datitrim!$L10</f>
        <v>50.86</v>
      </c>
    </row>
    <row r="24" spans="1:6" s="5" customFormat="1" ht="12.75" customHeight="1">
      <c r="A24" s="34"/>
      <c r="B24" s="5" t="s">
        <v>20</v>
      </c>
      <c r="D24" s="246">
        <f>datitrim!$C11</f>
        <v>9893</v>
      </c>
      <c r="E24" s="247">
        <f>datitrim!$K11</f>
        <v>-19.48</v>
      </c>
      <c r="F24" s="247">
        <f>datitrim!$L11</f>
        <v>0.11</v>
      </c>
    </row>
    <row r="25" spans="1:6" s="5" customFormat="1" ht="12.75" customHeight="1">
      <c r="A25" s="34"/>
      <c r="B25" s="5" t="s">
        <v>21</v>
      </c>
      <c r="D25" s="246">
        <f>datitrim!$C12</f>
        <v>3311</v>
      </c>
      <c r="E25" s="247">
        <f>datitrim!$K12</f>
        <v>20.05</v>
      </c>
      <c r="F25" s="247">
        <f>datitrim!$L12</f>
        <v>0.04</v>
      </c>
    </row>
    <row r="26" spans="1:6" s="5" customFormat="1" ht="12.75" customHeight="1">
      <c r="A26" s="22"/>
      <c r="B26" s="5" t="s">
        <v>22</v>
      </c>
      <c r="D26" s="246">
        <f>datitrim!$C13</f>
        <v>729889</v>
      </c>
      <c r="E26" s="247">
        <f>datitrim!$K13</f>
        <v>0.83</v>
      </c>
      <c r="F26" s="247">
        <f>datitrim!$L13</f>
        <v>7.99</v>
      </c>
    </row>
    <row r="27" spans="1:6" s="5" customFormat="1" ht="12.75" customHeight="1">
      <c r="A27" s="22"/>
      <c r="B27" s="5" t="s">
        <v>23</v>
      </c>
      <c r="C27" s="222"/>
      <c r="D27" s="246">
        <f>datitrim!$C14</f>
        <v>95634</v>
      </c>
      <c r="E27" s="247">
        <f>datitrim!$K14</f>
        <v>21.92</v>
      </c>
      <c r="F27" s="247">
        <f>datitrim!$L14</f>
        <v>1.05</v>
      </c>
    </row>
    <row r="28" spans="1:6" s="5" customFormat="1" ht="12.75" customHeight="1">
      <c r="A28" s="22"/>
      <c r="B28" s="5" t="s">
        <v>24</v>
      </c>
      <c r="D28" s="246">
        <f>datitrim!$C15</f>
        <v>123177</v>
      </c>
      <c r="E28" s="247">
        <f>datitrim!$K15</f>
        <v>-4.04</v>
      </c>
      <c r="F28" s="247">
        <f>datitrim!$L15</f>
        <v>1.35</v>
      </c>
    </row>
    <row r="29" spans="1:6" s="5" customFormat="1" ht="12.75" customHeight="1">
      <c r="A29" s="22"/>
      <c r="B29" s="5" t="s">
        <v>25</v>
      </c>
      <c r="D29" s="246">
        <f>datitrim!$C16</f>
        <v>117160</v>
      </c>
      <c r="E29" s="247">
        <f>datitrim!$K16</f>
        <v>16.17</v>
      </c>
      <c r="F29" s="247">
        <f>datitrim!$L16</f>
        <v>1.28</v>
      </c>
    </row>
    <row r="30" spans="1:6" s="5" customFormat="1" ht="12.75" customHeight="1">
      <c r="A30" s="22"/>
      <c r="B30" s="5" t="s">
        <v>26</v>
      </c>
      <c r="D30" s="246">
        <f>datitrim!$C17</f>
        <v>63587</v>
      </c>
      <c r="E30" s="247">
        <f>datitrim!$K17</f>
        <v>11.23</v>
      </c>
      <c r="F30" s="247">
        <f>datitrim!$L17</f>
        <v>0.7</v>
      </c>
    </row>
    <row r="31" spans="1:6" s="5" customFormat="1" ht="12.75" customHeight="1">
      <c r="A31" s="22"/>
      <c r="B31" s="5" t="s">
        <v>27</v>
      </c>
      <c r="D31" s="246">
        <f>datitrim!$C18</f>
        <v>90368</v>
      </c>
      <c r="E31" s="247">
        <f>datitrim!$K18</f>
        <v>1.93</v>
      </c>
      <c r="F31" s="247">
        <f>datitrim!$L18</f>
        <v>0.99</v>
      </c>
    </row>
    <row r="32" spans="1:6" ht="9.75" customHeight="1">
      <c r="A32" s="248"/>
      <c r="B32" s="249"/>
      <c r="C32" s="250"/>
      <c r="D32" s="251"/>
      <c r="E32" s="252"/>
      <c r="F32" s="252"/>
    </row>
    <row r="33" spans="1:6" s="6" customFormat="1" ht="15" customHeight="1">
      <c r="A33" s="43"/>
      <c r="B33" s="44" t="s">
        <v>28</v>
      </c>
      <c r="C33" s="44"/>
      <c r="D33" s="253"/>
      <c r="E33" s="254"/>
      <c r="F33" s="255"/>
    </row>
    <row r="34" spans="1:8" s="6" customFormat="1" ht="15" customHeight="1">
      <c r="A34" s="256"/>
      <c r="B34" s="257" t="s">
        <v>29</v>
      </c>
      <c r="C34" s="257"/>
      <c r="D34" s="258">
        <f>SUM(D14:D31)</f>
        <v>9136169</v>
      </c>
      <c r="E34" s="259">
        <f>datitrim!$K19</f>
        <v>1.59</v>
      </c>
      <c r="F34" s="259">
        <f>datitrim!$L19</f>
        <v>100</v>
      </c>
      <c r="G34" s="45"/>
      <c r="H34" s="146"/>
    </row>
    <row r="35" spans="1:7" ht="9" customHeight="1">
      <c r="A35" s="260"/>
      <c r="B35" s="5"/>
      <c r="D35" s="145"/>
      <c r="E35" s="261"/>
      <c r="F35" s="145"/>
      <c r="G35" s="5"/>
    </row>
    <row r="36" spans="1:5" ht="15.75" customHeight="1">
      <c r="A36" s="262"/>
      <c r="B36" s="88" t="s">
        <v>30</v>
      </c>
      <c r="C36" s="88"/>
      <c r="D36" s="263">
        <f>datitrim!$C20</f>
        <v>500539</v>
      </c>
      <c r="E36" s="264">
        <f>datitrim!$K20</f>
        <v>13.12</v>
      </c>
    </row>
    <row r="37" ht="7.5" customHeight="1"/>
    <row r="38" spans="1:6" s="11" customFormat="1" ht="12.75" customHeight="1">
      <c r="A38" s="11" t="s">
        <v>31</v>
      </c>
      <c r="B38" s="8"/>
      <c r="C38" s="9"/>
      <c r="D38" s="8"/>
      <c r="E38" s="8"/>
      <c r="F38" s="8"/>
    </row>
    <row r="39" ht="12.75" customHeight="1">
      <c r="A39" s="4" t="s">
        <v>32</v>
      </c>
    </row>
    <row r="43" spans="1:5" s="11" customFormat="1" ht="24.75" customHeight="1">
      <c r="A43" s="265" t="str">
        <f>"Ripartizione per canale distributivo dei premi lordi 
contabilizzati "&amp;IF(datitrim!J1=0,"nell'anno ","a tutto il "&amp;TRIM(datitrim!J1)&amp;" trimestre ")&amp;datitrim!I1&amp;" (b)"</f>
        <v>Ripartizione per canale distributivo dei premi lordi 
contabilizzati a tutto il I trimestre 2007 (b)</v>
      </c>
      <c r="B43" s="265"/>
      <c r="C43" s="265"/>
      <c r="D43" s="265"/>
      <c r="E43" s="265"/>
    </row>
    <row r="44" ht="9.75" customHeight="1"/>
    <row r="45" spans="1:5" ht="12.75" customHeight="1">
      <c r="A45" s="14"/>
      <c r="B45" s="15"/>
      <c r="C45" s="15"/>
      <c r="D45" s="243" t="s">
        <v>33</v>
      </c>
      <c r="E45" s="244" t="s">
        <v>34</v>
      </c>
    </row>
    <row r="46" spans="1:5" ht="12.75" customHeight="1">
      <c r="A46" s="20"/>
      <c r="B46" s="9"/>
      <c r="C46" s="9"/>
      <c r="D46" s="22"/>
      <c r="E46" s="2" t="s">
        <v>35</v>
      </c>
    </row>
    <row r="47" spans="1:5" ht="12.75" customHeight="1">
      <c r="A47" s="20"/>
      <c r="B47" s="5"/>
      <c r="D47" s="1" t="s">
        <v>9</v>
      </c>
      <c r="E47" s="2" t="s">
        <v>9</v>
      </c>
    </row>
    <row r="48" spans="1:5" ht="9.75" customHeight="1">
      <c r="A48" s="3"/>
      <c r="B48" s="245"/>
      <c r="C48" s="266"/>
      <c r="D48" s="242"/>
      <c r="E48" s="242"/>
    </row>
    <row r="49" spans="1:5" s="5" customFormat="1" ht="12.75" customHeight="1">
      <c r="A49" s="34"/>
      <c r="B49" s="5" t="s">
        <v>36</v>
      </c>
      <c r="C49" s="222"/>
      <c r="D49" s="267">
        <f>datitrim!$K122</f>
        <v>84.61</v>
      </c>
      <c r="E49" s="267">
        <f>datitrim!$L122</f>
        <v>90.47</v>
      </c>
    </row>
    <row r="50" spans="1:5" s="5" customFormat="1" ht="12.75" customHeight="1">
      <c r="A50" s="22"/>
      <c r="B50" s="21" t="s">
        <v>37</v>
      </c>
      <c r="C50" s="222"/>
      <c r="D50" s="267">
        <f>datitrim!$K123</f>
        <v>2.48</v>
      </c>
      <c r="E50" s="267">
        <f>datitrim!$L123</f>
        <v>1.11</v>
      </c>
    </row>
    <row r="51" spans="1:5" s="5" customFormat="1" ht="12.75" customHeight="1">
      <c r="A51" s="34"/>
      <c r="B51" s="5" t="s">
        <v>38</v>
      </c>
      <c r="C51" s="222"/>
      <c r="D51" s="267">
        <f>datitrim!$K124</f>
        <v>4.72</v>
      </c>
      <c r="E51" s="267">
        <f>datitrim!$L124</f>
        <v>5.25</v>
      </c>
    </row>
    <row r="52" spans="1:5" s="5" customFormat="1" ht="12.75" customHeight="1">
      <c r="A52" s="34"/>
      <c r="B52" s="5" t="s">
        <v>39</v>
      </c>
      <c r="C52" s="222"/>
      <c r="D52" s="267">
        <f>datitrim!$K125</f>
        <v>1.89</v>
      </c>
      <c r="E52" s="267">
        <f>datitrim!$L125</f>
        <v>1.43</v>
      </c>
    </row>
    <row r="53" spans="1:5" s="5" customFormat="1" ht="12.75" customHeight="1">
      <c r="A53" s="34"/>
      <c r="B53" s="5" t="s">
        <v>40</v>
      </c>
      <c r="C53" s="222"/>
      <c r="D53" s="267">
        <f>datitrim!$K126</f>
        <v>0.07</v>
      </c>
      <c r="E53" s="267">
        <f>datitrim!$L126</f>
        <v>0</v>
      </c>
    </row>
    <row r="54" spans="1:5" s="5" customFormat="1" ht="12.75" customHeight="1">
      <c r="A54" s="34"/>
      <c r="B54" s="5" t="s">
        <v>41</v>
      </c>
      <c r="C54" s="222"/>
      <c r="D54" s="267">
        <f>datitrim!$K127</f>
        <v>6.23</v>
      </c>
      <c r="E54" s="267">
        <f>datitrim!$L127</f>
        <v>1.74</v>
      </c>
    </row>
    <row r="55" spans="1:5" ht="12.75" customHeight="1">
      <c r="A55" s="20"/>
      <c r="B55" s="5" t="s">
        <v>42</v>
      </c>
      <c r="C55" s="222"/>
      <c r="D55" s="267">
        <f>SUM(D49:D54)</f>
        <v>100</v>
      </c>
      <c r="E55" s="267">
        <f>SUM(E49:E54)</f>
        <v>100</v>
      </c>
    </row>
    <row r="56" spans="1:5" ht="9.75" customHeight="1">
      <c r="A56" s="26"/>
      <c r="B56" s="183"/>
      <c r="C56" s="268"/>
      <c r="D56" s="269"/>
      <c r="E56" s="269"/>
    </row>
    <row r="57" ht="7.5" customHeight="1"/>
    <row r="58" ht="12.75" customHeight="1">
      <c r="A58" s="11" t="s">
        <v>43</v>
      </c>
    </row>
    <row r="59" ht="11.25">
      <c r="A59" s="4" t="s">
        <v>44</v>
      </c>
    </row>
  </sheetData>
  <mergeCells count="1">
    <mergeCell ref="A43:E43"/>
  </mergeCells>
  <printOptions horizontalCentered="1"/>
  <pageMargins left="0.31496062992125984" right="0.31496062992125984" top="0.5905511811023623" bottom="0.3937007874015748" header="0.4724409448818898" footer="0.31496062992125984"/>
  <pageSetup horizontalDpi="300" verticalDpi="300" orientation="portrait" paperSize="9" r:id="rId1"/>
  <headerFooter alignWithMargins="0">
    <oddHeader>&amp;L&amp;9ISVAP - SERVIZIO STATISTICA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9"/>
  <sheetViews>
    <sheetView workbookViewId="0" topLeftCell="A82">
      <selection activeCell="G98" sqref="G98"/>
    </sheetView>
  </sheetViews>
  <sheetFormatPr defaultColWidth="9.140625" defaultRowHeight="12.75"/>
  <sheetData>
    <row r="1" spans="1:18" ht="12.75">
      <c r="A1">
        <v>1</v>
      </c>
      <c r="B1">
        <v>1</v>
      </c>
      <c r="C1">
        <v>743809</v>
      </c>
      <c r="D1">
        <v>0</v>
      </c>
      <c r="E1">
        <v>0</v>
      </c>
      <c r="F1">
        <v>0</v>
      </c>
      <c r="G1">
        <v>0</v>
      </c>
      <c r="H1">
        <v>0</v>
      </c>
      <c r="I1">
        <v>2007</v>
      </c>
      <c r="J1" t="s">
        <v>0</v>
      </c>
      <c r="K1">
        <v>4.72</v>
      </c>
      <c r="L1">
        <v>8.14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2.75">
      <c r="A2">
        <v>1</v>
      </c>
      <c r="B2">
        <v>2</v>
      </c>
      <c r="C2">
        <v>499880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7.89</v>
      </c>
      <c r="L2">
        <v>5.47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2.75">
      <c r="A3">
        <v>1</v>
      </c>
      <c r="B3">
        <v>3</v>
      </c>
      <c r="C3">
        <v>799533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1.59</v>
      </c>
      <c r="L3">
        <v>8.75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2.75">
      <c r="A4">
        <v>1</v>
      </c>
      <c r="B4">
        <v>4</v>
      </c>
      <c r="C4">
        <v>359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83.16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2.75">
      <c r="A5">
        <v>1</v>
      </c>
      <c r="B5">
        <v>5</v>
      </c>
      <c r="C5">
        <v>16301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-4.66</v>
      </c>
      <c r="L5">
        <v>0.18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2.75">
      <c r="A6">
        <v>1</v>
      </c>
      <c r="B6">
        <v>6</v>
      </c>
      <c r="C6">
        <v>68041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8.74</v>
      </c>
      <c r="L6">
        <v>0.74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2.75">
      <c r="A7">
        <v>1</v>
      </c>
      <c r="B7">
        <v>7</v>
      </c>
      <c r="C7">
        <v>89804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3.6</v>
      </c>
      <c r="L7">
        <v>0.98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2.75">
      <c r="A8">
        <v>1</v>
      </c>
      <c r="B8">
        <v>8</v>
      </c>
      <c r="C8">
        <v>530845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-0.71</v>
      </c>
      <c r="L8">
        <v>5.81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2.75">
      <c r="A9">
        <v>1</v>
      </c>
      <c r="B9">
        <v>9</v>
      </c>
      <c r="C9">
        <v>507963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2.57</v>
      </c>
      <c r="L9">
        <v>5.56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2.75">
      <c r="A10">
        <v>1</v>
      </c>
      <c r="B10">
        <v>10</v>
      </c>
      <c r="C10">
        <v>4646615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0.06</v>
      </c>
      <c r="L10">
        <v>50.86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2.75">
      <c r="A11">
        <v>1</v>
      </c>
      <c r="B11">
        <v>11</v>
      </c>
      <c r="C11">
        <v>9893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-19.48</v>
      </c>
      <c r="L11">
        <v>0.11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2.75">
      <c r="A12">
        <v>1</v>
      </c>
      <c r="B12">
        <v>12</v>
      </c>
      <c r="C12">
        <v>3311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20.05</v>
      </c>
      <c r="L12">
        <v>0.04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2.75">
      <c r="A13">
        <v>1</v>
      </c>
      <c r="B13">
        <v>13</v>
      </c>
      <c r="C13">
        <v>729889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0.83</v>
      </c>
      <c r="L13">
        <v>7.99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2.75">
      <c r="A14">
        <v>1</v>
      </c>
      <c r="B14">
        <v>14</v>
      </c>
      <c r="C14">
        <v>95634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21.92</v>
      </c>
      <c r="L14">
        <v>1.05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2.75">
      <c r="A15">
        <v>1</v>
      </c>
      <c r="B15">
        <v>15</v>
      </c>
      <c r="C15">
        <v>123177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-4.04</v>
      </c>
      <c r="L15">
        <v>1.35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2.75">
      <c r="A16">
        <v>1</v>
      </c>
      <c r="B16">
        <v>16</v>
      </c>
      <c r="C16">
        <v>117160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16.17</v>
      </c>
      <c r="L16">
        <v>1.28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2.75">
      <c r="A17">
        <v>1</v>
      </c>
      <c r="B17">
        <v>17</v>
      </c>
      <c r="C17">
        <v>63587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11.23</v>
      </c>
      <c r="L17">
        <v>0.7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2.75">
      <c r="A18">
        <v>1</v>
      </c>
      <c r="B18">
        <v>18</v>
      </c>
      <c r="C18">
        <v>90368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1.93</v>
      </c>
      <c r="L18">
        <v>0.99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2.75">
      <c r="A19">
        <v>1</v>
      </c>
      <c r="B19">
        <v>19</v>
      </c>
      <c r="C19">
        <v>9136169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1.59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2.75">
      <c r="A20">
        <v>1</v>
      </c>
      <c r="B20">
        <v>20</v>
      </c>
      <c r="C20">
        <v>500539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13.12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2.75">
      <c r="A21">
        <v>2</v>
      </c>
      <c r="B21">
        <v>1</v>
      </c>
      <c r="C21">
        <v>238402</v>
      </c>
      <c r="D21">
        <v>5385291</v>
      </c>
      <c r="E21">
        <v>2957</v>
      </c>
      <c r="F21">
        <v>6318</v>
      </c>
      <c r="G21">
        <v>143072</v>
      </c>
      <c r="H21">
        <v>3019854</v>
      </c>
      <c r="I21">
        <v>219092</v>
      </c>
      <c r="J21">
        <v>3382018</v>
      </c>
      <c r="K21">
        <v>-31.47</v>
      </c>
      <c r="L21">
        <v>-18.26</v>
      </c>
      <c r="M21">
        <v>-82.68</v>
      </c>
      <c r="N21">
        <v>-77.63</v>
      </c>
      <c r="O21">
        <v>6.15</v>
      </c>
      <c r="P21">
        <v>-33.39</v>
      </c>
      <c r="Q21">
        <v>-27.44</v>
      </c>
      <c r="R21">
        <v>-31.96</v>
      </c>
    </row>
    <row r="22" spans="1:18" ht="12.75">
      <c r="A22">
        <v>2</v>
      </c>
      <c r="B22">
        <v>2</v>
      </c>
      <c r="C22">
        <v>843</v>
      </c>
      <c r="D22">
        <v>23307</v>
      </c>
      <c r="E22">
        <v>0</v>
      </c>
      <c r="F22">
        <v>0</v>
      </c>
      <c r="G22">
        <v>2029</v>
      </c>
      <c r="H22">
        <v>5752</v>
      </c>
      <c r="I22">
        <v>942</v>
      </c>
      <c r="J22">
        <v>8723</v>
      </c>
      <c r="K22">
        <v>-13.09</v>
      </c>
      <c r="L22">
        <v>20.36</v>
      </c>
      <c r="M22">
        <v>0</v>
      </c>
      <c r="N22">
        <v>0</v>
      </c>
      <c r="O22">
        <v>4.86</v>
      </c>
      <c r="P22">
        <v>67.65</v>
      </c>
      <c r="Q22">
        <v>-32.57</v>
      </c>
      <c r="R22">
        <v>28.98</v>
      </c>
    </row>
    <row r="23" spans="1:18" ht="12.75">
      <c r="A23">
        <v>2</v>
      </c>
      <c r="B23">
        <v>3</v>
      </c>
      <c r="C23">
        <v>92401</v>
      </c>
      <c r="D23">
        <v>6262205</v>
      </c>
      <c r="E23">
        <v>825</v>
      </c>
      <c r="F23">
        <v>3632</v>
      </c>
      <c r="G23">
        <v>16428</v>
      </c>
      <c r="H23">
        <v>40069</v>
      </c>
      <c r="I23">
        <v>8</v>
      </c>
      <c r="J23">
        <v>56505</v>
      </c>
      <c r="K23">
        <v>4.69</v>
      </c>
      <c r="L23">
        <v>12.54</v>
      </c>
      <c r="M23">
        <v>493.53</v>
      </c>
      <c r="N23">
        <v>153.1</v>
      </c>
      <c r="O23">
        <v>-3.91</v>
      </c>
      <c r="P23">
        <v>87.79</v>
      </c>
      <c r="Q23">
        <v>-99.2</v>
      </c>
      <c r="R23">
        <v>43.31</v>
      </c>
    </row>
    <row r="24" spans="1:18" ht="12.75">
      <c r="A24">
        <v>2</v>
      </c>
      <c r="B24">
        <v>4</v>
      </c>
      <c r="C24">
        <v>4888</v>
      </c>
      <c r="D24">
        <v>193169</v>
      </c>
      <c r="E24">
        <v>9</v>
      </c>
      <c r="F24">
        <v>280</v>
      </c>
      <c r="G24">
        <v>138</v>
      </c>
      <c r="H24">
        <v>163842</v>
      </c>
      <c r="I24">
        <v>0</v>
      </c>
      <c r="J24">
        <v>163980</v>
      </c>
      <c r="K24">
        <v>519.52</v>
      </c>
      <c r="L24">
        <v>715.75</v>
      </c>
      <c r="M24">
        <v>-43.75</v>
      </c>
      <c r="N24">
        <v>-21.35</v>
      </c>
      <c r="O24">
        <v>666.67</v>
      </c>
      <c r="P24">
        <v>688.35</v>
      </c>
      <c r="Q24">
        <v>0</v>
      </c>
      <c r="R24">
        <v>688.33</v>
      </c>
    </row>
    <row r="25" spans="1:18" ht="12.75">
      <c r="A25">
        <v>2</v>
      </c>
      <c r="B25">
        <v>5</v>
      </c>
      <c r="C25">
        <v>335691</v>
      </c>
      <c r="D25">
        <v>11840665</v>
      </c>
      <c r="E25">
        <v>3791</v>
      </c>
      <c r="F25">
        <v>10230</v>
      </c>
      <c r="G25">
        <v>159638</v>
      </c>
      <c r="H25">
        <v>3223765</v>
      </c>
      <c r="I25">
        <v>219100</v>
      </c>
      <c r="J25">
        <v>3602503</v>
      </c>
      <c r="K25">
        <v>-23.17</v>
      </c>
      <c r="L25">
        <v>-2.76</v>
      </c>
      <c r="M25">
        <v>-77.99</v>
      </c>
      <c r="N25">
        <v>-65.95</v>
      </c>
      <c r="O25">
        <v>5.09</v>
      </c>
      <c r="P25">
        <v>-29.55</v>
      </c>
      <c r="Q25">
        <v>-27.67</v>
      </c>
      <c r="R25">
        <v>-28.39</v>
      </c>
    </row>
    <row r="26" spans="1:18" ht="12.75">
      <c r="A26">
        <v>2</v>
      </c>
      <c r="B26">
        <v>6</v>
      </c>
      <c r="C26">
        <v>2754</v>
      </c>
      <c r="D26">
        <v>155086</v>
      </c>
      <c r="E26">
        <v>147</v>
      </c>
      <c r="F26">
        <v>438</v>
      </c>
      <c r="G26">
        <v>5868</v>
      </c>
      <c r="H26">
        <v>951</v>
      </c>
      <c r="I26">
        <v>0</v>
      </c>
      <c r="J26">
        <v>6819</v>
      </c>
      <c r="K26">
        <v>-32.4</v>
      </c>
      <c r="L26">
        <v>-0.91</v>
      </c>
      <c r="M26">
        <v>14600</v>
      </c>
      <c r="N26">
        <v>1890.91</v>
      </c>
      <c r="O26">
        <v>-14.82</v>
      </c>
      <c r="P26">
        <v>-87.16</v>
      </c>
      <c r="Q26">
        <v>-100</v>
      </c>
      <c r="R26">
        <v>-55.27</v>
      </c>
    </row>
    <row r="27" spans="1:18" ht="12.75">
      <c r="A27">
        <v>2</v>
      </c>
      <c r="B27">
        <v>7</v>
      </c>
      <c r="C27">
        <v>324</v>
      </c>
      <c r="D27">
        <v>9105</v>
      </c>
      <c r="E27">
        <v>0</v>
      </c>
      <c r="F27">
        <v>0</v>
      </c>
      <c r="G27">
        <v>126</v>
      </c>
      <c r="H27">
        <v>988</v>
      </c>
      <c r="I27">
        <v>0</v>
      </c>
      <c r="J27">
        <v>1114</v>
      </c>
      <c r="K27">
        <v>-57.14</v>
      </c>
      <c r="L27">
        <v>302.52</v>
      </c>
      <c r="M27">
        <v>0</v>
      </c>
      <c r="N27">
        <v>0</v>
      </c>
      <c r="O27">
        <v>641.18</v>
      </c>
      <c r="P27">
        <v>89.64</v>
      </c>
      <c r="Q27">
        <v>0</v>
      </c>
      <c r="R27">
        <v>107.06</v>
      </c>
    </row>
    <row r="28" spans="1:18" ht="12.75">
      <c r="A28">
        <v>2</v>
      </c>
      <c r="B28">
        <v>8</v>
      </c>
      <c r="C28">
        <v>419176</v>
      </c>
      <c r="D28">
        <v>14302997</v>
      </c>
      <c r="E28">
        <v>6532</v>
      </c>
      <c r="F28">
        <v>80383</v>
      </c>
      <c r="G28">
        <v>4282</v>
      </c>
      <c r="H28">
        <v>85698</v>
      </c>
      <c r="I28">
        <v>0</v>
      </c>
      <c r="J28">
        <v>89980</v>
      </c>
      <c r="K28">
        <v>123.6</v>
      </c>
      <c r="L28">
        <v>93.48</v>
      </c>
      <c r="M28">
        <v>-35.57</v>
      </c>
      <c r="N28">
        <v>-34.73</v>
      </c>
      <c r="O28">
        <v>-53.41</v>
      </c>
      <c r="P28">
        <v>-2.3</v>
      </c>
      <c r="Q28">
        <v>0</v>
      </c>
      <c r="R28">
        <v>-7.15</v>
      </c>
    </row>
    <row r="29" spans="1:18" ht="12.75">
      <c r="A29">
        <v>2</v>
      </c>
      <c r="B29">
        <v>9</v>
      </c>
      <c r="C29">
        <v>1927</v>
      </c>
      <c r="D29">
        <v>45124</v>
      </c>
      <c r="E29">
        <v>3252</v>
      </c>
      <c r="F29">
        <v>365</v>
      </c>
      <c r="G29">
        <v>1186</v>
      </c>
      <c r="H29">
        <v>27276</v>
      </c>
      <c r="I29">
        <v>0</v>
      </c>
      <c r="J29">
        <v>28462</v>
      </c>
      <c r="K29">
        <v>70.83</v>
      </c>
      <c r="L29">
        <v>137.69</v>
      </c>
      <c r="M29">
        <v>196.17</v>
      </c>
      <c r="N29">
        <v>11.28</v>
      </c>
      <c r="O29">
        <v>62.47</v>
      </c>
      <c r="P29">
        <v>383.02</v>
      </c>
      <c r="Q29">
        <v>0</v>
      </c>
      <c r="R29">
        <v>346.32</v>
      </c>
    </row>
    <row r="30" spans="1:18" ht="12.75">
      <c r="A30">
        <v>2</v>
      </c>
      <c r="B30">
        <v>10</v>
      </c>
      <c r="C30">
        <v>421427</v>
      </c>
      <c r="D30">
        <v>14357226</v>
      </c>
      <c r="E30">
        <v>9784</v>
      </c>
      <c r="F30">
        <v>80748</v>
      </c>
      <c r="G30">
        <v>5594</v>
      </c>
      <c r="H30">
        <v>113962</v>
      </c>
      <c r="I30">
        <v>0</v>
      </c>
      <c r="J30">
        <v>119556</v>
      </c>
      <c r="K30">
        <v>122.57</v>
      </c>
      <c r="L30">
        <v>93.66</v>
      </c>
      <c r="M30">
        <v>-12.92</v>
      </c>
      <c r="N30">
        <v>-34.61</v>
      </c>
      <c r="O30">
        <v>-43.71</v>
      </c>
      <c r="P30">
        <v>21.38</v>
      </c>
      <c r="Q30">
        <v>0</v>
      </c>
      <c r="R30">
        <v>15.15</v>
      </c>
    </row>
    <row r="31" spans="1:18" ht="12.75">
      <c r="A31">
        <v>2</v>
      </c>
      <c r="B31">
        <v>11</v>
      </c>
      <c r="C31">
        <v>757118</v>
      </c>
      <c r="D31">
        <v>26197891</v>
      </c>
      <c r="E31">
        <v>13575</v>
      </c>
      <c r="F31">
        <v>90978</v>
      </c>
      <c r="G31">
        <v>165232</v>
      </c>
      <c r="H31">
        <v>3337727</v>
      </c>
      <c r="I31">
        <v>219100</v>
      </c>
      <c r="J31">
        <v>3722059</v>
      </c>
      <c r="K31">
        <v>20.89</v>
      </c>
      <c r="L31">
        <v>33.73</v>
      </c>
      <c r="M31">
        <v>-52.3</v>
      </c>
      <c r="N31">
        <v>-40.74</v>
      </c>
      <c r="O31">
        <v>2.1</v>
      </c>
      <c r="P31">
        <v>-28.52</v>
      </c>
      <c r="Q31">
        <v>-27.67</v>
      </c>
      <c r="R31">
        <v>-27.51</v>
      </c>
    </row>
    <row r="32" spans="1:18" ht="12.7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2.75">
      <c r="A33">
        <v>2</v>
      </c>
      <c r="B33">
        <v>13</v>
      </c>
      <c r="C33">
        <v>132725</v>
      </c>
      <c r="D33">
        <v>2941175</v>
      </c>
      <c r="E33">
        <v>1548</v>
      </c>
      <c r="F33">
        <v>3640</v>
      </c>
      <c r="G33">
        <v>727</v>
      </c>
      <c r="H33">
        <v>2645848</v>
      </c>
      <c r="I33">
        <v>476882</v>
      </c>
      <c r="J33">
        <v>3123457</v>
      </c>
      <c r="K33">
        <v>-6.17</v>
      </c>
      <c r="L33">
        <v>1.15</v>
      </c>
      <c r="M33">
        <v>-85.46</v>
      </c>
      <c r="N33">
        <v>-62.93</v>
      </c>
      <c r="O33">
        <v>505.83</v>
      </c>
      <c r="P33">
        <v>4.77</v>
      </c>
      <c r="Q33">
        <v>28.98</v>
      </c>
      <c r="R33">
        <v>7.88</v>
      </c>
    </row>
    <row r="34" spans="1:18" ht="12.75">
      <c r="A34">
        <v>2</v>
      </c>
      <c r="B34">
        <v>14</v>
      </c>
      <c r="C34">
        <v>40039</v>
      </c>
      <c r="D34">
        <v>1330948</v>
      </c>
      <c r="E34">
        <v>0</v>
      </c>
      <c r="F34">
        <v>37</v>
      </c>
      <c r="G34">
        <v>0</v>
      </c>
      <c r="H34">
        <v>1346900</v>
      </c>
      <c r="I34">
        <v>1436</v>
      </c>
      <c r="J34">
        <v>1348336</v>
      </c>
      <c r="K34">
        <v>311.46</v>
      </c>
      <c r="L34">
        <v>702.69</v>
      </c>
      <c r="M34">
        <v>0</v>
      </c>
      <c r="N34">
        <v>-79.44</v>
      </c>
      <c r="O34">
        <v>0</v>
      </c>
      <c r="P34">
        <v>698.14</v>
      </c>
      <c r="Q34">
        <v>73.85</v>
      </c>
      <c r="R34">
        <v>695.1</v>
      </c>
    </row>
    <row r="35" spans="1:18" ht="12.75">
      <c r="A35">
        <v>2</v>
      </c>
      <c r="B35">
        <v>15</v>
      </c>
      <c r="C35">
        <v>146280</v>
      </c>
      <c r="D35">
        <v>2122876</v>
      </c>
      <c r="E35">
        <v>0</v>
      </c>
      <c r="F35">
        <v>0</v>
      </c>
      <c r="G35">
        <v>0</v>
      </c>
      <c r="H35">
        <v>2133011</v>
      </c>
      <c r="I35">
        <v>0</v>
      </c>
      <c r="J35">
        <v>2133011</v>
      </c>
      <c r="K35">
        <v>-25.09</v>
      </c>
      <c r="L35">
        <v>-23.23</v>
      </c>
      <c r="M35">
        <v>0</v>
      </c>
      <c r="N35">
        <v>0</v>
      </c>
      <c r="O35">
        <v>0</v>
      </c>
      <c r="P35">
        <v>-23.12</v>
      </c>
      <c r="Q35">
        <v>0</v>
      </c>
      <c r="R35">
        <v>-23.12</v>
      </c>
    </row>
    <row r="36" spans="1:18" ht="12.75">
      <c r="A36">
        <v>2</v>
      </c>
      <c r="B36">
        <v>16</v>
      </c>
      <c r="C36">
        <v>14709</v>
      </c>
      <c r="D36">
        <v>275147</v>
      </c>
      <c r="E36">
        <v>0</v>
      </c>
      <c r="F36">
        <v>0</v>
      </c>
      <c r="G36">
        <v>0</v>
      </c>
      <c r="H36">
        <v>281827</v>
      </c>
      <c r="I36">
        <v>0</v>
      </c>
      <c r="J36">
        <v>281827</v>
      </c>
      <c r="K36">
        <v>-13.05</v>
      </c>
      <c r="L36">
        <v>-17.91</v>
      </c>
      <c r="M36">
        <v>0</v>
      </c>
      <c r="N36">
        <v>0</v>
      </c>
      <c r="O36">
        <v>0</v>
      </c>
      <c r="P36">
        <v>-16.67</v>
      </c>
      <c r="Q36">
        <v>0</v>
      </c>
      <c r="R36">
        <v>-16.67</v>
      </c>
    </row>
    <row r="37" spans="1:18" ht="12.75">
      <c r="A37">
        <v>2</v>
      </c>
      <c r="B37">
        <v>17</v>
      </c>
      <c r="C37">
        <v>333753</v>
      </c>
      <c r="D37">
        <v>6670146</v>
      </c>
      <c r="E37">
        <v>1548</v>
      </c>
      <c r="F37">
        <v>3677</v>
      </c>
      <c r="G37">
        <v>727</v>
      </c>
      <c r="H37">
        <v>6407586</v>
      </c>
      <c r="I37">
        <v>478318</v>
      </c>
      <c r="J37">
        <v>6886631</v>
      </c>
      <c r="K37">
        <v>-8.16</v>
      </c>
      <c r="L37">
        <v>8.03</v>
      </c>
      <c r="M37">
        <v>-85.46</v>
      </c>
      <c r="N37">
        <v>-63.23</v>
      </c>
      <c r="O37">
        <v>505.83</v>
      </c>
      <c r="P37">
        <v>10.34</v>
      </c>
      <c r="Q37">
        <v>29.08</v>
      </c>
      <c r="R37">
        <v>11.48</v>
      </c>
    </row>
    <row r="38" spans="1:18" ht="12.75">
      <c r="A38">
        <v>2</v>
      </c>
      <c r="B38">
        <v>18</v>
      </c>
      <c r="C38">
        <v>102</v>
      </c>
      <c r="D38">
        <v>220</v>
      </c>
      <c r="E38">
        <v>346</v>
      </c>
      <c r="F38">
        <v>15</v>
      </c>
      <c r="G38">
        <v>0</v>
      </c>
      <c r="H38">
        <v>447</v>
      </c>
      <c r="I38">
        <v>0</v>
      </c>
      <c r="J38">
        <v>447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</row>
    <row r="39" spans="1:18" ht="12.75">
      <c r="A39">
        <v>2</v>
      </c>
      <c r="B39">
        <v>19</v>
      </c>
      <c r="C39">
        <v>333855</v>
      </c>
      <c r="D39">
        <v>6670366</v>
      </c>
      <c r="E39">
        <v>1894</v>
      </c>
      <c r="F39">
        <v>3692</v>
      </c>
      <c r="G39">
        <v>727</v>
      </c>
      <c r="H39">
        <v>6408033</v>
      </c>
      <c r="I39">
        <v>478318</v>
      </c>
      <c r="J39">
        <v>6887078</v>
      </c>
      <c r="K39">
        <v>-8.13</v>
      </c>
      <c r="L39">
        <v>8.04</v>
      </c>
      <c r="M39">
        <v>-82.21</v>
      </c>
      <c r="N39">
        <v>-63.08</v>
      </c>
      <c r="O39">
        <v>505.83</v>
      </c>
      <c r="P39">
        <v>10.35</v>
      </c>
      <c r="Q39">
        <v>29.08</v>
      </c>
      <c r="R39">
        <v>11.49</v>
      </c>
    </row>
    <row r="40" spans="1:18" ht="12.75">
      <c r="A40">
        <v>2</v>
      </c>
      <c r="B40">
        <v>20</v>
      </c>
      <c r="C40">
        <v>1267</v>
      </c>
      <c r="D40">
        <v>98572</v>
      </c>
      <c r="E40">
        <v>208</v>
      </c>
      <c r="F40">
        <v>6987</v>
      </c>
      <c r="G40">
        <v>1111</v>
      </c>
      <c r="H40">
        <v>17</v>
      </c>
      <c r="I40">
        <v>0</v>
      </c>
      <c r="J40">
        <v>1128</v>
      </c>
      <c r="K40">
        <v>73.32</v>
      </c>
      <c r="L40">
        <v>124.71</v>
      </c>
      <c r="M40">
        <v>-78.9</v>
      </c>
      <c r="N40">
        <v>-45.58</v>
      </c>
      <c r="O40">
        <v>243.96</v>
      </c>
      <c r="P40">
        <v>-77.63</v>
      </c>
      <c r="Q40">
        <v>-100</v>
      </c>
      <c r="R40">
        <v>179.21</v>
      </c>
    </row>
    <row r="41" spans="1:18" ht="12.75">
      <c r="A41">
        <v>2</v>
      </c>
      <c r="B41">
        <v>21</v>
      </c>
      <c r="C41">
        <v>11832</v>
      </c>
      <c r="D41">
        <v>1091837</v>
      </c>
      <c r="E41">
        <v>0</v>
      </c>
      <c r="F41">
        <v>0</v>
      </c>
      <c r="G41">
        <v>4089</v>
      </c>
      <c r="H41">
        <v>861748</v>
      </c>
      <c r="I41">
        <v>128918</v>
      </c>
      <c r="J41">
        <v>994755</v>
      </c>
      <c r="K41">
        <v>-39.33</v>
      </c>
      <c r="L41">
        <v>-51.23</v>
      </c>
      <c r="M41">
        <v>0</v>
      </c>
      <c r="N41">
        <v>0</v>
      </c>
      <c r="O41">
        <v>53.2</v>
      </c>
      <c r="P41">
        <v>-56.15</v>
      </c>
      <c r="Q41">
        <v>-26.14</v>
      </c>
      <c r="R41">
        <v>-53.57</v>
      </c>
    </row>
    <row r="42" spans="1:18" ht="12.75">
      <c r="A42">
        <v>2</v>
      </c>
      <c r="B42">
        <v>22</v>
      </c>
      <c r="C42">
        <v>44</v>
      </c>
      <c r="D42">
        <v>1722</v>
      </c>
      <c r="E42">
        <v>0</v>
      </c>
      <c r="F42">
        <v>0</v>
      </c>
      <c r="G42">
        <v>0</v>
      </c>
      <c r="H42">
        <v>1724</v>
      </c>
      <c r="I42">
        <v>0</v>
      </c>
      <c r="J42">
        <v>1724</v>
      </c>
      <c r="K42">
        <v>340</v>
      </c>
      <c r="L42">
        <v>350.79</v>
      </c>
      <c r="M42">
        <v>0</v>
      </c>
      <c r="N42">
        <v>0</v>
      </c>
      <c r="O42">
        <v>0</v>
      </c>
      <c r="P42">
        <v>350.13</v>
      </c>
      <c r="Q42">
        <v>0</v>
      </c>
      <c r="R42">
        <v>350.13</v>
      </c>
    </row>
    <row r="43" spans="1:18" ht="12.75">
      <c r="A43">
        <v>2</v>
      </c>
      <c r="B43">
        <v>23</v>
      </c>
      <c r="C43">
        <v>44</v>
      </c>
      <c r="D43">
        <v>1722</v>
      </c>
      <c r="E43">
        <v>0</v>
      </c>
      <c r="F43">
        <v>0</v>
      </c>
      <c r="G43">
        <v>0</v>
      </c>
      <c r="H43">
        <v>1724</v>
      </c>
      <c r="I43">
        <v>0</v>
      </c>
      <c r="J43">
        <v>1724</v>
      </c>
      <c r="K43">
        <v>340</v>
      </c>
      <c r="L43">
        <v>350.79</v>
      </c>
      <c r="M43">
        <v>0</v>
      </c>
      <c r="N43">
        <v>0</v>
      </c>
      <c r="O43">
        <v>0</v>
      </c>
      <c r="P43">
        <v>350.13</v>
      </c>
      <c r="Q43">
        <v>0</v>
      </c>
      <c r="R43">
        <v>350.13</v>
      </c>
    </row>
    <row r="44" spans="1:18" ht="12.7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2.7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2.7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2.75">
      <c r="A47">
        <v>2</v>
      </c>
      <c r="B47">
        <v>27</v>
      </c>
      <c r="C47">
        <v>6428</v>
      </c>
      <c r="D47">
        <v>332681</v>
      </c>
      <c r="E47">
        <v>0</v>
      </c>
      <c r="F47">
        <v>0</v>
      </c>
      <c r="G47">
        <v>0</v>
      </c>
      <c r="H47">
        <v>304349</v>
      </c>
      <c r="I47">
        <v>0</v>
      </c>
      <c r="J47">
        <v>304349</v>
      </c>
      <c r="K47">
        <v>4</v>
      </c>
      <c r="L47">
        <v>-63.14</v>
      </c>
      <c r="M47">
        <v>0</v>
      </c>
      <c r="N47">
        <v>0</v>
      </c>
      <c r="O47">
        <v>0</v>
      </c>
      <c r="P47">
        <v>-67.67</v>
      </c>
      <c r="Q47">
        <v>0</v>
      </c>
      <c r="R47">
        <v>-67.67</v>
      </c>
    </row>
    <row r="48" spans="1:18" ht="12.75">
      <c r="A48">
        <v>2</v>
      </c>
      <c r="B48">
        <v>28</v>
      </c>
      <c r="C48">
        <v>3467</v>
      </c>
      <c r="D48">
        <v>31099</v>
      </c>
      <c r="E48">
        <v>0</v>
      </c>
      <c r="F48">
        <v>0</v>
      </c>
      <c r="G48">
        <v>0</v>
      </c>
      <c r="H48">
        <v>30663</v>
      </c>
      <c r="I48">
        <v>0</v>
      </c>
      <c r="J48">
        <v>30663</v>
      </c>
      <c r="K48">
        <v>-10.69</v>
      </c>
      <c r="L48">
        <v>27.41</v>
      </c>
      <c r="M48">
        <v>0</v>
      </c>
      <c r="N48">
        <v>0</v>
      </c>
      <c r="O48">
        <v>0</v>
      </c>
      <c r="P48">
        <v>32.56</v>
      </c>
      <c r="Q48">
        <v>0</v>
      </c>
      <c r="R48">
        <v>32.56</v>
      </c>
    </row>
    <row r="49" spans="1:18" ht="12.75">
      <c r="A49">
        <v>2</v>
      </c>
      <c r="B49">
        <v>29</v>
      </c>
      <c r="C49">
        <v>18260</v>
      </c>
      <c r="D49">
        <v>1424518</v>
      </c>
      <c r="E49">
        <v>0</v>
      </c>
      <c r="F49">
        <v>0</v>
      </c>
      <c r="G49">
        <v>4089</v>
      </c>
      <c r="H49">
        <v>1166097</v>
      </c>
      <c r="I49">
        <v>128918</v>
      </c>
      <c r="J49">
        <v>1299104</v>
      </c>
      <c r="K49">
        <v>-28.91</v>
      </c>
      <c r="L49">
        <v>-54.65</v>
      </c>
      <c r="M49">
        <v>0</v>
      </c>
      <c r="N49">
        <v>0</v>
      </c>
      <c r="O49">
        <v>53.2</v>
      </c>
      <c r="P49">
        <v>-59.88</v>
      </c>
      <c r="Q49">
        <v>-26.14</v>
      </c>
      <c r="R49">
        <v>-57.87</v>
      </c>
    </row>
    <row r="50" spans="1:18" ht="12.75">
      <c r="A50">
        <v>2</v>
      </c>
      <c r="B50">
        <v>30</v>
      </c>
      <c r="C50">
        <v>6910</v>
      </c>
      <c r="D50">
        <v>786856</v>
      </c>
      <c r="E50">
        <v>1411</v>
      </c>
      <c r="F50">
        <v>4359</v>
      </c>
      <c r="G50">
        <v>1164</v>
      </c>
      <c r="H50">
        <v>300</v>
      </c>
      <c r="I50">
        <v>0</v>
      </c>
      <c r="J50">
        <v>1464</v>
      </c>
      <c r="K50">
        <v>5.3</v>
      </c>
      <c r="L50">
        <v>28.14</v>
      </c>
      <c r="M50">
        <v>420.66</v>
      </c>
      <c r="N50">
        <v>-6.62</v>
      </c>
      <c r="O50">
        <v>-0.26</v>
      </c>
      <c r="P50">
        <v>275</v>
      </c>
      <c r="Q50">
        <v>0</v>
      </c>
      <c r="R50">
        <v>17.4</v>
      </c>
    </row>
    <row r="51" spans="1:18" ht="12.75">
      <c r="A51">
        <v>2</v>
      </c>
      <c r="B51">
        <v>31</v>
      </c>
      <c r="C51">
        <v>1110500</v>
      </c>
      <c r="D51">
        <v>35178203</v>
      </c>
      <c r="E51">
        <v>15677</v>
      </c>
      <c r="F51">
        <v>106016</v>
      </c>
      <c r="G51">
        <v>172323</v>
      </c>
      <c r="H51">
        <v>10912174</v>
      </c>
      <c r="I51">
        <v>826336</v>
      </c>
      <c r="J51">
        <v>11910833</v>
      </c>
      <c r="K51">
        <v>9.29</v>
      </c>
      <c r="L51">
        <v>18.99</v>
      </c>
      <c r="M51">
        <v>-60.9</v>
      </c>
      <c r="N51">
        <v>-41.44</v>
      </c>
      <c r="O51">
        <v>3.74</v>
      </c>
      <c r="P51">
        <v>-18.46</v>
      </c>
      <c r="Q51">
        <v>-2.56</v>
      </c>
      <c r="R51">
        <v>-17.27</v>
      </c>
    </row>
    <row r="52" spans="1:18" ht="12.75">
      <c r="A52">
        <v>2</v>
      </c>
      <c r="B52">
        <v>32</v>
      </c>
      <c r="C52">
        <v>355134</v>
      </c>
      <c r="D52">
        <v>15204750</v>
      </c>
      <c r="E52">
        <v>2367</v>
      </c>
      <c r="F52">
        <v>12416</v>
      </c>
      <c r="G52">
        <v>2475</v>
      </c>
      <c r="H52">
        <v>308892</v>
      </c>
      <c r="I52">
        <v>0</v>
      </c>
      <c r="J52">
        <v>311367</v>
      </c>
      <c r="K52">
        <v>-0.41</v>
      </c>
      <c r="L52">
        <v>61.79</v>
      </c>
      <c r="M52">
        <v>-57.35</v>
      </c>
      <c r="N52">
        <v>316.92</v>
      </c>
      <c r="O52">
        <v>-86.11</v>
      </c>
      <c r="P52">
        <v>38.13</v>
      </c>
      <c r="Q52">
        <v>0</v>
      </c>
      <c r="R52">
        <v>28.96</v>
      </c>
    </row>
    <row r="53" spans="1:18" ht="12.75">
      <c r="A53">
        <v>2</v>
      </c>
      <c r="B53">
        <v>33</v>
      </c>
      <c r="C53">
        <v>2781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-23.58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2.75">
      <c r="A54">
        <v>2</v>
      </c>
      <c r="B54">
        <v>34</v>
      </c>
      <c r="C54">
        <v>0</v>
      </c>
      <c r="D54">
        <v>0</v>
      </c>
      <c r="E54">
        <v>558</v>
      </c>
      <c r="F54">
        <v>609</v>
      </c>
      <c r="G54">
        <v>107</v>
      </c>
      <c r="H54">
        <v>0</v>
      </c>
      <c r="I54">
        <v>815</v>
      </c>
      <c r="J54">
        <v>922</v>
      </c>
      <c r="K54">
        <v>0</v>
      </c>
      <c r="L54">
        <v>0</v>
      </c>
      <c r="M54">
        <v>-96.01</v>
      </c>
      <c r="N54">
        <v>-96.71</v>
      </c>
      <c r="O54">
        <v>1088.89</v>
      </c>
      <c r="P54">
        <v>0</v>
      </c>
      <c r="Q54">
        <v>-97.52</v>
      </c>
      <c r="R54">
        <v>-97.19</v>
      </c>
    </row>
    <row r="55" spans="1:18" ht="12.75">
      <c r="A55">
        <v>2</v>
      </c>
      <c r="B55">
        <v>35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</row>
    <row r="56" spans="1:18" ht="12.75">
      <c r="A56">
        <v>2</v>
      </c>
      <c r="B56">
        <v>36</v>
      </c>
      <c r="C56">
        <v>0</v>
      </c>
      <c r="D56">
        <v>0</v>
      </c>
      <c r="E56">
        <v>1548</v>
      </c>
      <c r="F56">
        <v>3406</v>
      </c>
      <c r="G56">
        <v>0</v>
      </c>
      <c r="H56">
        <v>0</v>
      </c>
      <c r="I56">
        <v>8803</v>
      </c>
      <c r="J56">
        <v>8803</v>
      </c>
      <c r="K56">
        <v>0</v>
      </c>
      <c r="L56">
        <v>0</v>
      </c>
      <c r="M56">
        <v>-85.46</v>
      </c>
      <c r="N56">
        <v>-64.8</v>
      </c>
      <c r="O56">
        <v>0</v>
      </c>
      <c r="P56">
        <v>0</v>
      </c>
      <c r="Q56">
        <v>-68.6</v>
      </c>
      <c r="R56">
        <v>-68.6</v>
      </c>
    </row>
    <row r="57" spans="1:18" ht="12.75">
      <c r="A57">
        <v>2</v>
      </c>
      <c r="B57">
        <v>37</v>
      </c>
      <c r="C57">
        <v>0</v>
      </c>
      <c r="D57">
        <v>0</v>
      </c>
      <c r="E57">
        <v>0</v>
      </c>
      <c r="F57">
        <v>37</v>
      </c>
      <c r="G57">
        <v>0</v>
      </c>
      <c r="H57">
        <v>0</v>
      </c>
      <c r="I57">
        <v>38</v>
      </c>
      <c r="J57">
        <v>38</v>
      </c>
      <c r="K57">
        <v>0</v>
      </c>
      <c r="L57">
        <v>0</v>
      </c>
      <c r="M57">
        <v>0</v>
      </c>
      <c r="N57">
        <v>-79.44</v>
      </c>
      <c r="O57">
        <v>0</v>
      </c>
      <c r="P57">
        <v>0</v>
      </c>
      <c r="Q57">
        <v>-74.5</v>
      </c>
      <c r="R57">
        <v>-74.5</v>
      </c>
    </row>
    <row r="58" spans="1:18" ht="12.75">
      <c r="A58">
        <v>2</v>
      </c>
      <c r="B58">
        <v>38</v>
      </c>
      <c r="C58">
        <v>0</v>
      </c>
      <c r="D58">
        <v>0</v>
      </c>
      <c r="E58">
        <v>34</v>
      </c>
      <c r="F58">
        <v>12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78.95</v>
      </c>
      <c r="N58">
        <v>140</v>
      </c>
      <c r="O58">
        <v>0</v>
      </c>
      <c r="P58">
        <v>0</v>
      </c>
      <c r="Q58">
        <v>0</v>
      </c>
      <c r="R58">
        <v>0</v>
      </c>
    </row>
    <row r="59" spans="1:18" ht="12.75">
      <c r="A59">
        <v>2</v>
      </c>
      <c r="B59">
        <v>39</v>
      </c>
      <c r="C59">
        <v>6586</v>
      </c>
      <c r="D59">
        <v>774032</v>
      </c>
      <c r="E59">
        <v>1411</v>
      </c>
      <c r="F59">
        <v>4359</v>
      </c>
      <c r="G59">
        <v>1153</v>
      </c>
      <c r="H59">
        <v>289</v>
      </c>
      <c r="I59">
        <v>0</v>
      </c>
      <c r="J59">
        <v>1442</v>
      </c>
      <c r="K59">
        <v>0.37</v>
      </c>
      <c r="L59">
        <v>28.29</v>
      </c>
      <c r="M59">
        <v>420.66</v>
      </c>
      <c r="N59">
        <v>-6.62</v>
      </c>
      <c r="O59">
        <v>0.61</v>
      </c>
      <c r="P59">
        <v>285.33</v>
      </c>
      <c r="Q59">
        <v>0</v>
      </c>
      <c r="R59">
        <v>18.1</v>
      </c>
    </row>
    <row r="60" spans="1:18" ht="12.75">
      <c r="A60">
        <v>2</v>
      </c>
      <c r="B60">
        <v>40</v>
      </c>
      <c r="C60">
        <v>324</v>
      </c>
      <c r="D60">
        <v>12824</v>
      </c>
      <c r="E60">
        <v>0</v>
      </c>
      <c r="F60">
        <v>0</v>
      </c>
      <c r="G60">
        <v>11</v>
      </c>
      <c r="H60">
        <v>11</v>
      </c>
      <c r="I60">
        <v>0</v>
      </c>
      <c r="J60">
        <v>22</v>
      </c>
      <c r="K60">
        <v>0</v>
      </c>
      <c r="L60">
        <v>19.85</v>
      </c>
      <c r="M60">
        <v>0</v>
      </c>
      <c r="N60">
        <v>0</v>
      </c>
      <c r="O60">
        <v>-47.62</v>
      </c>
      <c r="P60">
        <v>0</v>
      </c>
      <c r="Q60">
        <v>0</v>
      </c>
      <c r="R60">
        <v>4.76</v>
      </c>
    </row>
    <row r="61" spans="1:18" ht="12.75">
      <c r="A61">
        <v>2</v>
      </c>
      <c r="B61">
        <v>41</v>
      </c>
      <c r="C61">
        <v>37014</v>
      </c>
      <c r="D61">
        <v>705077</v>
      </c>
      <c r="E61">
        <v>74</v>
      </c>
      <c r="F61">
        <v>0</v>
      </c>
      <c r="G61">
        <v>4091</v>
      </c>
      <c r="H61">
        <v>822662</v>
      </c>
      <c r="I61">
        <v>2578</v>
      </c>
      <c r="J61">
        <v>829331</v>
      </c>
      <c r="K61">
        <v>40.93</v>
      </c>
      <c r="L61">
        <v>90.08</v>
      </c>
      <c r="M61">
        <v>-56.47</v>
      </c>
      <c r="N61">
        <v>0</v>
      </c>
      <c r="O61">
        <v>-25.4</v>
      </c>
      <c r="P61">
        <v>32.12</v>
      </c>
      <c r="Q61">
        <v>-71.61</v>
      </c>
      <c r="R61">
        <v>30.15</v>
      </c>
    </row>
    <row r="62" spans="1:18" ht="12.7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2.75">
      <c r="A63">
        <v>2</v>
      </c>
      <c r="B63">
        <v>43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2.75">
      <c r="A64">
        <v>3</v>
      </c>
      <c r="B64">
        <v>1</v>
      </c>
      <c r="C64">
        <v>211</v>
      </c>
      <c r="D64">
        <v>160</v>
      </c>
      <c r="E64">
        <v>454</v>
      </c>
      <c r="F64">
        <v>825</v>
      </c>
      <c r="G64">
        <v>300</v>
      </c>
      <c r="H64">
        <v>0</v>
      </c>
      <c r="I64">
        <v>0</v>
      </c>
      <c r="J64">
        <v>0</v>
      </c>
      <c r="K64">
        <v>-26.99</v>
      </c>
      <c r="L64">
        <v>0</v>
      </c>
      <c r="M64">
        <v>11250</v>
      </c>
      <c r="N64">
        <v>181.57</v>
      </c>
      <c r="O64">
        <v>0</v>
      </c>
      <c r="P64">
        <v>0</v>
      </c>
      <c r="Q64">
        <v>0</v>
      </c>
      <c r="R64">
        <v>0</v>
      </c>
    </row>
    <row r="65" spans="1:18" ht="12.75">
      <c r="A65">
        <v>3</v>
      </c>
      <c r="B65">
        <v>2</v>
      </c>
      <c r="C65">
        <v>1447613</v>
      </c>
      <c r="D65">
        <v>3363855</v>
      </c>
      <c r="E65">
        <v>717189</v>
      </c>
      <c r="F65">
        <v>5528657</v>
      </c>
      <c r="G65">
        <v>305124</v>
      </c>
      <c r="H65">
        <v>0</v>
      </c>
      <c r="I65">
        <v>0</v>
      </c>
      <c r="J65">
        <v>0</v>
      </c>
      <c r="K65">
        <v>-1.14</v>
      </c>
      <c r="L65">
        <v>-32.36</v>
      </c>
      <c r="M65">
        <v>-6.11</v>
      </c>
      <c r="N65">
        <v>-23.23</v>
      </c>
      <c r="O65">
        <v>-23.49</v>
      </c>
      <c r="P65">
        <v>0</v>
      </c>
      <c r="Q65">
        <v>0</v>
      </c>
      <c r="R65">
        <v>0</v>
      </c>
    </row>
    <row r="66" spans="1:18" ht="12.75">
      <c r="A66">
        <v>3</v>
      </c>
      <c r="B66">
        <v>3</v>
      </c>
      <c r="C66">
        <v>23269</v>
      </c>
      <c r="D66">
        <v>1122</v>
      </c>
      <c r="E66">
        <v>2028</v>
      </c>
      <c r="F66">
        <v>26419</v>
      </c>
      <c r="G66">
        <v>2231</v>
      </c>
      <c r="H66">
        <v>0</v>
      </c>
      <c r="I66">
        <v>0</v>
      </c>
      <c r="J66">
        <v>0</v>
      </c>
      <c r="K66">
        <v>-12.25</v>
      </c>
      <c r="L66">
        <v>1.91</v>
      </c>
      <c r="M66">
        <v>-55.26</v>
      </c>
      <c r="N66">
        <v>-17.83</v>
      </c>
      <c r="O66">
        <v>9.79</v>
      </c>
      <c r="P66">
        <v>0</v>
      </c>
      <c r="Q66">
        <v>0</v>
      </c>
      <c r="R66">
        <v>0</v>
      </c>
    </row>
    <row r="67" spans="1:18" ht="12.75">
      <c r="A67">
        <v>3</v>
      </c>
      <c r="B67">
        <v>4</v>
      </c>
      <c r="C67">
        <v>80291</v>
      </c>
      <c r="D67">
        <v>42044</v>
      </c>
      <c r="E67">
        <v>30</v>
      </c>
      <c r="F67">
        <v>122365</v>
      </c>
      <c r="G67">
        <v>18122</v>
      </c>
      <c r="H67">
        <v>0</v>
      </c>
      <c r="I67">
        <v>0</v>
      </c>
      <c r="J67">
        <v>0</v>
      </c>
      <c r="K67">
        <v>5.62</v>
      </c>
      <c r="L67">
        <v>84.44</v>
      </c>
      <c r="M67">
        <v>76.47</v>
      </c>
      <c r="N67">
        <v>23.81</v>
      </c>
      <c r="O67">
        <v>-0.65</v>
      </c>
      <c r="P67">
        <v>0</v>
      </c>
      <c r="Q67">
        <v>0</v>
      </c>
      <c r="R67">
        <v>0</v>
      </c>
    </row>
    <row r="68" spans="1:18" ht="12.75">
      <c r="A68">
        <v>3</v>
      </c>
      <c r="B68">
        <v>5</v>
      </c>
      <c r="C68">
        <v>386</v>
      </c>
      <c r="D68">
        <v>166855</v>
      </c>
      <c r="E68">
        <v>383</v>
      </c>
      <c r="F68">
        <v>167624</v>
      </c>
      <c r="G68">
        <v>-5</v>
      </c>
      <c r="H68">
        <v>0</v>
      </c>
      <c r="I68">
        <v>0</v>
      </c>
      <c r="J68">
        <v>0</v>
      </c>
      <c r="K68">
        <v>50.78</v>
      </c>
      <c r="L68">
        <v>684.9</v>
      </c>
      <c r="M68">
        <v>-0.78</v>
      </c>
      <c r="N68">
        <v>665.41</v>
      </c>
      <c r="O68">
        <v>-138.46</v>
      </c>
      <c r="P68">
        <v>0</v>
      </c>
      <c r="Q68">
        <v>0</v>
      </c>
      <c r="R68">
        <v>0</v>
      </c>
    </row>
    <row r="69" spans="1:18" ht="12.75">
      <c r="A69">
        <v>3</v>
      </c>
      <c r="B69">
        <v>6</v>
      </c>
      <c r="C69">
        <v>1528501</v>
      </c>
      <c r="D69">
        <v>3572914</v>
      </c>
      <c r="E69">
        <v>718056</v>
      </c>
      <c r="F69">
        <v>5819471</v>
      </c>
      <c r="G69">
        <v>323541</v>
      </c>
      <c r="H69">
        <v>0</v>
      </c>
      <c r="I69">
        <v>0</v>
      </c>
      <c r="J69">
        <v>0</v>
      </c>
      <c r="K69">
        <v>-0.81</v>
      </c>
      <c r="L69">
        <v>-28.79</v>
      </c>
      <c r="M69">
        <v>-6.05</v>
      </c>
      <c r="N69">
        <v>-20.53</v>
      </c>
      <c r="O69">
        <v>-22.42</v>
      </c>
      <c r="P69">
        <v>0</v>
      </c>
      <c r="Q69">
        <v>0</v>
      </c>
      <c r="R69">
        <v>0</v>
      </c>
    </row>
    <row r="70" spans="1:18" ht="12.75">
      <c r="A70">
        <v>3</v>
      </c>
      <c r="B70">
        <v>7</v>
      </c>
      <c r="C70">
        <v>13037</v>
      </c>
      <c r="D70">
        <v>8249</v>
      </c>
      <c r="E70">
        <v>937</v>
      </c>
      <c r="F70">
        <v>22223</v>
      </c>
      <c r="G70">
        <v>1201</v>
      </c>
      <c r="H70">
        <v>0</v>
      </c>
      <c r="I70">
        <v>0</v>
      </c>
      <c r="J70">
        <v>0</v>
      </c>
      <c r="K70">
        <v>0.38</v>
      </c>
      <c r="L70">
        <v>43.69</v>
      </c>
      <c r="M70">
        <v>58.54</v>
      </c>
      <c r="N70">
        <v>15.03</v>
      </c>
      <c r="O70">
        <v>-6.54</v>
      </c>
      <c r="P70">
        <v>0</v>
      </c>
      <c r="Q70">
        <v>0</v>
      </c>
      <c r="R70">
        <v>0</v>
      </c>
    </row>
    <row r="71" spans="1:18" ht="12.75">
      <c r="A71">
        <v>3</v>
      </c>
      <c r="B71">
        <v>8</v>
      </c>
      <c r="C71">
        <v>35925</v>
      </c>
      <c r="D71">
        <v>221030</v>
      </c>
      <c r="E71">
        <v>28570</v>
      </c>
      <c r="F71">
        <v>285525</v>
      </c>
      <c r="G71">
        <v>8980</v>
      </c>
      <c r="H71">
        <v>0</v>
      </c>
      <c r="I71">
        <v>0</v>
      </c>
      <c r="J71">
        <v>0</v>
      </c>
      <c r="K71">
        <v>-3.29</v>
      </c>
      <c r="L71">
        <v>23.47</v>
      </c>
      <c r="M71">
        <v>163.8</v>
      </c>
      <c r="N71">
        <v>25.78</v>
      </c>
      <c r="O71">
        <v>111.59</v>
      </c>
      <c r="P71">
        <v>0</v>
      </c>
      <c r="Q71">
        <v>0</v>
      </c>
      <c r="R71">
        <v>0</v>
      </c>
    </row>
    <row r="72" spans="1:18" ht="12.75">
      <c r="A72">
        <v>3</v>
      </c>
      <c r="B72">
        <v>9</v>
      </c>
      <c r="C72">
        <v>16795</v>
      </c>
      <c r="D72">
        <v>290940</v>
      </c>
      <c r="E72">
        <v>6861</v>
      </c>
      <c r="F72">
        <v>314596</v>
      </c>
      <c r="G72">
        <v>2643</v>
      </c>
      <c r="H72">
        <v>0</v>
      </c>
      <c r="I72">
        <v>0</v>
      </c>
      <c r="J72">
        <v>0</v>
      </c>
      <c r="K72">
        <v>-18.39</v>
      </c>
      <c r="L72">
        <v>8.61</v>
      </c>
      <c r="M72">
        <v>-7.56</v>
      </c>
      <c r="N72">
        <v>6.33</v>
      </c>
      <c r="O72">
        <v>-58.01</v>
      </c>
      <c r="P72">
        <v>0</v>
      </c>
      <c r="Q72">
        <v>0</v>
      </c>
      <c r="R72">
        <v>0</v>
      </c>
    </row>
    <row r="73" spans="1:18" ht="12.75">
      <c r="A73">
        <v>3</v>
      </c>
      <c r="B73">
        <v>10</v>
      </c>
      <c r="C73">
        <v>65757</v>
      </c>
      <c r="D73">
        <v>520219</v>
      </c>
      <c r="E73">
        <v>36368</v>
      </c>
      <c r="F73">
        <v>622344</v>
      </c>
      <c r="G73">
        <v>12824</v>
      </c>
      <c r="H73">
        <v>0</v>
      </c>
      <c r="I73">
        <v>0</v>
      </c>
      <c r="J73">
        <v>0</v>
      </c>
      <c r="K73">
        <v>-7.01</v>
      </c>
      <c r="L73">
        <v>14.93</v>
      </c>
      <c r="M73">
        <v>93.01</v>
      </c>
      <c r="N73">
        <v>14.78</v>
      </c>
      <c r="O73">
        <v>8.47</v>
      </c>
      <c r="P73">
        <v>0</v>
      </c>
      <c r="Q73">
        <v>0</v>
      </c>
      <c r="R73">
        <v>0</v>
      </c>
    </row>
    <row r="74" spans="1:18" ht="12.75">
      <c r="A74">
        <v>3</v>
      </c>
      <c r="B74">
        <v>11</v>
      </c>
      <c r="C74">
        <v>1594258</v>
      </c>
      <c r="D74">
        <v>4093133</v>
      </c>
      <c r="E74">
        <v>754424</v>
      </c>
      <c r="F74">
        <v>6441815</v>
      </c>
      <c r="G74">
        <v>336365</v>
      </c>
      <c r="H74">
        <v>0</v>
      </c>
      <c r="I74">
        <v>0</v>
      </c>
      <c r="J74">
        <v>0</v>
      </c>
      <c r="K74">
        <v>-1.08</v>
      </c>
      <c r="L74">
        <v>-25.17</v>
      </c>
      <c r="M74">
        <v>-3.67</v>
      </c>
      <c r="N74">
        <v>-18.09</v>
      </c>
      <c r="O74">
        <v>-21.57</v>
      </c>
      <c r="P74">
        <v>0</v>
      </c>
      <c r="Q74">
        <v>0</v>
      </c>
      <c r="R74">
        <v>0</v>
      </c>
    </row>
    <row r="75" spans="1:18" ht="12.75">
      <c r="A75">
        <v>3</v>
      </c>
      <c r="B75">
        <v>12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</row>
    <row r="76" spans="1:18" ht="12.75">
      <c r="A76">
        <v>3</v>
      </c>
      <c r="B76">
        <v>13</v>
      </c>
      <c r="C76">
        <v>98427</v>
      </c>
      <c r="D76">
        <v>2522328</v>
      </c>
      <c r="E76">
        <v>1239025</v>
      </c>
      <c r="F76">
        <v>3859780</v>
      </c>
      <c r="G76">
        <v>556831</v>
      </c>
      <c r="H76">
        <v>0</v>
      </c>
      <c r="I76">
        <v>0</v>
      </c>
      <c r="J76">
        <v>0</v>
      </c>
      <c r="K76">
        <v>-16.47</v>
      </c>
      <c r="L76">
        <v>0.64</v>
      </c>
      <c r="M76">
        <v>22.19</v>
      </c>
      <c r="N76">
        <v>6.09</v>
      </c>
      <c r="O76">
        <v>48.93</v>
      </c>
      <c r="P76">
        <v>0</v>
      </c>
      <c r="Q76">
        <v>0</v>
      </c>
      <c r="R76">
        <v>0</v>
      </c>
    </row>
    <row r="77" spans="1:18" ht="12.75">
      <c r="A77">
        <v>3</v>
      </c>
      <c r="B77">
        <v>14</v>
      </c>
      <c r="C77">
        <v>0</v>
      </c>
      <c r="D77">
        <v>1364696</v>
      </c>
      <c r="E77">
        <v>28789</v>
      </c>
      <c r="F77">
        <v>1393485</v>
      </c>
      <c r="G77">
        <v>758</v>
      </c>
      <c r="H77">
        <v>0</v>
      </c>
      <c r="I77">
        <v>0</v>
      </c>
      <c r="J77">
        <v>0</v>
      </c>
      <c r="K77">
        <v>0</v>
      </c>
      <c r="L77">
        <v>697.65</v>
      </c>
      <c r="M77">
        <v>560.9</v>
      </c>
      <c r="N77">
        <v>694.25</v>
      </c>
      <c r="O77">
        <v>16.08</v>
      </c>
      <c r="P77">
        <v>0</v>
      </c>
      <c r="Q77">
        <v>0</v>
      </c>
      <c r="R77">
        <v>0</v>
      </c>
    </row>
    <row r="78" spans="1:18" ht="12.75">
      <c r="A78">
        <v>3</v>
      </c>
      <c r="B78">
        <v>15</v>
      </c>
      <c r="C78">
        <v>0</v>
      </c>
      <c r="D78">
        <v>2138816</v>
      </c>
      <c r="E78">
        <v>879</v>
      </c>
      <c r="F78">
        <v>2139695</v>
      </c>
      <c r="G78">
        <v>0</v>
      </c>
      <c r="H78">
        <v>0</v>
      </c>
      <c r="I78">
        <v>0</v>
      </c>
      <c r="J78">
        <v>0</v>
      </c>
      <c r="K78">
        <v>0</v>
      </c>
      <c r="L78">
        <v>-25.52</v>
      </c>
      <c r="M78">
        <v>-62.52</v>
      </c>
      <c r="N78">
        <v>-25.55</v>
      </c>
      <c r="O78">
        <v>0</v>
      </c>
      <c r="P78">
        <v>0</v>
      </c>
      <c r="Q78">
        <v>0</v>
      </c>
      <c r="R78">
        <v>0</v>
      </c>
    </row>
    <row r="79" spans="1:18" ht="12.75">
      <c r="A79">
        <v>3</v>
      </c>
      <c r="B79">
        <v>16</v>
      </c>
      <c r="C79">
        <v>0</v>
      </c>
      <c r="D79">
        <v>310234</v>
      </c>
      <c r="E79">
        <v>0</v>
      </c>
      <c r="F79">
        <v>310234</v>
      </c>
      <c r="G79">
        <v>0</v>
      </c>
      <c r="H79">
        <v>0</v>
      </c>
      <c r="I79">
        <v>0</v>
      </c>
      <c r="J79">
        <v>0</v>
      </c>
      <c r="K79">
        <v>0</v>
      </c>
      <c r="L79">
        <v>46.8</v>
      </c>
      <c r="M79">
        <v>0</v>
      </c>
      <c r="N79">
        <v>46.8</v>
      </c>
      <c r="O79">
        <v>0</v>
      </c>
      <c r="P79">
        <v>0</v>
      </c>
      <c r="Q79">
        <v>0</v>
      </c>
      <c r="R79">
        <v>0</v>
      </c>
    </row>
    <row r="80" spans="1:18" ht="12.75">
      <c r="A80">
        <v>3</v>
      </c>
      <c r="B80">
        <v>17</v>
      </c>
      <c r="C80">
        <v>98427</v>
      </c>
      <c r="D80">
        <v>6336074</v>
      </c>
      <c r="E80">
        <v>1268693</v>
      </c>
      <c r="F80">
        <v>7703194</v>
      </c>
      <c r="G80">
        <v>557589</v>
      </c>
      <c r="H80">
        <v>0</v>
      </c>
      <c r="I80">
        <v>0</v>
      </c>
      <c r="J80">
        <v>0</v>
      </c>
      <c r="K80">
        <v>-16.47</v>
      </c>
      <c r="L80">
        <v>10</v>
      </c>
      <c r="M80">
        <v>24.29</v>
      </c>
      <c r="N80">
        <v>11.66</v>
      </c>
      <c r="O80">
        <v>48.87</v>
      </c>
      <c r="P80">
        <v>0</v>
      </c>
      <c r="Q80">
        <v>0</v>
      </c>
      <c r="R80">
        <v>0</v>
      </c>
    </row>
    <row r="81" spans="1:18" ht="12.75">
      <c r="A81">
        <v>3</v>
      </c>
      <c r="B81">
        <v>18</v>
      </c>
      <c r="C81">
        <v>3</v>
      </c>
      <c r="D81">
        <v>923</v>
      </c>
      <c r="E81">
        <v>217</v>
      </c>
      <c r="F81">
        <v>1143</v>
      </c>
      <c r="G81">
        <v>217</v>
      </c>
      <c r="H81">
        <v>0</v>
      </c>
      <c r="I81">
        <v>0</v>
      </c>
      <c r="J81">
        <v>0</v>
      </c>
      <c r="K81">
        <v>0</v>
      </c>
      <c r="L81">
        <v>53.07</v>
      </c>
      <c r="M81">
        <v>16.04</v>
      </c>
      <c r="N81">
        <v>44.14</v>
      </c>
      <c r="O81">
        <v>56.12</v>
      </c>
      <c r="P81">
        <v>0</v>
      </c>
      <c r="Q81">
        <v>0</v>
      </c>
      <c r="R81">
        <v>0</v>
      </c>
    </row>
    <row r="82" spans="1:18" ht="12.75">
      <c r="A82">
        <v>3</v>
      </c>
      <c r="B82">
        <v>19</v>
      </c>
      <c r="C82">
        <v>98430</v>
      </c>
      <c r="D82">
        <v>6336997</v>
      </c>
      <c r="E82">
        <v>1268910</v>
      </c>
      <c r="F82">
        <v>7704337</v>
      </c>
      <c r="G82">
        <v>557806</v>
      </c>
      <c r="H82">
        <v>0</v>
      </c>
      <c r="I82">
        <v>0</v>
      </c>
      <c r="J82">
        <v>0</v>
      </c>
      <c r="K82">
        <v>-16.47</v>
      </c>
      <c r="L82">
        <v>10</v>
      </c>
      <c r="M82">
        <v>24.29</v>
      </c>
      <c r="N82">
        <v>11.66</v>
      </c>
      <c r="O82">
        <v>48.87</v>
      </c>
      <c r="P82">
        <v>0</v>
      </c>
      <c r="Q82">
        <v>0</v>
      </c>
      <c r="R82">
        <v>0</v>
      </c>
    </row>
    <row r="83" spans="1:18" ht="12.75">
      <c r="A83">
        <v>3</v>
      </c>
      <c r="B83">
        <v>20</v>
      </c>
      <c r="C83">
        <v>10610</v>
      </c>
      <c r="D83">
        <v>1439</v>
      </c>
      <c r="E83">
        <v>11</v>
      </c>
      <c r="F83">
        <v>12060</v>
      </c>
      <c r="G83">
        <v>923</v>
      </c>
      <c r="H83">
        <v>0</v>
      </c>
      <c r="I83">
        <v>0</v>
      </c>
      <c r="J83">
        <v>0</v>
      </c>
      <c r="K83">
        <v>14.12</v>
      </c>
      <c r="L83">
        <v>21.64</v>
      </c>
      <c r="M83">
        <v>266.67</v>
      </c>
      <c r="N83">
        <v>15.04</v>
      </c>
      <c r="O83">
        <v>188.44</v>
      </c>
      <c r="P83">
        <v>0</v>
      </c>
      <c r="Q83">
        <v>0</v>
      </c>
      <c r="R83">
        <v>0</v>
      </c>
    </row>
    <row r="84" spans="1:18" ht="12.75">
      <c r="A84">
        <v>3</v>
      </c>
      <c r="B84">
        <v>21</v>
      </c>
      <c r="C84">
        <v>5353</v>
      </c>
      <c r="D84">
        <v>886582</v>
      </c>
      <c r="E84">
        <v>128610</v>
      </c>
      <c r="F84">
        <v>1020545</v>
      </c>
      <c r="G84">
        <v>46298</v>
      </c>
      <c r="H84">
        <v>0</v>
      </c>
      <c r="I84">
        <v>0</v>
      </c>
      <c r="J84">
        <v>0</v>
      </c>
      <c r="K84">
        <v>-21.42</v>
      </c>
      <c r="L84">
        <v>-55.56</v>
      </c>
      <c r="M84">
        <v>-41.18</v>
      </c>
      <c r="N84">
        <v>-54.04</v>
      </c>
      <c r="O84">
        <v>-72.38</v>
      </c>
      <c r="P84">
        <v>0</v>
      </c>
      <c r="Q84">
        <v>0</v>
      </c>
      <c r="R84">
        <v>0</v>
      </c>
    </row>
    <row r="85" spans="1:18" ht="12.75">
      <c r="A85">
        <v>3</v>
      </c>
      <c r="B85">
        <v>22</v>
      </c>
      <c r="C85">
        <v>0</v>
      </c>
      <c r="D85">
        <v>1858</v>
      </c>
      <c r="E85">
        <v>155</v>
      </c>
      <c r="F85">
        <v>2013</v>
      </c>
      <c r="G85">
        <v>132</v>
      </c>
      <c r="H85">
        <v>0</v>
      </c>
      <c r="I85">
        <v>0</v>
      </c>
      <c r="J85">
        <v>0</v>
      </c>
      <c r="K85">
        <v>0</v>
      </c>
      <c r="L85">
        <v>-997.58</v>
      </c>
      <c r="M85">
        <v>-37.75</v>
      </c>
      <c r="N85">
        <v>4692.86</v>
      </c>
      <c r="O85">
        <v>-35.92</v>
      </c>
      <c r="P85">
        <v>0</v>
      </c>
      <c r="Q85">
        <v>0</v>
      </c>
      <c r="R85">
        <v>0</v>
      </c>
    </row>
    <row r="86" spans="1:18" ht="12.75">
      <c r="A86">
        <v>3</v>
      </c>
      <c r="B86">
        <v>23</v>
      </c>
      <c r="C86">
        <v>0</v>
      </c>
      <c r="D86">
        <v>1858</v>
      </c>
      <c r="E86">
        <v>155</v>
      </c>
      <c r="F86">
        <v>2013</v>
      </c>
      <c r="G86">
        <v>132</v>
      </c>
      <c r="H86">
        <v>0</v>
      </c>
      <c r="I86">
        <v>0</v>
      </c>
      <c r="J86">
        <v>0</v>
      </c>
      <c r="K86">
        <v>0</v>
      </c>
      <c r="L86">
        <v>-997.58</v>
      </c>
      <c r="M86">
        <v>-37.75</v>
      </c>
      <c r="N86">
        <v>4692.86</v>
      </c>
      <c r="O86">
        <v>-35.92</v>
      </c>
      <c r="P86">
        <v>0</v>
      </c>
      <c r="Q86">
        <v>0</v>
      </c>
      <c r="R86">
        <v>0</v>
      </c>
    </row>
    <row r="87" spans="1:18" ht="12.75">
      <c r="A87">
        <v>3</v>
      </c>
      <c r="B87">
        <v>24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</row>
    <row r="88" spans="1:18" ht="12.75">
      <c r="A88">
        <v>3</v>
      </c>
      <c r="B88">
        <v>25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</row>
    <row r="89" spans="1:18" ht="12.75">
      <c r="A89">
        <v>3</v>
      </c>
      <c r="B89">
        <v>26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</row>
    <row r="90" spans="1:18" ht="12.75">
      <c r="A90">
        <v>3</v>
      </c>
      <c r="B90">
        <v>27</v>
      </c>
      <c r="C90">
        <v>1759</v>
      </c>
      <c r="D90">
        <v>825194</v>
      </c>
      <c r="E90">
        <v>7048</v>
      </c>
      <c r="F90">
        <v>834001</v>
      </c>
      <c r="G90">
        <v>1021</v>
      </c>
      <c r="H90">
        <v>0</v>
      </c>
      <c r="I90">
        <v>0</v>
      </c>
      <c r="J90">
        <v>0</v>
      </c>
      <c r="K90">
        <v>-44.14</v>
      </c>
      <c r="L90">
        <v>-28.9</v>
      </c>
      <c r="M90">
        <v>28.36</v>
      </c>
      <c r="N90">
        <v>-28.67</v>
      </c>
      <c r="O90">
        <v>-42.87</v>
      </c>
      <c r="P90">
        <v>0</v>
      </c>
      <c r="Q90">
        <v>0</v>
      </c>
      <c r="R90">
        <v>0</v>
      </c>
    </row>
    <row r="91" spans="1:18" ht="12.75">
      <c r="A91">
        <v>3</v>
      </c>
      <c r="B91">
        <v>28</v>
      </c>
      <c r="C91">
        <v>172</v>
      </c>
      <c r="D91">
        <v>48902</v>
      </c>
      <c r="E91">
        <v>722</v>
      </c>
      <c r="F91">
        <v>49796</v>
      </c>
      <c r="G91">
        <v>23</v>
      </c>
      <c r="H91">
        <v>0</v>
      </c>
      <c r="I91">
        <v>0</v>
      </c>
      <c r="J91">
        <v>0</v>
      </c>
      <c r="K91">
        <v>-71.8</v>
      </c>
      <c r="L91">
        <v>-22.5</v>
      </c>
      <c r="M91">
        <v>-45.71</v>
      </c>
      <c r="N91">
        <v>-23.43</v>
      </c>
      <c r="O91">
        <v>-76.04</v>
      </c>
      <c r="P91">
        <v>0</v>
      </c>
      <c r="Q91">
        <v>0</v>
      </c>
      <c r="R91">
        <v>0</v>
      </c>
    </row>
    <row r="92" spans="1:18" ht="12.75">
      <c r="A92">
        <v>3</v>
      </c>
      <c r="B92">
        <v>29</v>
      </c>
      <c r="C92">
        <v>7112</v>
      </c>
      <c r="D92">
        <v>1711776</v>
      </c>
      <c r="E92">
        <v>135658</v>
      </c>
      <c r="F92">
        <v>1854546</v>
      </c>
      <c r="G92">
        <v>47319</v>
      </c>
      <c r="H92">
        <v>0</v>
      </c>
      <c r="I92">
        <v>0</v>
      </c>
      <c r="J92">
        <v>0</v>
      </c>
      <c r="K92">
        <v>-28.6</v>
      </c>
      <c r="L92">
        <v>-45.75</v>
      </c>
      <c r="M92">
        <v>-39.47</v>
      </c>
      <c r="N92">
        <v>-45.29</v>
      </c>
      <c r="O92">
        <v>-72.07</v>
      </c>
      <c r="P92">
        <v>0</v>
      </c>
      <c r="Q92">
        <v>0</v>
      </c>
      <c r="R92">
        <v>0</v>
      </c>
    </row>
    <row r="93" spans="1:18" ht="12.75">
      <c r="A93">
        <v>3</v>
      </c>
      <c r="B93">
        <v>30</v>
      </c>
      <c r="C93">
        <v>25725</v>
      </c>
      <c r="D93">
        <v>1101</v>
      </c>
      <c r="E93">
        <v>74</v>
      </c>
      <c r="F93">
        <v>26900</v>
      </c>
      <c r="G93">
        <v>1017</v>
      </c>
      <c r="H93">
        <v>0</v>
      </c>
      <c r="I93">
        <v>0</v>
      </c>
      <c r="J93">
        <v>0</v>
      </c>
      <c r="K93">
        <v>-18.81</v>
      </c>
      <c r="L93">
        <v>-76.97</v>
      </c>
      <c r="M93">
        <v>-13.95</v>
      </c>
      <c r="N93">
        <v>-26.41</v>
      </c>
      <c r="O93">
        <v>4.85</v>
      </c>
      <c r="P93">
        <v>0</v>
      </c>
      <c r="Q93">
        <v>0</v>
      </c>
      <c r="R93">
        <v>0</v>
      </c>
    </row>
    <row r="94" spans="1:18" ht="12.75">
      <c r="A94">
        <v>3</v>
      </c>
      <c r="B94">
        <v>31</v>
      </c>
      <c r="C94">
        <v>1736135</v>
      </c>
      <c r="D94">
        <v>12144446</v>
      </c>
      <c r="E94">
        <v>2159077</v>
      </c>
      <c r="F94">
        <v>16039658</v>
      </c>
      <c r="G94">
        <v>943430</v>
      </c>
      <c r="H94">
        <v>218515</v>
      </c>
      <c r="I94">
        <v>0</v>
      </c>
      <c r="J94">
        <v>0</v>
      </c>
      <c r="K94">
        <v>-2.49</v>
      </c>
      <c r="L94">
        <v>-15.62</v>
      </c>
      <c r="M94">
        <v>13.27</v>
      </c>
      <c r="N94">
        <v>-11.02</v>
      </c>
      <c r="O94">
        <v>-3.17</v>
      </c>
      <c r="P94">
        <v>208.64</v>
      </c>
      <c r="Q94">
        <v>0</v>
      </c>
      <c r="R94">
        <v>0</v>
      </c>
    </row>
    <row r="95" spans="1:18" ht="12.75">
      <c r="A95">
        <v>3</v>
      </c>
      <c r="B95">
        <v>32</v>
      </c>
      <c r="C95">
        <v>10204</v>
      </c>
      <c r="D95">
        <v>0</v>
      </c>
      <c r="E95">
        <v>76727</v>
      </c>
      <c r="F95">
        <v>86931</v>
      </c>
      <c r="G95">
        <v>13254</v>
      </c>
      <c r="H95">
        <v>0</v>
      </c>
      <c r="I95">
        <v>0</v>
      </c>
      <c r="J95">
        <v>0</v>
      </c>
      <c r="K95">
        <v>-8</v>
      </c>
      <c r="L95">
        <v>0</v>
      </c>
      <c r="M95">
        <v>-6.81</v>
      </c>
      <c r="N95">
        <v>-6.95</v>
      </c>
      <c r="O95">
        <v>-59.51</v>
      </c>
      <c r="P95">
        <v>0</v>
      </c>
      <c r="Q95">
        <v>0</v>
      </c>
      <c r="R95">
        <v>0</v>
      </c>
    </row>
    <row r="96" spans="1:18" ht="12.75">
      <c r="A96">
        <v>3</v>
      </c>
      <c r="B96">
        <v>33</v>
      </c>
      <c r="C96">
        <v>1</v>
      </c>
      <c r="D96">
        <v>0</v>
      </c>
      <c r="E96">
        <v>139905</v>
      </c>
      <c r="F96">
        <v>139906</v>
      </c>
      <c r="G96">
        <v>14008</v>
      </c>
      <c r="H96">
        <v>0</v>
      </c>
      <c r="I96">
        <v>0</v>
      </c>
      <c r="J96">
        <v>0</v>
      </c>
      <c r="K96">
        <v>-99.95</v>
      </c>
      <c r="L96">
        <v>0</v>
      </c>
      <c r="M96">
        <v>10.62</v>
      </c>
      <c r="N96">
        <v>8.84</v>
      </c>
      <c r="O96">
        <v>-41.47</v>
      </c>
      <c r="P96">
        <v>0</v>
      </c>
      <c r="Q96">
        <v>0</v>
      </c>
      <c r="R96">
        <v>0</v>
      </c>
    </row>
    <row r="97" spans="1:18" ht="12.75">
      <c r="A97">
        <v>3</v>
      </c>
      <c r="B97">
        <v>34</v>
      </c>
      <c r="C97">
        <v>0</v>
      </c>
      <c r="D97">
        <v>0</v>
      </c>
      <c r="E97">
        <v>165</v>
      </c>
      <c r="F97">
        <v>165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-24.31</v>
      </c>
      <c r="N97">
        <v>-24.31</v>
      </c>
      <c r="O97">
        <v>-100</v>
      </c>
      <c r="P97">
        <v>0</v>
      </c>
      <c r="Q97">
        <v>0</v>
      </c>
      <c r="R97">
        <v>0</v>
      </c>
    </row>
    <row r="98" spans="1:18" ht="12.75">
      <c r="A98">
        <v>3</v>
      </c>
      <c r="B98">
        <v>35</v>
      </c>
      <c r="C98">
        <v>25001</v>
      </c>
      <c r="D98">
        <v>1090</v>
      </c>
      <c r="E98">
        <v>63</v>
      </c>
      <c r="F98">
        <v>26154</v>
      </c>
      <c r="G98">
        <v>1015</v>
      </c>
      <c r="H98">
        <v>0</v>
      </c>
      <c r="I98">
        <v>0</v>
      </c>
      <c r="J98">
        <v>0</v>
      </c>
      <c r="K98">
        <v>-18.96</v>
      </c>
      <c r="L98">
        <v>-77.2</v>
      </c>
      <c r="M98">
        <v>-14.86</v>
      </c>
      <c r="N98">
        <v>-26.75</v>
      </c>
      <c r="O98">
        <v>6.73</v>
      </c>
      <c r="P98">
        <v>0</v>
      </c>
      <c r="Q98">
        <v>0</v>
      </c>
      <c r="R98">
        <v>0</v>
      </c>
    </row>
    <row r="99" spans="1:18" ht="12.75">
      <c r="A99">
        <v>3</v>
      </c>
      <c r="B99">
        <v>36</v>
      </c>
      <c r="C99">
        <v>724</v>
      </c>
      <c r="D99">
        <v>11</v>
      </c>
      <c r="E99">
        <v>11</v>
      </c>
      <c r="F99">
        <v>746</v>
      </c>
      <c r="G99">
        <v>2</v>
      </c>
      <c r="H99">
        <v>0</v>
      </c>
      <c r="I99">
        <v>0</v>
      </c>
      <c r="J99">
        <v>0</v>
      </c>
      <c r="K99">
        <v>-13.4</v>
      </c>
      <c r="L99">
        <v>0</v>
      </c>
      <c r="M99">
        <v>-8.33</v>
      </c>
      <c r="N99">
        <v>-12.03</v>
      </c>
      <c r="O99">
        <v>-88.89</v>
      </c>
      <c r="P99">
        <v>0</v>
      </c>
      <c r="Q99">
        <v>0</v>
      </c>
      <c r="R99">
        <v>0</v>
      </c>
    </row>
    <row r="100" spans="1:18" ht="12.75">
      <c r="A100">
        <v>3</v>
      </c>
      <c r="B100">
        <v>37</v>
      </c>
      <c r="C100">
        <v>38964</v>
      </c>
      <c r="D100">
        <v>825447</v>
      </c>
      <c r="E100">
        <v>4905</v>
      </c>
      <c r="F100">
        <v>869316</v>
      </c>
      <c r="G100">
        <v>1435</v>
      </c>
      <c r="H100">
        <v>0</v>
      </c>
      <c r="I100">
        <v>0</v>
      </c>
      <c r="J100">
        <v>0</v>
      </c>
      <c r="K100">
        <v>111.18</v>
      </c>
      <c r="L100">
        <v>32.57</v>
      </c>
      <c r="M100">
        <v>-74.49</v>
      </c>
      <c r="N100">
        <v>31.65</v>
      </c>
      <c r="O100">
        <v>-89.06</v>
      </c>
      <c r="P100">
        <v>0</v>
      </c>
      <c r="Q100">
        <v>0</v>
      </c>
      <c r="R100">
        <v>0</v>
      </c>
    </row>
    <row r="101" spans="1:18" ht="12.75">
      <c r="A101">
        <v>4</v>
      </c>
      <c r="B101">
        <v>1</v>
      </c>
      <c r="C101">
        <v>1884956</v>
      </c>
      <c r="D101">
        <v>807897</v>
      </c>
      <c r="E101">
        <v>6205</v>
      </c>
      <c r="F101">
        <v>2790806</v>
      </c>
      <c r="G101">
        <v>312599</v>
      </c>
      <c r="H101">
        <v>17008</v>
      </c>
      <c r="I101">
        <v>5819471</v>
      </c>
      <c r="J101">
        <v>0</v>
      </c>
      <c r="K101">
        <v>32.39</v>
      </c>
      <c r="L101">
        <v>13.88</v>
      </c>
      <c r="M101">
        <v>0.11</v>
      </c>
      <c r="N101">
        <v>47.96</v>
      </c>
      <c r="O101">
        <v>5.37</v>
      </c>
      <c r="P101">
        <v>0.29</v>
      </c>
      <c r="Q101">
        <v>100</v>
      </c>
      <c r="R101">
        <v>0</v>
      </c>
    </row>
    <row r="102" spans="1:18" ht="12.75">
      <c r="A102">
        <v>4</v>
      </c>
      <c r="B102">
        <v>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</row>
    <row r="103" spans="1:18" ht="12.75">
      <c r="A103">
        <v>4</v>
      </c>
      <c r="B103">
        <v>3</v>
      </c>
      <c r="C103">
        <v>535847</v>
      </c>
      <c r="D103">
        <v>17717</v>
      </c>
      <c r="E103">
        <v>663</v>
      </c>
      <c r="F103">
        <v>6356375</v>
      </c>
      <c r="G103">
        <v>792249</v>
      </c>
      <c r="H103">
        <v>343</v>
      </c>
      <c r="I103">
        <v>7703194</v>
      </c>
      <c r="J103">
        <v>0</v>
      </c>
      <c r="K103">
        <v>6.96</v>
      </c>
      <c r="L103">
        <v>0.23</v>
      </c>
      <c r="M103">
        <v>0.01</v>
      </c>
      <c r="N103">
        <v>82.52</v>
      </c>
      <c r="O103">
        <v>10.28</v>
      </c>
      <c r="P103">
        <v>0</v>
      </c>
      <c r="Q103">
        <v>100</v>
      </c>
      <c r="R103">
        <v>0</v>
      </c>
    </row>
    <row r="104" spans="1:18" ht="12.75">
      <c r="A104">
        <v>4</v>
      </c>
      <c r="B104">
        <v>4</v>
      </c>
      <c r="C104">
        <v>189</v>
      </c>
      <c r="D104">
        <v>1</v>
      </c>
      <c r="E104">
        <v>0</v>
      </c>
      <c r="F104">
        <v>14</v>
      </c>
      <c r="G104">
        <v>5</v>
      </c>
      <c r="H104">
        <v>1</v>
      </c>
      <c r="I104">
        <v>210</v>
      </c>
      <c r="J104">
        <v>0</v>
      </c>
      <c r="K104">
        <v>89.99</v>
      </c>
      <c r="L104">
        <v>0.48</v>
      </c>
      <c r="M104">
        <v>0</v>
      </c>
      <c r="N104">
        <v>6.67</v>
      </c>
      <c r="O104">
        <v>2.38</v>
      </c>
      <c r="P104">
        <v>0.48</v>
      </c>
      <c r="Q104">
        <v>100</v>
      </c>
      <c r="R104">
        <v>0</v>
      </c>
    </row>
    <row r="105" spans="1:18" ht="12.75">
      <c r="A105">
        <v>4</v>
      </c>
      <c r="B105">
        <v>5</v>
      </c>
      <c r="C105">
        <v>144750</v>
      </c>
      <c r="D105">
        <v>539850</v>
      </c>
      <c r="E105">
        <v>0</v>
      </c>
      <c r="F105">
        <v>324308</v>
      </c>
      <c r="G105">
        <v>10840</v>
      </c>
      <c r="H105">
        <v>797</v>
      </c>
      <c r="I105">
        <v>1020545</v>
      </c>
      <c r="J105">
        <v>0</v>
      </c>
      <c r="K105">
        <v>14.18</v>
      </c>
      <c r="L105">
        <v>52.9</v>
      </c>
      <c r="M105">
        <v>0</v>
      </c>
      <c r="N105">
        <v>31.78</v>
      </c>
      <c r="O105">
        <v>1.06</v>
      </c>
      <c r="P105">
        <v>0.08</v>
      </c>
      <c r="Q105">
        <v>100</v>
      </c>
      <c r="R105">
        <v>0</v>
      </c>
    </row>
    <row r="106" spans="1:18" ht="12.75">
      <c r="A106">
        <v>4</v>
      </c>
      <c r="B106">
        <v>6</v>
      </c>
      <c r="C106">
        <v>845</v>
      </c>
      <c r="D106">
        <v>5</v>
      </c>
      <c r="E106">
        <v>0</v>
      </c>
      <c r="F106">
        <v>1163</v>
      </c>
      <c r="G106">
        <v>0</v>
      </c>
      <c r="H106">
        <v>0</v>
      </c>
      <c r="I106">
        <v>2013</v>
      </c>
      <c r="J106">
        <v>0</v>
      </c>
      <c r="K106">
        <v>41.98</v>
      </c>
      <c r="L106">
        <v>0.25</v>
      </c>
      <c r="M106">
        <v>0</v>
      </c>
      <c r="N106">
        <v>57.77</v>
      </c>
      <c r="O106">
        <v>0</v>
      </c>
      <c r="P106">
        <v>0</v>
      </c>
      <c r="Q106">
        <v>100</v>
      </c>
      <c r="R106">
        <v>0</v>
      </c>
    </row>
    <row r="107" spans="1:18" ht="12.75">
      <c r="A107">
        <v>4</v>
      </c>
      <c r="B107">
        <v>7</v>
      </c>
      <c r="C107">
        <v>2565742</v>
      </c>
      <c r="D107">
        <v>1365465</v>
      </c>
      <c r="E107">
        <v>6868</v>
      </c>
      <c r="F107">
        <v>9471503</v>
      </c>
      <c r="G107">
        <v>1115693</v>
      </c>
      <c r="H107">
        <v>18149</v>
      </c>
      <c r="I107">
        <v>14543420</v>
      </c>
      <c r="J107">
        <v>0</v>
      </c>
      <c r="K107">
        <v>17.64</v>
      </c>
      <c r="L107">
        <v>9.39</v>
      </c>
      <c r="M107">
        <v>0.05</v>
      </c>
      <c r="N107">
        <v>65.13</v>
      </c>
      <c r="O107">
        <v>7.67</v>
      </c>
      <c r="P107">
        <v>0.12</v>
      </c>
      <c r="Q107">
        <v>100</v>
      </c>
      <c r="R107">
        <v>0</v>
      </c>
    </row>
    <row r="108" spans="1:18" ht="12.75">
      <c r="A108">
        <v>4</v>
      </c>
      <c r="B108">
        <v>8</v>
      </c>
      <c r="C108">
        <v>801167</v>
      </c>
      <c r="D108">
        <v>623879</v>
      </c>
      <c r="E108">
        <v>1641</v>
      </c>
      <c r="F108">
        <v>55181</v>
      </c>
      <c r="G108">
        <v>135247</v>
      </c>
      <c r="H108">
        <v>9750</v>
      </c>
      <c r="I108">
        <v>1626865</v>
      </c>
      <c r="J108">
        <v>0</v>
      </c>
      <c r="K108">
        <v>49.25</v>
      </c>
      <c r="L108">
        <v>38.35</v>
      </c>
      <c r="M108">
        <v>0.1</v>
      </c>
      <c r="N108">
        <v>3.39</v>
      </c>
      <c r="O108">
        <v>8.31</v>
      </c>
      <c r="P108">
        <v>0.6</v>
      </c>
      <c r="Q108">
        <v>100</v>
      </c>
      <c r="R108">
        <v>0</v>
      </c>
    </row>
    <row r="109" spans="1:18" ht="12.75">
      <c r="A109">
        <v>4</v>
      </c>
      <c r="B109">
        <v>9</v>
      </c>
      <c r="C109">
        <v>1255359</v>
      </c>
      <c r="D109">
        <v>704001</v>
      </c>
      <c r="E109">
        <v>3134</v>
      </c>
      <c r="F109">
        <v>8314285</v>
      </c>
      <c r="G109">
        <v>506468</v>
      </c>
      <c r="H109">
        <v>5717</v>
      </c>
      <c r="I109">
        <v>10788964</v>
      </c>
      <c r="J109">
        <v>0</v>
      </c>
      <c r="K109">
        <v>11.64</v>
      </c>
      <c r="L109">
        <v>6.53</v>
      </c>
      <c r="M109">
        <v>0.03</v>
      </c>
      <c r="N109">
        <v>77.06</v>
      </c>
      <c r="O109">
        <v>4.69</v>
      </c>
      <c r="P109">
        <v>0.05</v>
      </c>
      <c r="Q109">
        <v>100</v>
      </c>
      <c r="R109">
        <v>0</v>
      </c>
    </row>
    <row r="110" spans="1:18" ht="12.75">
      <c r="A110">
        <v>4</v>
      </c>
      <c r="B110">
        <v>10</v>
      </c>
      <c r="C110">
        <v>509216</v>
      </c>
      <c r="D110">
        <v>37585</v>
      </c>
      <c r="E110">
        <v>2093</v>
      </c>
      <c r="F110">
        <v>1102037</v>
      </c>
      <c r="G110">
        <v>473978</v>
      </c>
      <c r="H110">
        <v>2682</v>
      </c>
      <c r="I110">
        <v>2127591</v>
      </c>
      <c r="J110">
        <v>0</v>
      </c>
      <c r="K110">
        <v>23.92</v>
      </c>
      <c r="L110">
        <v>1.77</v>
      </c>
      <c r="M110">
        <v>0.1</v>
      </c>
      <c r="N110">
        <v>51.8</v>
      </c>
      <c r="O110">
        <v>22.28</v>
      </c>
      <c r="P110">
        <v>0.13</v>
      </c>
      <c r="Q110">
        <v>100</v>
      </c>
      <c r="R110">
        <v>0</v>
      </c>
    </row>
    <row r="111" spans="1:18" ht="12.75">
      <c r="A111">
        <v>4</v>
      </c>
      <c r="B111">
        <v>11</v>
      </c>
      <c r="C111">
        <v>213562</v>
      </c>
      <c r="D111">
        <v>177483</v>
      </c>
      <c r="E111">
        <v>55972</v>
      </c>
      <c r="F111">
        <v>59408</v>
      </c>
      <c r="G111">
        <v>5605</v>
      </c>
      <c r="H111">
        <v>110314</v>
      </c>
      <c r="I111">
        <v>622344</v>
      </c>
      <c r="J111">
        <v>0</v>
      </c>
      <c r="K111">
        <v>34.31</v>
      </c>
      <c r="L111">
        <v>28.52</v>
      </c>
      <c r="M111">
        <v>8.99</v>
      </c>
      <c r="N111">
        <v>9.55</v>
      </c>
      <c r="O111">
        <v>0.9</v>
      </c>
      <c r="P111">
        <v>17.73</v>
      </c>
      <c r="Q111">
        <v>100</v>
      </c>
      <c r="R111">
        <v>0</v>
      </c>
    </row>
    <row r="112" spans="1:18" ht="12.75">
      <c r="A112">
        <v>4</v>
      </c>
      <c r="B112">
        <v>12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</row>
    <row r="113" spans="1:18" ht="12.75">
      <c r="A113">
        <v>4</v>
      </c>
      <c r="B113">
        <v>13</v>
      </c>
      <c r="C113">
        <v>0</v>
      </c>
      <c r="D113">
        <v>693</v>
      </c>
      <c r="E113">
        <v>447</v>
      </c>
      <c r="F113">
        <v>0</v>
      </c>
      <c r="G113">
        <v>0</v>
      </c>
      <c r="H113">
        <v>3</v>
      </c>
      <c r="I113">
        <v>1143</v>
      </c>
      <c r="J113">
        <v>0</v>
      </c>
      <c r="K113">
        <v>0</v>
      </c>
      <c r="L113">
        <v>60.63</v>
      </c>
      <c r="M113">
        <v>39.11</v>
      </c>
      <c r="N113">
        <v>0</v>
      </c>
      <c r="O113">
        <v>0</v>
      </c>
      <c r="P113">
        <v>0.26</v>
      </c>
      <c r="Q113">
        <v>100</v>
      </c>
      <c r="R113">
        <v>0</v>
      </c>
    </row>
    <row r="114" spans="1:18" ht="12.75">
      <c r="A114">
        <v>4</v>
      </c>
      <c r="B114">
        <v>14</v>
      </c>
      <c r="C114">
        <v>1709</v>
      </c>
      <c r="D114">
        <v>21</v>
      </c>
      <c r="E114">
        <v>0</v>
      </c>
      <c r="F114">
        <v>0</v>
      </c>
      <c r="G114">
        <v>0</v>
      </c>
      <c r="H114">
        <v>10120</v>
      </c>
      <c r="I114">
        <v>11850</v>
      </c>
      <c r="J114">
        <v>0</v>
      </c>
      <c r="K114">
        <v>14.42</v>
      </c>
      <c r="L114">
        <v>0.18</v>
      </c>
      <c r="M114">
        <v>0</v>
      </c>
      <c r="N114">
        <v>0</v>
      </c>
      <c r="O114">
        <v>0</v>
      </c>
      <c r="P114">
        <v>85.4</v>
      </c>
      <c r="Q114">
        <v>100</v>
      </c>
      <c r="R114">
        <v>0</v>
      </c>
    </row>
    <row r="115" spans="1:18" ht="12.75">
      <c r="A115">
        <v>4</v>
      </c>
      <c r="B115">
        <v>15</v>
      </c>
      <c r="C115">
        <v>110692</v>
      </c>
      <c r="D115">
        <v>646274</v>
      </c>
      <c r="E115">
        <v>1137</v>
      </c>
      <c r="F115">
        <v>23636</v>
      </c>
      <c r="G115">
        <v>1125</v>
      </c>
      <c r="H115">
        <v>51137</v>
      </c>
      <c r="I115">
        <v>834001</v>
      </c>
      <c r="J115">
        <v>0</v>
      </c>
      <c r="K115">
        <v>13.28</v>
      </c>
      <c r="L115">
        <v>77.49</v>
      </c>
      <c r="M115">
        <v>0.14</v>
      </c>
      <c r="N115">
        <v>2.83</v>
      </c>
      <c r="O115">
        <v>0.13</v>
      </c>
      <c r="P115">
        <v>6.13</v>
      </c>
      <c r="Q115">
        <v>100</v>
      </c>
      <c r="R115">
        <v>0</v>
      </c>
    </row>
    <row r="116" spans="1:18" ht="12.75">
      <c r="A116">
        <v>4</v>
      </c>
      <c r="B116">
        <v>16</v>
      </c>
      <c r="C116">
        <v>325963</v>
      </c>
      <c r="D116">
        <v>824471</v>
      </c>
      <c r="E116">
        <v>57556</v>
      </c>
      <c r="F116">
        <v>83044</v>
      </c>
      <c r="G116">
        <v>6730</v>
      </c>
      <c r="H116">
        <v>171574</v>
      </c>
      <c r="I116">
        <v>1469338</v>
      </c>
      <c r="J116">
        <v>0</v>
      </c>
      <c r="K116">
        <v>22.18</v>
      </c>
      <c r="L116">
        <v>56.11</v>
      </c>
      <c r="M116">
        <v>3.92</v>
      </c>
      <c r="N116">
        <v>5.65</v>
      </c>
      <c r="O116">
        <v>0.46</v>
      </c>
      <c r="P116">
        <v>11.68</v>
      </c>
      <c r="Q116">
        <v>100</v>
      </c>
      <c r="R116">
        <v>0</v>
      </c>
    </row>
    <row r="117" spans="1:18" ht="12.75">
      <c r="A117">
        <v>4</v>
      </c>
      <c r="B117">
        <v>17</v>
      </c>
      <c r="C117">
        <v>2891705</v>
      </c>
      <c r="D117">
        <v>2189936</v>
      </c>
      <c r="E117">
        <v>64424</v>
      </c>
      <c r="F117">
        <v>9554547</v>
      </c>
      <c r="G117">
        <v>1122423</v>
      </c>
      <c r="H117">
        <v>189723</v>
      </c>
      <c r="I117">
        <v>16012758</v>
      </c>
      <c r="J117">
        <v>0</v>
      </c>
      <c r="K117">
        <v>18.06</v>
      </c>
      <c r="L117">
        <v>13.68</v>
      </c>
      <c r="M117">
        <v>0.4</v>
      </c>
      <c r="N117">
        <v>59.67</v>
      </c>
      <c r="O117">
        <v>7.01</v>
      </c>
      <c r="P117">
        <v>1.18</v>
      </c>
      <c r="Q117">
        <v>100</v>
      </c>
      <c r="R117">
        <v>0</v>
      </c>
    </row>
    <row r="118" spans="1:18" ht="12.75">
      <c r="A118">
        <v>4</v>
      </c>
      <c r="B118">
        <v>18</v>
      </c>
      <c r="C118">
        <v>57752</v>
      </c>
      <c r="D118">
        <v>9372</v>
      </c>
      <c r="E118">
        <v>-28</v>
      </c>
      <c r="F118">
        <v>15557</v>
      </c>
      <c r="G118">
        <v>4064</v>
      </c>
      <c r="H118">
        <v>214</v>
      </c>
      <c r="I118">
        <v>86931</v>
      </c>
      <c r="J118">
        <v>0</v>
      </c>
      <c r="K118">
        <v>66.43</v>
      </c>
      <c r="L118">
        <v>10.78</v>
      </c>
      <c r="M118">
        <v>-0.03</v>
      </c>
      <c r="N118">
        <v>17.9</v>
      </c>
      <c r="O118">
        <v>4.67</v>
      </c>
      <c r="P118">
        <v>0.25</v>
      </c>
      <c r="Q118">
        <v>100</v>
      </c>
      <c r="R118">
        <v>0</v>
      </c>
    </row>
    <row r="119" spans="1:18" ht="12.75">
      <c r="A119">
        <v>4</v>
      </c>
      <c r="B119">
        <v>19</v>
      </c>
      <c r="C119">
        <v>20483</v>
      </c>
      <c r="D119">
        <v>3364</v>
      </c>
      <c r="E119">
        <v>0</v>
      </c>
      <c r="F119">
        <v>23572</v>
      </c>
      <c r="G119">
        <v>92633</v>
      </c>
      <c r="H119">
        <v>19</v>
      </c>
      <c r="I119">
        <v>140071</v>
      </c>
      <c r="J119">
        <v>0</v>
      </c>
      <c r="K119">
        <v>14.63</v>
      </c>
      <c r="L119">
        <v>2.4</v>
      </c>
      <c r="M119">
        <v>0</v>
      </c>
      <c r="N119">
        <v>16.83</v>
      </c>
      <c r="O119">
        <v>66.13</v>
      </c>
      <c r="P119">
        <v>0.01</v>
      </c>
      <c r="Q119">
        <v>100</v>
      </c>
      <c r="R119">
        <v>0</v>
      </c>
    </row>
    <row r="120" spans="1:18" ht="12.75">
      <c r="A120">
        <v>4</v>
      </c>
      <c r="B120">
        <v>20</v>
      </c>
      <c r="C120">
        <v>35667</v>
      </c>
      <c r="D120">
        <v>9</v>
      </c>
      <c r="E120">
        <v>127474</v>
      </c>
      <c r="F120">
        <v>23132</v>
      </c>
      <c r="G120">
        <v>682933</v>
      </c>
      <c r="H120">
        <v>88</v>
      </c>
      <c r="I120">
        <v>869303</v>
      </c>
      <c r="J120">
        <v>0</v>
      </c>
      <c r="K120">
        <v>4.11</v>
      </c>
      <c r="L120">
        <v>0</v>
      </c>
      <c r="M120">
        <v>14.66</v>
      </c>
      <c r="N120">
        <v>2.66</v>
      </c>
      <c r="O120">
        <v>78.56</v>
      </c>
      <c r="P120">
        <v>0.01</v>
      </c>
      <c r="Q120">
        <v>100</v>
      </c>
      <c r="R120">
        <v>0</v>
      </c>
    </row>
    <row r="121" spans="1:18" ht="12.75">
      <c r="A121">
        <v>4</v>
      </c>
      <c r="B121">
        <v>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-13.01</v>
      </c>
      <c r="L121">
        <v>-0.89</v>
      </c>
      <c r="M121">
        <v>-44.02</v>
      </c>
      <c r="N121">
        <v>-13.74</v>
      </c>
      <c r="O121">
        <v>-10.7</v>
      </c>
      <c r="P121">
        <v>3.84</v>
      </c>
      <c r="Q121">
        <v>-11.85</v>
      </c>
      <c r="R121">
        <v>0</v>
      </c>
    </row>
    <row r="122" spans="1:18" ht="12.75">
      <c r="A122">
        <v>5</v>
      </c>
      <c r="B122"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84.61</v>
      </c>
      <c r="L122">
        <v>90.47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</row>
    <row r="123" spans="1:18" ht="12.75">
      <c r="A123">
        <v>5</v>
      </c>
      <c r="B123">
        <v>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2.48</v>
      </c>
      <c r="L123">
        <v>1.11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</row>
    <row r="124" spans="1:18" ht="12.75">
      <c r="A124">
        <v>5</v>
      </c>
      <c r="B124">
        <v>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4.72</v>
      </c>
      <c r="L124">
        <v>5.25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</row>
    <row r="125" spans="1:18" ht="12.75">
      <c r="A125">
        <v>5</v>
      </c>
      <c r="B125">
        <v>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1.89</v>
      </c>
      <c r="L125">
        <v>1.43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</row>
    <row r="126" spans="1:18" ht="12.75">
      <c r="A126">
        <v>5</v>
      </c>
      <c r="B126">
        <v>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0.07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18" ht="12.75">
      <c r="A127">
        <v>5</v>
      </c>
      <c r="B127">
        <v>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6.23</v>
      </c>
      <c r="L127">
        <v>1.74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18" ht="12.75">
      <c r="A128">
        <v>5</v>
      </c>
      <c r="B128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100</v>
      </c>
      <c r="L128">
        <v>100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</row>
    <row r="129" ht="12.75">
      <c r="A129" t="s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SOS</cp:lastModifiedBy>
  <cp:lastPrinted>2007-06-28T08:18:39Z</cp:lastPrinted>
  <dcterms:created xsi:type="dcterms:W3CDTF">2007-06-27T12:50:04Z</dcterms:created>
  <dcterms:modified xsi:type="dcterms:W3CDTF">2007-06-28T08:21:13Z</dcterms:modified>
  <cp:category/>
  <cp:version/>
  <cp:contentType/>
  <cp:contentStatus/>
</cp:coreProperties>
</file>