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751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'prospetto4'!$A$1:$G$59</definedName>
  </definedNames>
  <calcPr fullCalcOnLoad="1"/>
</workbook>
</file>

<file path=xl/sharedStrings.xml><?xml version="1.0" encoding="utf-8"?>
<sst xmlns="http://schemas.openxmlformats.org/spreadsheetml/2006/main" count="278" uniqueCount="154">
  <si>
    <t>_x001A_</t>
  </si>
  <si>
    <t>ISVAP - Istituto di Diritto Pubblico - Legge 12 Agosto 1982, n. 576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</si>
  <si>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</si>
  <si>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</si>
  <si>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</si>
  <si>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</si>
  <si>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</si>
  <si>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</si>
  <si>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</si>
  <si>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</si>
  <si>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</si>
  <si>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</si>
  <si>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</si>
  <si>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</si>
  <si>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</si>
  <si>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</si>
  <si>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</si>
  <si>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</si>
  <si>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</si>
  <si>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</si>
  <si>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</si>
  <si>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</si>
  <si>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</si>
  <si>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</si>
  <si>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</si>
  <si>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</si>
  <si>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</si>
  <si>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</si>
  <si>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</si>
  <si>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</si>
  <si>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</si>
  <si>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</si>
  <si>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</si>
  <si>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</si>
  <si>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</si>
  <si>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</si>
  <si>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</si>
  <si>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</si>
  <si>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</si>
  <si>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</si>
  <si>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</si>
  <si>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</si>
  <si>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</si>
  <si>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</si>
  <si>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</si>
  <si>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</si>
  <si>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</si>
  <si>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</si>
  <si>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</si>
  <si>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</si>
  <si>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</si>
  <si>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</si>
  <si>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</si>
  <si>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</si>
  <si>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</si>
  <si>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</si>
  <si>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</si>
  <si>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</si>
  <si>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</si>
  <si>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</si>
  <si>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</si>
  <si>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</si>
  <si>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</si>
  <si>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</si>
  <si>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</si>
  <si>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</si>
  <si>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</si>
  <si>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</si>
  <si>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</si>
  <si>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</si>
  <si>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</si>
  <si>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</si>
  <si>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</si>
  <si>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</si>
  <si>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</si>
  <si>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</si>
  <si>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</si>
  <si>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</si>
  <si>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</si>
  <si>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</si>
  <si>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</si>
  <si>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</si>
  <si>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</si>
  <si>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</si>
  <si>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</si>
  <si>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</si>
  <si>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Prospetto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</si>
  <si>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</si>
  <si>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</si>
  <si>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</si>
  <si>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</si>
  <si>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</si>
  <si>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</si>
  <si>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</si>
  <si>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</si>
  <si>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</si>
  <si>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</si>
  <si>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</si>
  <si>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</si>
  <si>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</si>
  <si>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</si>
  <si>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</si>
  <si>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</si>
  <si>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</si>
  <si>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</si>
  <si>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</si>
  <si>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</si>
  <si>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</si>
  <si>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</si>
  <si>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</si>
  <si>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</si>
  <si>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</si>
  <si>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</si>
  <si>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</si>
  <si>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</si>
  <si>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</si>
  <si>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</si>
  <si>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</si>
  <si>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</si>
  <si>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</si>
  <si>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</si>
  <si>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</si>
  <si>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</si>
  <si>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</si>
  <si>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</si>
  <si>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</si>
  <si>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</si>
  <si>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</si>
  <si>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</si>
  <si>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</si>
  <si>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</si>
  <si>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</si>
  <si>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</si>
  <si>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</si>
  <si>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</si>
  <si>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</si>
  <si>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</si>
  <si>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</si>
  <si>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</si>
  <si>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</si>
  <si>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</si>
  <si>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</si>
  <si>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</si>
  <si>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art. 13, co. 1, lett. b), d.lgs. 252/05</t>
  </si>
  <si>
    <t>di cui:  contratti art. 41 d.lgs. 209/05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</si>
  <si>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</si>
  <si>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</si>
  <si>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</si>
  <si>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</si>
  <si>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</si>
  <si>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</si>
  <si>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38,1% si riferiscono a fondi aperti e per il 61,9% a fondi negoziali con garanzia.</t>
  </si>
  <si>
    <t xml:space="preserve">      Patrimoni gestiti: fondi pensione aperti (2.940.063 migliaia di Euro) e fondi pensione negoziali con garanzia (2.296.558 migliaia di Euro).   </t>
  </si>
  <si>
    <t xml:space="preserve">      Per quanto riguarda i fondi pensione negoziali senza garanzia, non inseriti nel ramo VI, i patrimoni gestiti ammontano a 3.359.422 migliaia di Euro.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</si>
</sst>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5" fillId="0" borderId="0" xfId="47" applyFont="1" applyAlignment="1">
      <alignment horizontal="right"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1" xfId="47" applyFont="1" applyBorder="1" applyAlignment="1">
      <alignment horizontal="centerContinuous"/>
      <protection/>
    </xf>
    <xf numFmtId="0" fontId="4" fillId="0" borderId="13" xfId="47" applyFont="1" applyBorder="1" applyAlignment="1">
      <alignment horizontal="centerContinuous"/>
      <protection/>
    </xf>
    <xf numFmtId="0" fontId="4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2" xfId="47" applyFont="1" applyBorder="1" applyAlignment="1">
      <alignment horizontal="right"/>
      <protection/>
    </xf>
    <xf numFmtId="0" fontId="4" fillId="0" borderId="13" xfId="47" applyFont="1" applyBorder="1">
      <alignment/>
      <protection/>
    </xf>
    <xf numFmtId="0" fontId="4" fillId="0" borderId="14" xfId="47" applyFont="1" applyBorder="1" applyAlignment="1" quotePrefix="1">
      <alignment horizontal="center"/>
      <protection/>
    </xf>
    <xf numFmtId="164" fontId="4" fillId="0" borderId="14" xfId="47" applyNumberFormat="1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4" fillId="0" borderId="19" xfId="47" applyFont="1" applyBorder="1">
      <alignment/>
      <protection/>
    </xf>
    <xf numFmtId="0" fontId="4" fillId="0" borderId="20" xfId="47" applyFont="1" applyBorder="1">
      <alignment/>
      <protection/>
    </xf>
    <xf numFmtId="166" fontId="4" fillId="0" borderId="18" xfId="47" applyNumberFormat="1" applyFont="1" applyBorder="1">
      <alignment/>
      <protection/>
    </xf>
    <xf numFmtId="167" fontId="4" fillId="0" borderId="21" xfId="47" applyNumberFormat="1" applyFont="1" applyBorder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166" fontId="5" fillId="0" borderId="22" xfId="47" applyNumberFormat="1" applyFont="1" applyBorder="1">
      <alignment/>
      <protection/>
    </xf>
    <xf numFmtId="167" fontId="5" fillId="0" borderId="23" xfId="47" applyNumberFormat="1" applyFont="1" applyBorder="1">
      <alignment/>
      <protection/>
    </xf>
    <xf numFmtId="167" fontId="5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0" fontId="5" fillId="0" borderId="16" xfId="47" applyFont="1" applyBorder="1" applyAlignment="1">
      <alignment horizontal="center" vertical="top"/>
      <protection/>
    </xf>
    <xf numFmtId="0" fontId="5" fillId="0" borderId="10" xfId="47" applyFont="1" applyBorder="1" applyAlignment="1">
      <alignment vertical="top"/>
      <protection/>
    </xf>
    <xf numFmtId="164" fontId="5" fillId="0" borderId="16" xfId="47" applyNumberFormat="1" applyFont="1" applyBorder="1" applyAlignment="1">
      <alignment vertical="top"/>
      <protection/>
    </xf>
    <xf numFmtId="165" fontId="5" fillId="0" borderId="24" xfId="47" applyNumberFormat="1" applyFont="1" applyBorder="1" applyAlignment="1">
      <alignment vertical="top"/>
      <protection/>
    </xf>
    <xf numFmtId="166" fontId="5" fillId="0" borderId="14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166" fontId="4" fillId="0" borderId="0" xfId="47" applyNumberFormat="1" applyFont="1" applyBorder="1">
      <alignment/>
      <protection/>
    </xf>
    <xf numFmtId="4" fontId="4" fillId="0" borderId="0" xfId="47" applyNumberFormat="1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6" fillId="0" borderId="26" xfId="47" applyFont="1" applyBorder="1">
      <alignment/>
      <protection/>
    </xf>
    <xf numFmtId="164" fontId="5" fillId="0" borderId="27" xfId="47" applyNumberFormat="1" applyFont="1" applyBorder="1">
      <alignment/>
      <protection/>
    </xf>
    <xf numFmtId="165" fontId="5" fillId="0" borderId="27" xfId="47" applyNumberFormat="1" applyFont="1" applyBorder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 applyAlignment="1">
      <alignment horizontal="centerContinuous"/>
      <protection/>
    </xf>
    <xf numFmtId="0" fontId="7" fillId="0" borderId="0" xfId="47" applyFont="1" applyBorder="1" applyAlignment="1">
      <alignment horizontal="centerContinuous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4" fillId="0" borderId="28" xfId="47" applyFont="1" applyBorder="1" applyAlignment="1">
      <alignment horizontal="right"/>
      <protection/>
    </xf>
    <xf numFmtId="168" fontId="4" fillId="0" borderId="15" xfId="47" applyNumberFormat="1" applyFont="1" applyBorder="1">
      <alignment/>
      <protection/>
    </xf>
    <xf numFmtId="0" fontId="4" fillId="0" borderId="16" xfId="47" applyFont="1" applyBorder="1">
      <alignment/>
      <protection/>
    </xf>
    <xf numFmtId="0" fontId="4" fillId="0" borderId="29" xfId="47" applyFont="1" applyBorder="1">
      <alignment/>
      <protection/>
    </xf>
    <xf numFmtId="167" fontId="4" fillId="0" borderId="24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Alignment="1">
      <alignment horizontal="right"/>
      <protection/>
    </xf>
    <xf numFmtId="0" fontId="6" fillId="0" borderId="0" xfId="47" applyFont="1" applyAlignment="1">
      <alignment horizontal="centerContinuous"/>
      <protection/>
    </xf>
    <xf numFmtId="0" fontId="6" fillId="0" borderId="0" xfId="47" applyFont="1" applyBorder="1" applyAlignment="1">
      <alignment horizontal="centerContinuous"/>
      <protection/>
    </xf>
    <xf numFmtId="0" fontId="6" fillId="0" borderId="0" xfId="47" applyFont="1" applyAlignment="1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6" fillId="0" borderId="11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25" xfId="47" applyFont="1" applyBorder="1" applyAlignment="1">
      <alignment horizontal="centerContinuous"/>
      <protection/>
    </xf>
    <xf numFmtId="0" fontId="6" fillId="0" borderId="30" xfId="47" applyFont="1" applyBorder="1" applyAlignment="1">
      <alignment horizontal="centerContinuous"/>
      <protection/>
    </xf>
    <xf numFmtId="0" fontId="6" fillId="0" borderId="26" xfId="47" applyFont="1" applyBorder="1" applyAlignment="1">
      <alignment horizontal="centerContinuous"/>
      <protection/>
    </xf>
    <xf numFmtId="0" fontId="9" fillId="0" borderId="30" xfId="47" applyFont="1" applyBorder="1" applyAlignment="1">
      <alignment horizontal="centerContinuous"/>
      <protection/>
    </xf>
    <xf numFmtId="0" fontId="6" fillId="0" borderId="14" xfId="47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6" fillId="0" borderId="14" xfId="47" applyFont="1" applyBorder="1" applyAlignment="1">
      <alignment horizontal="center"/>
      <protection/>
    </xf>
    <xf numFmtId="0" fontId="6" fillId="0" borderId="31" xfId="47" applyFont="1" applyBorder="1" applyAlignment="1">
      <alignment horizontal="center"/>
      <protection/>
    </xf>
    <xf numFmtId="0" fontId="9" fillId="0" borderId="32" xfId="47" applyFont="1" applyBorder="1" applyAlignment="1">
      <alignment horizontal="center"/>
      <protection/>
    </xf>
    <xf numFmtId="0" fontId="6" fillId="0" borderId="16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 applyAlignment="1">
      <alignment horizontal="center"/>
      <protection/>
    </xf>
    <xf numFmtId="0" fontId="6" fillId="0" borderId="33" xfId="47" applyFont="1" applyBorder="1" applyAlignment="1">
      <alignment horizontal="center"/>
      <protection/>
    </xf>
    <xf numFmtId="0" fontId="9" fillId="0" borderId="3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6" fillId="0" borderId="31" xfId="47" applyFont="1" applyBorder="1">
      <alignment/>
      <protection/>
    </xf>
    <xf numFmtId="0" fontId="9" fillId="0" borderId="32" xfId="47" applyFont="1" applyBorder="1">
      <alignment/>
      <protection/>
    </xf>
    <xf numFmtId="0" fontId="6" fillId="0" borderId="14" xfId="47" applyFont="1" applyBorder="1" applyAlignment="1" quotePrefix="1">
      <alignment horizontal="center"/>
      <protection/>
    </xf>
    <xf numFmtId="166" fontId="6" fillId="0" borderId="14" xfId="47" applyNumberFormat="1" applyFont="1" applyBorder="1">
      <alignment/>
      <protection/>
    </xf>
    <xf numFmtId="166" fontId="6" fillId="0" borderId="31" xfId="47" applyNumberFormat="1" applyFont="1" applyBorder="1">
      <alignment/>
      <protection/>
    </xf>
    <xf numFmtId="166" fontId="9" fillId="0" borderId="32" xfId="47" applyNumberFormat="1" applyFont="1" applyBorder="1">
      <alignment/>
      <protection/>
    </xf>
    <xf numFmtId="0" fontId="6" fillId="0" borderId="0" xfId="47" applyFont="1" applyBorder="1" applyAlignment="1">
      <alignment horizontal="left" indent="1"/>
      <protection/>
    </xf>
    <xf numFmtId="0" fontId="6" fillId="0" borderId="0" xfId="47" applyFont="1" applyBorder="1" applyAlignment="1">
      <alignment horizontal="left" indent="4"/>
      <protection/>
    </xf>
    <xf numFmtId="166" fontId="6" fillId="0" borderId="31" xfId="47" applyNumberFormat="1" applyFont="1" applyFill="1" applyBorder="1">
      <alignment/>
      <protection/>
    </xf>
    <xf numFmtId="166" fontId="6" fillId="33" borderId="31" xfId="47" applyNumberFormat="1" applyFont="1" applyFill="1" applyBorder="1">
      <alignment/>
      <protection/>
    </xf>
    <xf numFmtId="0" fontId="9" fillId="0" borderId="14" xfId="47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166" fontId="9" fillId="0" borderId="14" xfId="47" applyNumberFormat="1" applyFont="1" applyBorder="1">
      <alignment/>
      <protection/>
    </xf>
    <xf numFmtId="166" fontId="9" fillId="0" borderId="31" xfId="47" applyNumberFormat="1" applyFont="1" applyBorder="1">
      <alignment/>
      <protection/>
    </xf>
    <xf numFmtId="166" fontId="9" fillId="0" borderId="31" xfId="47" applyNumberFormat="1" applyFont="1" applyFill="1" applyBorder="1">
      <alignment/>
      <protection/>
    </xf>
    <xf numFmtId="0" fontId="6" fillId="0" borderId="35" xfId="47" applyFont="1" applyBorder="1" applyAlignment="1">
      <alignment horizontal="center"/>
      <protection/>
    </xf>
    <xf numFmtId="0" fontId="6" fillId="0" borderId="36" xfId="47" applyFont="1" applyBorder="1">
      <alignment/>
      <protection/>
    </xf>
    <xf numFmtId="2" fontId="6" fillId="0" borderId="35" xfId="47" applyNumberFormat="1" applyFont="1" applyBorder="1">
      <alignment/>
      <protection/>
    </xf>
    <xf numFmtId="2" fontId="6" fillId="0" borderId="37" xfId="47" applyNumberFormat="1" applyFont="1" applyBorder="1">
      <alignment/>
      <protection/>
    </xf>
    <xf numFmtId="2" fontId="6" fillId="0" borderId="37" xfId="47" applyNumberFormat="1" applyFont="1" applyFill="1" applyBorder="1">
      <alignment/>
      <protection/>
    </xf>
    <xf numFmtId="2" fontId="9" fillId="0" borderId="38" xfId="47" applyNumberFormat="1" applyFont="1" applyBorder="1">
      <alignment/>
      <protection/>
    </xf>
    <xf numFmtId="0" fontId="6" fillId="0" borderId="10" xfId="47" applyFont="1" applyBorder="1" applyAlignment="1">
      <alignment horizontal="right"/>
      <protection/>
    </xf>
    <xf numFmtId="0" fontId="9" fillId="0" borderId="10" xfId="47" applyFont="1" applyBorder="1" applyAlignment="1">
      <alignment horizontal="left"/>
      <protection/>
    </xf>
    <xf numFmtId="166" fontId="6" fillId="0" borderId="16" xfId="47" applyNumberFormat="1" applyFont="1" applyBorder="1">
      <alignment/>
      <protection/>
    </xf>
    <xf numFmtId="166" fontId="6" fillId="0" borderId="33" xfId="47" applyNumberFormat="1" applyFont="1" applyBorder="1">
      <alignment/>
      <protection/>
    </xf>
    <xf numFmtId="166" fontId="6" fillId="0" borderId="33" xfId="47" applyNumberFormat="1" applyFont="1" applyFill="1" applyBorder="1">
      <alignment/>
      <protection/>
    </xf>
    <xf numFmtId="166" fontId="9" fillId="0" borderId="34" xfId="47" applyNumberFormat="1" applyFont="1" applyBorder="1">
      <alignment/>
      <protection/>
    </xf>
    <xf numFmtId="0" fontId="6" fillId="0" borderId="0" xfId="47" applyFont="1" applyBorder="1" applyAlignment="1">
      <alignment horizontal="left"/>
      <protection/>
    </xf>
    <xf numFmtId="166" fontId="9" fillId="0" borderId="39" xfId="47" applyNumberFormat="1" applyFont="1" applyBorder="1">
      <alignment/>
      <protection/>
    </xf>
    <xf numFmtId="166" fontId="9" fillId="0" borderId="0" xfId="47" applyNumberFormat="1" applyFont="1" applyBorder="1">
      <alignment/>
      <protection/>
    </xf>
    <xf numFmtId="166" fontId="9" fillId="0" borderId="40" xfId="47" applyNumberFormat="1" applyFont="1" applyBorder="1">
      <alignment/>
      <protection/>
    </xf>
    <xf numFmtId="2" fontId="6" fillId="0" borderId="41" xfId="47" applyNumberFormat="1" applyFont="1" applyBorder="1">
      <alignment/>
      <protection/>
    </xf>
    <xf numFmtId="2" fontId="6" fillId="0" borderId="36" xfId="47" applyNumberFormat="1" applyFont="1" applyBorder="1">
      <alignment/>
      <protection/>
    </xf>
    <xf numFmtId="0" fontId="9" fillId="0" borderId="0" xfId="47" applyFont="1" applyBorder="1" applyAlignment="1">
      <alignment horizontal="right"/>
      <protection/>
    </xf>
    <xf numFmtId="0" fontId="9" fillId="0" borderId="0" xfId="47" applyFont="1" applyBorder="1" applyAlignment="1">
      <alignment horizontal="left"/>
      <protection/>
    </xf>
    <xf numFmtId="0" fontId="6" fillId="0" borderId="36" xfId="47" applyFont="1" applyBorder="1" applyAlignment="1">
      <alignment horizontal="right"/>
      <protection/>
    </xf>
    <xf numFmtId="2" fontId="6" fillId="0" borderId="42" xfId="47" applyNumberFormat="1" applyFont="1" applyBorder="1">
      <alignment/>
      <protection/>
    </xf>
    <xf numFmtId="2" fontId="6" fillId="0" borderId="42" xfId="47" applyNumberFormat="1" applyFont="1" applyFill="1" applyBorder="1">
      <alignment/>
      <protection/>
    </xf>
    <xf numFmtId="2" fontId="9" fillId="0" borderId="43" xfId="47" applyNumberFormat="1" applyFont="1" applyBorder="1">
      <alignment/>
      <protection/>
    </xf>
    <xf numFmtId="166" fontId="6" fillId="0" borderId="14" xfId="47" applyNumberFormat="1" applyFont="1" applyBorder="1" applyAlignment="1">
      <alignment/>
      <protection/>
    </xf>
    <xf numFmtId="166" fontId="6" fillId="0" borderId="31" xfId="47" applyNumberFormat="1" applyFont="1" applyBorder="1" applyAlignment="1">
      <alignment/>
      <protection/>
    </xf>
    <xf numFmtId="166" fontId="9" fillId="0" borderId="32" xfId="47" applyNumberFormat="1" applyFont="1" applyBorder="1" applyAlignment="1">
      <alignment/>
      <protection/>
    </xf>
    <xf numFmtId="166" fontId="6" fillId="0" borderId="39" xfId="47" applyNumberFormat="1" applyFont="1" applyBorder="1">
      <alignment/>
      <protection/>
    </xf>
    <xf numFmtId="166" fontId="6" fillId="0" borderId="0" xfId="47" applyNumberFormat="1" applyFont="1" applyBorder="1">
      <alignment/>
      <protection/>
    </xf>
    <xf numFmtId="166" fontId="6" fillId="0" borderId="40" xfId="47" applyNumberFormat="1" applyFont="1" applyBorder="1">
      <alignment/>
      <protection/>
    </xf>
    <xf numFmtId="0" fontId="6" fillId="0" borderId="0" xfId="47" applyFont="1" applyBorder="1" applyAlignment="1">
      <alignment horizontal="left" indent="2"/>
      <protection/>
    </xf>
    <xf numFmtId="166" fontId="6" fillId="34" borderId="31" xfId="47" applyNumberFormat="1" applyFont="1" applyFill="1" applyBorder="1">
      <alignment/>
      <protection/>
    </xf>
    <xf numFmtId="2" fontId="9" fillId="0" borderId="38" xfId="47" applyNumberFormat="1" applyFont="1" applyBorder="1" applyAlignment="1">
      <alignment/>
      <protection/>
    </xf>
    <xf numFmtId="0" fontId="6" fillId="0" borderId="11" xfId="47" applyFont="1" applyBorder="1" applyAlignment="1">
      <alignment horizontal="left" indent="1"/>
      <protection/>
    </xf>
    <xf numFmtId="0" fontId="6" fillId="0" borderId="12" xfId="47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166" fontId="6" fillId="0" borderId="44" xfId="47" applyNumberFormat="1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9" fillId="0" borderId="12" xfId="47" applyFont="1" applyBorder="1">
      <alignment/>
      <protection/>
    </xf>
    <xf numFmtId="166" fontId="6" fillId="0" borderId="45" xfId="47" applyNumberFormat="1" applyFont="1" applyBorder="1">
      <alignment/>
      <protection/>
    </xf>
    <xf numFmtId="166" fontId="6" fillId="0" borderId="12" xfId="47" applyNumberFormat="1" applyFont="1" applyBorder="1">
      <alignment/>
      <protection/>
    </xf>
    <xf numFmtId="166" fontId="6" fillId="0" borderId="46" xfId="47" applyNumberFormat="1" applyFont="1" applyBorder="1">
      <alignment/>
      <protection/>
    </xf>
    <xf numFmtId="166" fontId="9" fillId="0" borderId="47" xfId="47" applyNumberFormat="1" applyFont="1" applyBorder="1" applyAlignment="1">
      <alignment/>
      <protection/>
    </xf>
    <xf numFmtId="0" fontId="9" fillId="0" borderId="0" xfId="47" applyFont="1" applyBorder="1" applyAlignment="1">
      <alignment vertical="top"/>
      <protection/>
    </xf>
    <xf numFmtId="166" fontId="9" fillId="0" borderId="39" xfId="47" applyNumberFormat="1" applyFont="1" applyBorder="1" applyAlignment="1">
      <alignment vertical="top"/>
      <protection/>
    </xf>
    <xf numFmtId="166" fontId="9" fillId="0" borderId="0" xfId="47" applyNumberFormat="1" applyFont="1" applyBorder="1" applyAlignment="1">
      <alignment vertical="top"/>
      <protection/>
    </xf>
    <xf numFmtId="166" fontId="9" fillId="0" borderId="40" xfId="47" applyNumberFormat="1" applyFont="1" applyBorder="1" applyAlignment="1">
      <alignment vertical="top"/>
      <protection/>
    </xf>
    <xf numFmtId="166" fontId="9" fillId="0" borderId="32" xfId="47" applyNumberFormat="1" applyFont="1" applyBorder="1" applyAlignment="1">
      <alignment vertical="top"/>
      <protection/>
    </xf>
    <xf numFmtId="0" fontId="6" fillId="0" borderId="17" xfId="47" applyFont="1" applyBorder="1">
      <alignment/>
      <protection/>
    </xf>
    <xf numFmtId="0" fontId="6" fillId="0" borderId="48" xfId="47" applyFont="1" applyBorder="1">
      <alignment/>
      <protection/>
    </xf>
    <xf numFmtId="0" fontId="6" fillId="0" borderId="39" xfId="47" applyFont="1" applyBorder="1">
      <alignment/>
      <protection/>
    </xf>
    <xf numFmtId="0" fontId="6" fillId="0" borderId="40" xfId="47" applyFont="1" applyBorder="1">
      <alignment/>
      <protection/>
    </xf>
    <xf numFmtId="0" fontId="6" fillId="0" borderId="29" xfId="47" applyFont="1" applyBorder="1" applyAlignment="1">
      <alignment/>
      <protection/>
    </xf>
    <xf numFmtId="166" fontId="6" fillId="0" borderId="10" xfId="47" applyNumberFormat="1" applyFont="1" applyBorder="1" applyAlignment="1">
      <alignment/>
      <protection/>
    </xf>
    <xf numFmtId="166" fontId="6" fillId="0" borderId="34" xfId="47" applyNumberFormat="1" applyFont="1" applyBorder="1" applyAlignment="1">
      <alignment/>
      <protection/>
    </xf>
    <xf numFmtId="166" fontId="6" fillId="0" borderId="34" xfId="47" applyNumberFormat="1" applyFont="1" applyBorder="1">
      <alignment/>
      <protection/>
    </xf>
    <xf numFmtId="166" fontId="6" fillId="0" borderId="16" xfId="47" applyNumberFormat="1" applyFont="1" applyBorder="1" applyAlignment="1">
      <alignment/>
      <protection/>
    </xf>
    <xf numFmtId="166" fontId="6" fillId="0" borderId="49" xfId="47" applyNumberFormat="1" applyFont="1" applyBorder="1" applyAlignment="1">
      <alignment/>
      <protection/>
    </xf>
    <xf numFmtId="166" fontId="6" fillId="34" borderId="33" xfId="47" applyNumberFormat="1" applyFont="1" applyFill="1" applyBorder="1" applyAlignment="1">
      <alignment/>
      <protection/>
    </xf>
    <xf numFmtId="166" fontId="9" fillId="0" borderId="34" xfId="47" applyNumberFormat="1" applyFont="1" applyBorder="1" applyAlignment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 applyAlignment="1">
      <alignment/>
      <protection/>
    </xf>
    <xf numFmtId="166" fontId="6" fillId="0" borderId="26" xfId="47" applyNumberFormat="1" applyFont="1" applyBorder="1">
      <alignment/>
      <protection/>
    </xf>
    <xf numFmtId="166" fontId="6" fillId="0" borderId="30" xfId="47" applyNumberFormat="1" applyFont="1" applyBorder="1">
      <alignment/>
      <protection/>
    </xf>
    <xf numFmtId="166" fontId="6" fillId="0" borderId="0" xfId="47" applyNumberFormat="1" applyFont="1">
      <alignment/>
      <protection/>
    </xf>
    <xf numFmtId="0" fontId="6" fillId="0" borderId="43" xfId="47" applyFont="1" applyBorder="1">
      <alignment/>
      <protection/>
    </xf>
    <xf numFmtId="2" fontId="6" fillId="0" borderId="50" xfId="47" applyNumberFormat="1" applyFont="1" applyBorder="1">
      <alignment/>
      <protection/>
    </xf>
    <xf numFmtId="166" fontId="9" fillId="0" borderId="30" xfId="47" applyNumberFormat="1" applyFont="1" applyBorder="1">
      <alignment/>
      <protection/>
    </xf>
    <xf numFmtId="0" fontId="9" fillId="0" borderId="0" xfId="47" applyFont="1" applyAlignment="1">
      <alignment horizontal="centerContinuous"/>
      <protection/>
    </xf>
    <xf numFmtId="0" fontId="6" fillId="0" borderId="28" xfId="47" applyFont="1" applyBorder="1">
      <alignment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51" xfId="47" applyFont="1" applyBorder="1" applyAlignment="1">
      <alignment horizontal="centerContinuous" vertical="center"/>
      <protection/>
    </xf>
    <xf numFmtId="0" fontId="6" fillId="0" borderId="12" xfId="47" applyFont="1" applyBorder="1" applyAlignment="1">
      <alignment horizontal="centerContinuous" vertical="center"/>
      <protection/>
    </xf>
    <xf numFmtId="0" fontId="6" fillId="0" borderId="47" xfId="47" applyFont="1" applyBorder="1" applyAlignment="1">
      <alignment horizontal="centerContinuous" vertical="center"/>
      <protection/>
    </xf>
    <xf numFmtId="0" fontId="6" fillId="0" borderId="18" xfId="47" applyFont="1" applyBorder="1" applyAlignment="1">
      <alignment vertical="center"/>
      <protection/>
    </xf>
    <xf numFmtId="0" fontId="6" fillId="0" borderId="52" xfId="47" applyFont="1" applyBorder="1" applyAlignment="1">
      <alignment vertical="center"/>
      <protection/>
    </xf>
    <xf numFmtId="0" fontId="6" fillId="0" borderId="19" xfId="47" applyFont="1" applyBorder="1" applyAlignment="1">
      <alignment vertical="center"/>
      <protection/>
    </xf>
    <xf numFmtId="0" fontId="6" fillId="0" borderId="53" xfId="47" applyFont="1" applyBorder="1" applyAlignment="1">
      <alignment vertical="center"/>
      <protection/>
    </xf>
    <xf numFmtId="0" fontId="6" fillId="0" borderId="20" xfId="47" applyFont="1" applyBorder="1" applyAlignment="1">
      <alignment vertical="center"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48" xfId="47" applyFont="1" applyBorder="1" applyAlignment="1">
      <alignment horizontal="center" vertical="center"/>
      <protection/>
    </xf>
    <xf numFmtId="0" fontId="6" fillId="0" borderId="54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28" xfId="47" applyFont="1" applyBorder="1" applyAlignment="1">
      <alignment/>
      <protection/>
    </xf>
    <xf numFmtId="0" fontId="10" fillId="0" borderId="11" xfId="47" applyFont="1" applyFill="1" applyBorder="1" applyAlignment="1">
      <alignment horizontal="centerContinuous"/>
      <protection/>
    </xf>
    <xf numFmtId="0" fontId="10" fillId="0" borderId="51" xfId="47" applyFont="1" applyFill="1" applyBorder="1" applyAlignment="1">
      <alignment horizontal="centerContinuous"/>
      <protection/>
    </xf>
    <xf numFmtId="0" fontId="10" fillId="0" borderId="12" xfId="47" applyFont="1" applyFill="1" applyBorder="1" applyAlignment="1">
      <alignment horizontal="centerContinuous"/>
      <protection/>
    </xf>
    <xf numFmtId="0" fontId="10" fillId="0" borderId="28" xfId="47" applyFont="1" applyFill="1" applyBorder="1" applyAlignment="1">
      <alignment horizontal="centerContinuous"/>
      <protection/>
    </xf>
    <xf numFmtId="0" fontId="6" fillId="0" borderId="17" xfId="47" applyFont="1" applyFill="1" applyBorder="1" applyAlignment="1">
      <alignment/>
      <protection/>
    </xf>
    <xf numFmtId="166" fontId="6" fillId="0" borderId="14" xfId="47" applyNumberFormat="1" applyFont="1" applyFill="1" applyBorder="1" applyAlignment="1">
      <alignment/>
      <protection/>
    </xf>
    <xf numFmtId="169" fontId="6" fillId="0" borderId="48" xfId="47" applyNumberFormat="1" applyFont="1" applyFill="1" applyBorder="1" applyAlignment="1">
      <alignment/>
      <protection/>
    </xf>
    <xf numFmtId="166" fontId="6" fillId="0" borderId="0" xfId="47" applyNumberFormat="1" applyFont="1" applyFill="1" applyBorder="1" applyAlignment="1">
      <alignment/>
      <protection/>
    </xf>
    <xf numFmtId="166" fontId="9" fillId="0" borderId="0" xfId="47" applyNumberFormat="1" applyFont="1" applyFill="1" applyBorder="1" applyAlignment="1">
      <alignment/>
      <protection/>
    </xf>
    <xf numFmtId="169" fontId="6" fillId="0" borderId="17" xfId="47" applyNumberFormat="1" applyFont="1" applyFill="1" applyBorder="1" applyAlignment="1">
      <alignment/>
      <protection/>
    </xf>
    <xf numFmtId="0" fontId="11" fillId="0" borderId="0" xfId="47" applyFont="1" applyBorder="1" applyAlignment="1">
      <alignment horizontal="left"/>
      <protection/>
    </xf>
    <xf numFmtId="166" fontId="6" fillId="0" borderId="48" xfId="47" applyNumberFormat="1" applyFont="1" applyFill="1" applyBorder="1" applyAlignment="1">
      <alignment/>
      <protection/>
    </xf>
    <xf numFmtId="166" fontId="6" fillId="0" borderId="17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horizontal="right"/>
      <protection/>
    </xf>
    <xf numFmtId="166" fontId="9" fillId="0" borderId="14" xfId="47" applyNumberFormat="1" applyFont="1" applyFill="1" applyBorder="1" applyAlignment="1">
      <alignment/>
      <protection/>
    </xf>
    <xf numFmtId="169" fontId="9" fillId="0" borderId="48" xfId="47" applyNumberFormat="1" applyFont="1" applyFill="1" applyBorder="1" applyAlignment="1">
      <alignment/>
      <protection/>
    </xf>
    <xf numFmtId="169" fontId="9" fillId="0" borderId="17" xfId="47" applyNumberFormat="1" applyFont="1" applyFill="1" applyBorder="1" applyAlignment="1">
      <alignment/>
      <protection/>
    </xf>
    <xf numFmtId="0" fontId="6" fillId="0" borderId="17" xfId="47" applyFont="1" applyBorder="1" applyAlignment="1">
      <alignment horizontal="left" indent="1"/>
      <protection/>
    </xf>
    <xf numFmtId="166" fontId="6" fillId="0" borderId="48" xfId="47" applyNumberFormat="1" applyFont="1" applyBorder="1">
      <alignment/>
      <protection/>
    </xf>
    <xf numFmtId="166" fontId="6" fillId="0" borderId="17" xfId="47" applyNumberFormat="1" applyFont="1" applyBorder="1">
      <alignment/>
      <protection/>
    </xf>
    <xf numFmtId="0" fontId="6" fillId="0" borderId="17" xfId="47" applyFont="1" applyFill="1" applyBorder="1" applyAlignment="1">
      <alignment horizontal="left" indent="1"/>
      <protection/>
    </xf>
    <xf numFmtId="0" fontId="6" fillId="0" borderId="16" xfId="47" applyFont="1" applyBorder="1" applyAlignment="1" quotePrefix="1">
      <alignment horizontal="center"/>
      <protection/>
    </xf>
    <xf numFmtId="0" fontId="6" fillId="0" borderId="29" xfId="47" applyFont="1" applyFill="1" applyBorder="1" applyAlignment="1">
      <alignment horizontal="left" indent="1"/>
      <protection/>
    </xf>
    <xf numFmtId="166" fontId="6" fillId="0" borderId="16" xfId="47" applyNumberFormat="1" applyFont="1" applyFill="1" applyBorder="1" applyAlignment="1">
      <alignment/>
      <protection/>
    </xf>
    <xf numFmtId="169" fontId="6" fillId="0" borderId="55" xfId="47" applyNumberFormat="1" applyFont="1" applyFill="1" applyBorder="1" applyAlignment="1">
      <alignment/>
      <protection/>
    </xf>
    <xf numFmtId="166" fontId="6" fillId="0" borderId="10" xfId="47" applyNumberFormat="1" applyFont="1" applyFill="1" applyBorder="1" applyAlignment="1">
      <alignment/>
      <protection/>
    </xf>
    <xf numFmtId="166" fontId="9" fillId="0" borderId="19" xfId="47" applyNumberFormat="1" applyFont="1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166" fontId="6" fillId="0" borderId="11" xfId="47" applyNumberFormat="1" applyFont="1" applyFill="1" applyBorder="1" applyAlignment="1">
      <alignment/>
      <protection/>
    </xf>
    <xf numFmtId="166" fontId="6" fillId="0" borderId="51" xfId="47" applyNumberFormat="1" applyFont="1" applyFill="1" applyBorder="1" applyAlignment="1">
      <alignment/>
      <protection/>
    </xf>
    <xf numFmtId="166" fontId="6" fillId="0" borderId="12" xfId="47" applyNumberFormat="1" applyFont="1" applyFill="1" applyBorder="1" applyAlignment="1">
      <alignment/>
      <protection/>
    </xf>
    <xf numFmtId="166" fontId="9" fillId="0" borderId="12" xfId="47" applyNumberFormat="1" applyFont="1" applyFill="1" applyBorder="1" applyAlignment="1">
      <alignment/>
      <protection/>
    </xf>
    <xf numFmtId="169" fontId="6" fillId="0" borderId="28" xfId="47" applyNumberFormat="1" applyFont="1" applyFill="1" applyBorder="1" applyAlignment="1">
      <alignment/>
      <protection/>
    </xf>
    <xf numFmtId="0" fontId="9" fillId="0" borderId="29" xfId="47" applyFont="1" applyFill="1" applyBorder="1" applyAlignment="1">
      <alignment horizontal="right"/>
      <protection/>
    </xf>
    <xf numFmtId="166" fontId="9" fillId="0" borderId="16" xfId="47" applyNumberFormat="1" applyFont="1" applyFill="1" applyBorder="1" applyAlignment="1">
      <alignment/>
      <protection/>
    </xf>
    <xf numFmtId="169" fontId="9" fillId="0" borderId="55" xfId="47" applyNumberFormat="1" applyFont="1" applyFill="1" applyBorder="1" applyAlignment="1">
      <alignment/>
      <protection/>
    </xf>
    <xf numFmtId="166" fontId="9" fillId="0" borderId="10" xfId="47" applyNumberFormat="1" applyFont="1" applyFill="1" applyBorder="1" applyAlignment="1">
      <alignment/>
      <protection/>
    </xf>
    <xf numFmtId="169" fontId="9" fillId="0" borderId="29" xfId="47" applyNumberFormat="1" applyFont="1" applyFill="1" applyBorder="1" applyAlignment="1">
      <alignment/>
      <protection/>
    </xf>
    <xf numFmtId="0" fontId="6" fillId="0" borderId="11" xfId="47" applyFont="1" applyBorder="1" applyAlignment="1" quotePrefix="1">
      <alignment horizontal="center"/>
      <protection/>
    </xf>
    <xf numFmtId="0" fontId="9" fillId="0" borderId="28" xfId="47" applyFont="1" applyFill="1" applyBorder="1" applyAlignment="1">
      <alignment/>
      <protection/>
    </xf>
    <xf numFmtId="169" fontId="6" fillId="0" borderId="51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vertical="top"/>
      <protection/>
    </xf>
    <xf numFmtId="166" fontId="9" fillId="0" borderId="14" xfId="47" applyNumberFormat="1" applyFont="1" applyFill="1" applyBorder="1" applyAlignment="1">
      <alignment vertical="top"/>
      <protection/>
    </xf>
    <xf numFmtId="169" fontId="9" fillId="0" borderId="48" xfId="47" applyNumberFormat="1" applyFont="1" applyFill="1" applyBorder="1" applyAlignment="1">
      <alignment vertical="top"/>
      <protection/>
    </xf>
    <xf numFmtId="166" fontId="9" fillId="0" borderId="0" xfId="47" applyNumberFormat="1" applyFont="1" applyFill="1" applyBorder="1" applyAlignment="1">
      <alignment vertical="top"/>
      <protection/>
    </xf>
    <xf numFmtId="169" fontId="9" fillId="0" borderId="17" xfId="47" applyNumberFormat="1" applyFont="1" applyFill="1" applyBorder="1" applyAlignment="1">
      <alignment vertical="top"/>
      <protection/>
    </xf>
    <xf numFmtId="0" fontId="6" fillId="0" borderId="35" xfId="47" applyFont="1" applyBorder="1" applyAlignment="1" quotePrefix="1">
      <alignment horizontal="center"/>
      <protection/>
    </xf>
    <xf numFmtId="2" fontId="6" fillId="0" borderId="36" xfId="47" applyNumberFormat="1" applyFont="1" applyFill="1" applyBorder="1" applyAlignment="1">
      <alignment/>
      <protection/>
    </xf>
    <xf numFmtId="169" fontId="6" fillId="0" borderId="36" xfId="47" applyNumberFormat="1" applyFont="1" applyFill="1" applyBorder="1" applyAlignment="1">
      <alignment vertical="top"/>
      <protection/>
    </xf>
    <xf numFmtId="2" fontId="9" fillId="0" borderId="36" xfId="47" applyNumberFormat="1" applyFont="1" applyFill="1" applyBorder="1" applyAlignment="1">
      <alignment/>
      <protection/>
    </xf>
    <xf numFmtId="169" fontId="6" fillId="0" borderId="43" xfId="47" applyNumberFormat="1" applyFont="1" applyFill="1" applyBorder="1" applyAlignment="1">
      <alignment vertical="top"/>
      <protection/>
    </xf>
    <xf numFmtId="0" fontId="6" fillId="0" borderId="0" xfId="47" applyFont="1" applyBorder="1" applyAlignment="1" quotePrefix="1">
      <alignment horizontal="center"/>
      <protection/>
    </xf>
    <xf numFmtId="0" fontId="6" fillId="0" borderId="0" xfId="47" applyFont="1" applyFill="1" applyBorder="1" applyAlignment="1">
      <alignment/>
      <protection/>
    </xf>
    <xf numFmtId="169" fontId="6" fillId="0" borderId="0" xfId="47" applyNumberFormat="1" applyFont="1" applyFill="1" applyBorder="1" applyAlignment="1">
      <alignment/>
      <protection/>
    </xf>
    <xf numFmtId="0" fontId="6" fillId="0" borderId="25" xfId="47" applyFont="1" applyBorder="1" applyAlignment="1" quotePrefix="1">
      <alignment horizontal="center"/>
      <protection/>
    </xf>
    <xf numFmtId="0" fontId="6" fillId="0" borderId="30" xfId="47" applyFont="1" applyFill="1" applyBorder="1" applyAlignment="1">
      <alignment/>
      <protection/>
    </xf>
    <xf numFmtId="166" fontId="6" fillId="0" borderId="25" xfId="47" applyNumberFormat="1" applyFont="1" applyFill="1" applyBorder="1" applyAlignment="1">
      <alignment/>
      <protection/>
    </xf>
    <xf numFmtId="169" fontId="6" fillId="0" borderId="56" xfId="47" applyNumberFormat="1" applyFont="1" applyFill="1" applyBorder="1" applyAlignment="1">
      <alignment/>
      <protection/>
    </xf>
    <xf numFmtId="166" fontId="6" fillId="0" borderId="26" xfId="47" applyNumberFormat="1" applyFont="1" applyFill="1" applyBorder="1" applyAlignment="1">
      <alignment/>
      <protection/>
    </xf>
    <xf numFmtId="166" fontId="9" fillId="0" borderId="26" xfId="47" applyNumberFormat="1" applyFont="1" applyFill="1" applyBorder="1" applyAlignment="1">
      <alignment/>
      <protection/>
    </xf>
    <xf numFmtId="169" fontId="6" fillId="0" borderId="30" xfId="47" applyNumberFormat="1" applyFont="1" applyFill="1" applyBorder="1" applyAlignment="1">
      <alignment/>
      <protection/>
    </xf>
    <xf numFmtId="0" fontId="9" fillId="0" borderId="0" xfId="47" applyFont="1" applyAlignment="1">
      <alignment/>
      <protection/>
    </xf>
    <xf numFmtId="0" fontId="9" fillId="0" borderId="26" xfId="47" applyFont="1" applyBorder="1" applyAlignment="1">
      <alignment horizontal="centerContinuous"/>
      <protection/>
    </xf>
    <xf numFmtId="0" fontId="9" fillId="0" borderId="46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10" xfId="47" applyFont="1" applyBorder="1" applyAlignment="1">
      <alignment/>
      <protection/>
    </xf>
    <xf numFmtId="0" fontId="9" fillId="0" borderId="33" xfId="47" applyFont="1" applyBorder="1" applyAlignment="1">
      <alignment horizontal="center"/>
      <protection/>
    </xf>
    <xf numFmtId="0" fontId="7" fillId="0" borderId="34" xfId="47" applyFont="1" applyBorder="1" applyAlignment="1">
      <alignment horizontal="center"/>
      <protection/>
    </xf>
    <xf numFmtId="0" fontId="9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66" fontId="6" fillId="0" borderId="32" xfId="47" applyNumberFormat="1" applyFont="1" applyBorder="1">
      <alignment/>
      <protection/>
    </xf>
    <xf numFmtId="2" fontId="9" fillId="0" borderId="37" xfId="47" applyNumberFormat="1" applyFont="1" applyBorder="1">
      <alignment/>
      <protection/>
    </xf>
    <xf numFmtId="2" fontId="6" fillId="0" borderId="38" xfId="47" applyNumberFormat="1" applyFont="1" applyBorder="1">
      <alignment/>
      <protection/>
    </xf>
    <xf numFmtId="0" fontId="9" fillId="0" borderId="16" xfId="47" applyFont="1" applyBorder="1" applyAlignment="1">
      <alignment/>
      <protection/>
    </xf>
    <xf numFmtId="0" fontId="9" fillId="0" borderId="26" xfId="47" applyFont="1" applyBorder="1" applyAlignment="1">
      <alignment horizontal="right"/>
      <protection/>
    </xf>
    <xf numFmtId="0" fontId="9" fillId="0" borderId="26" xfId="47" applyFont="1" applyBorder="1" applyAlignment="1">
      <alignment/>
      <protection/>
    </xf>
    <xf numFmtId="166" fontId="9" fillId="0" borderId="25" xfId="47" applyNumberFormat="1" applyFont="1" applyBorder="1">
      <alignment/>
      <protection/>
    </xf>
    <xf numFmtId="166" fontId="9" fillId="0" borderId="57" xfId="47" applyNumberFormat="1" applyFont="1" applyBorder="1">
      <alignment/>
      <protection/>
    </xf>
    <xf numFmtId="166" fontId="9" fillId="0" borderId="57" xfId="47" applyNumberFormat="1" applyFont="1" applyFill="1" applyBorder="1">
      <alignment/>
      <protection/>
    </xf>
    <xf numFmtId="166" fontId="9" fillId="0" borderId="58" xfId="47" applyNumberFormat="1" applyFont="1" applyBorder="1">
      <alignment/>
      <protection/>
    </xf>
    <xf numFmtId="166" fontId="9" fillId="0" borderId="59" xfId="47" applyNumberFormat="1" applyFont="1" applyBorder="1">
      <alignment/>
      <protection/>
    </xf>
    <xf numFmtId="0" fontId="9" fillId="0" borderId="12" xfId="47" applyFont="1" applyBorder="1" applyAlignment="1">
      <alignment horizontal="right"/>
      <protection/>
    </xf>
    <xf numFmtId="0" fontId="9" fillId="0" borderId="12" xfId="47" applyFont="1" applyBorder="1" applyAlignment="1">
      <alignment/>
      <protection/>
    </xf>
    <xf numFmtId="166" fontId="9" fillId="0" borderId="11" xfId="47" applyNumberFormat="1" applyFont="1" applyBorder="1">
      <alignment/>
      <protection/>
    </xf>
    <xf numFmtId="166" fontId="9" fillId="0" borderId="60" xfId="47" applyNumberFormat="1" applyFont="1" applyBorder="1">
      <alignment/>
      <protection/>
    </xf>
    <xf numFmtId="166" fontId="9" fillId="0" borderId="60" xfId="47" applyNumberFormat="1" applyFont="1" applyFill="1" applyBorder="1">
      <alignment/>
      <protection/>
    </xf>
    <xf numFmtId="166" fontId="9" fillId="0" borderId="46" xfId="47" applyNumberFormat="1" applyFont="1" applyBorder="1">
      <alignment/>
      <protection/>
    </xf>
    <xf numFmtId="166" fontId="9" fillId="0" borderId="47" xfId="47" applyNumberFormat="1" applyFont="1" applyBorder="1">
      <alignment/>
      <protection/>
    </xf>
    <xf numFmtId="166" fontId="6" fillId="0" borderId="32" xfId="47" applyNumberFormat="1" applyFont="1" applyBorder="1" applyAlignment="1">
      <alignment/>
      <protection/>
    </xf>
    <xf numFmtId="166" fontId="6" fillId="0" borderId="14" xfId="47" applyNumberFormat="1" applyFont="1" applyBorder="1" applyAlignment="1">
      <alignment horizontal="right"/>
      <protection/>
    </xf>
    <xf numFmtId="166" fontId="6" fillId="0" borderId="31" xfId="47" applyNumberFormat="1" applyFont="1" applyBorder="1" applyAlignment="1">
      <alignment horizontal="right"/>
      <protection/>
    </xf>
    <xf numFmtId="166" fontId="6" fillId="0" borderId="32" xfId="47" applyNumberFormat="1" applyFont="1" applyBorder="1" applyAlignment="1">
      <alignment horizontal="right"/>
      <protection/>
    </xf>
    <xf numFmtId="2" fontId="9" fillId="0" borderId="42" xfId="47" applyNumberFormat="1" applyFont="1" applyBorder="1">
      <alignment/>
      <protection/>
    </xf>
    <xf numFmtId="166" fontId="6" fillId="0" borderId="11" xfId="47" applyNumberFormat="1" applyFont="1" applyBorder="1">
      <alignment/>
      <protection/>
    </xf>
    <xf numFmtId="166" fontId="6" fillId="0" borderId="60" xfId="47" applyNumberFormat="1" applyFont="1" applyBorder="1">
      <alignment/>
      <protection/>
    </xf>
    <xf numFmtId="166" fontId="6" fillId="0" borderId="47" xfId="47" applyNumberFormat="1" applyFont="1" applyBorder="1">
      <alignment/>
      <protection/>
    </xf>
    <xf numFmtId="166" fontId="9" fillId="0" borderId="14" xfId="47" applyNumberFormat="1" applyFont="1" applyBorder="1" applyAlignment="1">
      <alignment vertical="top"/>
      <protection/>
    </xf>
    <xf numFmtId="166" fontId="9" fillId="0" borderId="31" xfId="47" applyNumberFormat="1" applyFont="1" applyBorder="1" applyAlignment="1">
      <alignment vertical="top"/>
      <protection/>
    </xf>
    <xf numFmtId="0" fontId="6" fillId="0" borderId="26" xfId="47" applyFont="1" applyBorder="1" applyAlignment="1">
      <alignment horizontal="center"/>
      <protection/>
    </xf>
    <xf numFmtId="166" fontId="9" fillId="0" borderId="26" xfId="47" applyNumberFormat="1" applyFont="1" applyBorder="1">
      <alignment/>
      <protection/>
    </xf>
    <xf numFmtId="0" fontId="9" fillId="0" borderId="61" xfId="47" applyFont="1" applyBorder="1" applyAlignment="1">
      <alignment horizontal="left" indent="1"/>
      <protection/>
    </xf>
    <xf numFmtId="0" fontId="6" fillId="0" borderId="12" xfId="47" applyFont="1" applyBorder="1" applyAlignment="1">
      <alignment/>
      <protection/>
    </xf>
    <xf numFmtId="0" fontId="12" fillId="0" borderId="0" xfId="47" applyFont="1">
      <alignment/>
      <protection/>
    </xf>
    <xf numFmtId="0" fontId="7" fillId="0" borderId="0" xfId="46" applyFont="1" applyAlignment="1">
      <alignment/>
      <protection/>
    </xf>
    <xf numFmtId="0" fontId="2" fillId="0" borderId="0" xfId="47">
      <alignment/>
      <protection/>
    </xf>
    <xf numFmtId="0" fontId="3" fillId="0" borderId="0" xfId="47" applyFont="1" applyAlignment="1">
      <alignment horizontal="left" vertical="center" textRotation="90"/>
      <protection/>
    </xf>
    <xf numFmtId="0" fontId="6" fillId="0" borderId="53" xfId="47" applyFont="1" applyBorder="1" applyAlignment="1">
      <alignment horizontal="center" vertical="center"/>
      <protection/>
    </xf>
    <xf numFmtId="0" fontId="6" fillId="0" borderId="52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wrapText="1"/>
      <protection/>
    </xf>
    <xf numFmtId="0" fontId="6" fillId="0" borderId="0" xfId="47" applyFont="1" applyBorder="1" applyAlignment="1">
      <alignment horizontal="left" wrapText="1" indent="4"/>
      <protection/>
    </xf>
    <xf numFmtId="0" fontId="6" fillId="0" borderId="17" xfId="47" applyFont="1" applyBorder="1" applyAlignment="1">
      <alignment horizontal="left" wrapText="1" indent="4"/>
      <protection/>
    </xf>
    <xf numFmtId="0" fontId="7" fillId="0" borderId="0" xfId="47" applyFont="1" applyBorder="1" applyAlignment="1">
      <alignment horizontal="justify" wrapText="1"/>
      <protection/>
    </xf>
    <xf numFmtId="0" fontId="7" fillId="0" borderId="0" xfId="47" applyFont="1" applyAlignment="1">
      <alignment horizontal="justify" wrapText="1"/>
      <protection/>
    </xf>
    <xf numFmtId="0" fontId="4" fillId="0" borderId="0" xfId="47" applyFont="1" applyAlignment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 2" xfId="46"/>
    <cellStyle name="Normale_Tabelle circolare trimes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">
      <selection activeCell="A1" sqref="A1:A65"/>
    </sheetView>
  </sheetViews>
  <sheetFormatPr defaultColWidth="9.140625" defaultRowHeight="15"/>
  <cols>
    <col min="1" max="1" width="4.140625" style="289" customWidth="1"/>
    <col min="2" max="2" width="8.7109375" style="61" customWidth="1"/>
    <col min="3" max="3" width="7.7109375" style="61" customWidth="1"/>
    <col min="4" max="4" width="22.7109375" style="62" customWidth="1"/>
    <col min="5" max="7" width="10.7109375" style="61" customWidth="1"/>
    <col min="8" max="8" width="10.7109375" style="68" customWidth="1"/>
    <col min="9" max="9" width="12.7109375" style="61" customWidth="1"/>
    <col min="10" max="16384" width="9.140625" style="61" customWidth="1"/>
  </cols>
  <sheetData>
    <row r="1" spans="1:9" ht="23.25" customHeight="1">
      <c r="A1" s="290" t="s">
        <v>1</v>
      </c>
      <c r="I1" s="63" t="s">
        <v>135</v>
      </c>
    </row>
    <row r="2" spans="1:9" s="66" customFormat="1" ht="12.75" customHeight="1">
      <c r="A2" s="290"/>
      <c r="B2" s="64" t="s">
        <v>46</v>
      </c>
      <c r="C2" s="64"/>
      <c r="D2" s="65"/>
      <c r="E2" s="64"/>
      <c r="F2" s="64"/>
      <c r="G2" s="64"/>
      <c r="H2" s="169"/>
      <c r="I2" s="64"/>
    </row>
    <row r="3" spans="1:9" s="66" customFormat="1" ht="12.75" customHeight="1">
      <c r="A3" s="290"/>
      <c r="B3" s="64" t="s">
        <v>4</v>
      </c>
      <c r="C3" s="64"/>
      <c r="D3" s="65"/>
      <c r="E3" s="64"/>
      <c r="F3" s="64"/>
      <c r="G3" s="64"/>
      <c r="H3" s="169"/>
      <c r="I3" s="64"/>
    </row>
    <row r="4" spans="1:9" s="66" customFormat="1" ht="12.75" customHeight="1">
      <c r="A4" s="290"/>
      <c r="B4" s="64" t="str">
        <f>"Premi lordi contabilizzati "&amp;IF(datitrim!J1=0,"nell'anno ","a tutto il "&amp;TRIM(datitrim!J1)&amp;" trimestre ")&amp;datitrim!I1</f>
        <v>Premi lordi contabilizzati nell'anno 2009</v>
      </c>
      <c r="C4" s="64"/>
      <c r="D4" s="65"/>
      <c r="E4" s="64"/>
      <c r="F4" s="64"/>
      <c r="G4" s="64"/>
      <c r="H4" s="169"/>
      <c r="I4" s="64"/>
    </row>
    <row r="5" spans="1:9" s="66" customFormat="1" ht="12.75" customHeight="1">
      <c r="A5" s="290"/>
      <c r="B5" s="61"/>
      <c r="H5" s="246"/>
      <c r="I5" s="67" t="s">
        <v>5</v>
      </c>
    </row>
    <row r="6" spans="1:9" ht="12.75" customHeight="1">
      <c r="A6" s="290"/>
      <c r="B6" s="69"/>
      <c r="C6" s="70"/>
      <c r="D6" s="70"/>
      <c r="E6" s="71" t="s">
        <v>136</v>
      </c>
      <c r="F6" s="73"/>
      <c r="G6" s="73"/>
      <c r="H6" s="247"/>
      <c r="I6" s="72"/>
    </row>
    <row r="7" spans="1:9" ht="12.75" customHeight="1">
      <c r="A7" s="290"/>
      <c r="B7" s="85"/>
      <c r="C7" s="76" t="s">
        <v>51</v>
      </c>
      <c r="D7" s="64"/>
      <c r="E7" s="77" t="s">
        <v>137</v>
      </c>
      <c r="F7" s="78" t="s">
        <v>55</v>
      </c>
      <c r="G7" s="78" t="s">
        <v>56</v>
      </c>
      <c r="H7" s="248" t="s">
        <v>57</v>
      </c>
      <c r="I7" s="249" t="s">
        <v>138</v>
      </c>
    </row>
    <row r="8" spans="1:9" ht="12.75" customHeight="1">
      <c r="A8" s="290"/>
      <c r="B8" s="80"/>
      <c r="C8" s="250"/>
      <c r="D8" s="250"/>
      <c r="E8" s="82"/>
      <c r="F8" s="83"/>
      <c r="G8" s="83"/>
      <c r="H8" s="251"/>
      <c r="I8" s="252" t="s">
        <v>139</v>
      </c>
    </row>
    <row r="9" spans="1:9" ht="12.75" customHeight="1">
      <c r="A9" s="290"/>
      <c r="B9" s="77" t="s">
        <v>61</v>
      </c>
      <c r="C9" s="76" t="s">
        <v>62</v>
      </c>
      <c r="D9" s="76"/>
      <c r="E9" s="85"/>
      <c r="F9" s="86"/>
      <c r="G9" s="86"/>
      <c r="H9" s="253"/>
      <c r="I9" s="254"/>
    </row>
    <row r="10" spans="1:9" ht="12" customHeight="1">
      <c r="A10" s="290"/>
      <c r="B10" s="88"/>
      <c r="C10" s="76" t="s">
        <v>140</v>
      </c>
      <c r="D10" s="76"/>
      <c r="E10" s="89">
        <f>datitrim!C64</f>
        <v>378</v>
      </c>
      <c r="F10" s="90">
        <f>datitrim!D64</f>
        <v>2576</v>
      </c>
      <c r="G10" s="90">
        <f>datitrim!E64</f>
        <v>0</v>
      </c>
      <c r="H10" s="99">
        <f>datitrim!F64</f>
        <v>2954</v>
      </c>
      <c r="I10" s="255">
        <f>datitrim!G64</f>
        <v>0</v>
      </c>
    </row>
    <row r="11" spans="1:9" ht="12" customHeight="1">
      <c r="A11" s="290"/>
      <c r="B11" s="88"/>
      <c r="C11" s="62" t="s">
        <v>63</v>
      </c>
      <c r="E11" s="89">
        <f>datitrim!C65</f>
        <v>5424518</v>
      </c>
      <c r="F11" s="90">
        <f>datitrim!D65</f>
        <v>50679307</v>
      </c>
      <c r="G11" s="90">
        <f>datitrim!E65</f>
        <v>4458275</v>
      </c>
      <c r="H11" s="99">
        <f>datitrim!F65</f>
        <v>60562100</v>
      </c>
      <c r="I11" s="255">
        <f>datitrim!G65</f>
        <v>1958150</v>
      </c>
    </row>
    <row r="12" spans="1:9" ht="12" customHeight="1">
      <c r="A12" s="290"/>
      <c r="B12" s="88"/>
      <c r="C12" s="92" t="s">
        <v>64</v>
      </c>
      <c r="E12" s="89">
        <f>datitrim!C66</f>
        <v>62796</v>
      </c>
      <c r="F12" s="90">
        <f>datitrim!D66</f>
        <v>23152</v>
      </c>
      <c r="G12" s="90">
        <f>datitrim!E66</f>
        <v>-617</v>
      </c>
      <c r="H12" s="99">
        <f>datitrim!F66</f>
        <v>85331</v>
      </c>
      <c r="I12" s="255">
        <f>datitrim!G66</f>
        <v>5964</v>
      </c>
    </row>
    <row r="13" spans="1:9" ht="12" customHeight="1">
      <c r="A13" s="290"/>
      <c r="B13" s="88"/>
      <c r="C13" s="92" t="s">
        <v>141</v>
      </c>
      <c r="E13" s="89">
        <f>datitrim!C95</f>
        <v>23619</v>
      </c>
      <c r="F13" s="90">
        <f>datitrim!D95</f>
        <v>0</v>
      </c>
      <c r="G13" s="90">
        <f>datitrim!E95</f>
        <v>1044962</v>
      </c>
      <c r="H13" s="99">
        <f>datitrim!F95</f>
        <v>1068581</v>
      </c>
      <c r="I13" s="255">
        <f>datitrim!G95</f>
        <v>281206</v>
      </c>
    </row>
    <row r="14" spans="1:9" ht="12" customHeight="1">
      <c r="A14" s="290"/>
      <c r="B14" s="88"/>
      <c r="C14" s="62" t="s">
        <v>66</v>
      </c>
      <c r="E14" s="89">
        <f>datitrim!C67</f>
        <v>368240</v>
      </c>
      <c r="F14" s="90">
        <f>datitrim!D67</f>
        <v>285054</v>
      </c>
      <c r="G14" s="90">
        <f>datitrim!E67</f>
        <v>2477</v>
      </c>
      <c r="H14" s="99">
        <f>datitrim!F67</f>
        <v>655771</v>
      </c>
      <c r="I14" s="255">
        <f>datitrim!G67</f>
        <v>75258</v>
      </c>
    </row>
    <row r="15" spans="1:9" ht="12" customHeight="1">
      <c r="A15" s="290"/>
      <c r="B15" s="88"/>
      <c r="C15" s="62" t="s">
        <v>67</v>
      </c>
      <c r="E15" s="89">
        <f>datitrim!C68</f>
        <v>2399</v>
      </c>
      <c r="F15" s="90">
        <f>datitrim!D68</f>
        <v>549138</v>
      </c>
      <c r="G15" s="90">
        <f>datitrim!E68</f>
        <v>736</v>
      </c>
      <c r="H15" s="99">
        <f>datitrim!F68</f>
        <v>552273</v>
      </c>
      <c r="I15" s="255">
        <f>datitrim!G68</f>
        <v>569</v>
      </c>
    </row>
    <row r="16" spans="1:9" ht="12" customHeight="1">
      <c r="A16" s="290"/>
      <c r="B16" s="88"/>
      <c r="C16" s="62" t="s">
        <v>68</v>
      </c>
      <c r="E16" s="89">
        <f>E10+E11+E14+E15</f>
        <v>5795535</v>
      </c>
      <c r="F16" s="90">
        <f>F10+F11+F14+F15</f>
        <v>51516075</v>
      </c>
      <c r="G16" s="90">
        <f>G10+G11+G14+G15</f>
        <v>4461488</v>
      </c>
      <c r="H16" s="99">
        <f>E16+F16+G16</f>
        <v>61773098</v>
      </c>
      <c r="I16" s="255">
        <f>I10+I11+I14+I15</f>
        <v>2033977</v>
      </c>
    </row>
    <row r="17" spans="1:9" ht="13.5" customHeight="1">
      <c r="A17" s="290"/>
      <c r="B17" s="77"/>
      <c r="C17" s="76" t="s">
        <v>71</v>
      </c>
      <c r="D17" s="76"/>
      <c r="E17" s="89"/>
      <c r="F17" s="90"/>
      <c r="G17" s="94"/>
      <c r="H17" s="100"/>
      <c r="I17" s="255"/>
    </row>
    <row r="18" spans="1:9" ht="12.75" customHeight="1">
      <c r="A18" s="290"/>
      <c r="B18" s="88"/>
      <c r="C18" s="62" t="s">
        <v>72</v>
      </c>
      <c r="E18" s="89">
        <f>datitrim!C70</f>
        <v>28322</v>
      </c>
      <c r="F18" s="90">
        <f>datitrim!D70</f>
        <v>29979</v>
      </c>
      <c r="G18" s="94">
        <f>datitrim!E70</f>
        <v>1705</v>
      </c>
      <c r="H18" s="99">
        <f>datitrim!F70</f>
        <v>60006</v>
      </c>
      <c r="I18" s="255">
        <f>datitrim!G70</f>
        <v>4188</v>
      </c>
    </row>
    <row r="19" spans="1:9" ht="12.75" customHeight="1">
      <c r="A19" s="290"/>
      <c r="B19" s="88"/>
      <c r="C19" s="62" t="s">
        <v>73</v>
      </c>
      <c r="E19" s="89">
        <f>datitrim!C71</f>
        <v>167770</v>
      </c>
      <c r="F19" s="90">
        <f>datitrim!D71</f>
        <v>998414</v>
      </c>
      <c r="G19" s="94">
        <f>datitrim!E71</f>
        <v>63628</v>
      </c>
      <c r="H19" s="99">
        <f>datitrim!F71</f>
        <v>1229812</v>
      </c>
      <c r="I19" s="255">
        <f>datitrim!G71</f>
        <v>100740</v>
      </c>
    </row>
    <row r="20" spans="1:9" ht="12.75" customHeight="1">
      <c r="A20" s="290"/>
      <c r="B20" s="88"/>
      <c r="C20" s="62" t="s">
        <v>74</v>
      </c>
      <c r="E20" s="89">
        <f>datitrim!C72</f>
        <v>93165</v>
      </c>
      <c r="F20" s="90">
        <f>datitrim!D72</f>
        <v>1417694</v>
      </c>
      <c r="G20" s="94">
        <f>datitrim!E72</f>
        <v>56353</v>
      </c>
      <c r="H20" s="99">
        <f>datitrim!F72</f>
        <v>1567212</v>
      </c>
      <c r="I20" s="255">
        <f>datitrim!G72</f>
        <v>81353</v>
      </c>
    </row>
    <row r="21" spans="1:9" ht="12" customHeight="1">
      <c r="A21" s="290"/>
      <c r="B21" s="77"/>
      <c r="C21" s="62" t="s">
        <v>75</v>
      </c>
      <c r="E21" s="89">
        <f>E18+E19+E20</f>
        <v>289257</v>
      </c>
      <c r="F21" s="90">
        <f>F18+F19+F20</f>
        <v>2446087</v>
      </c>
      <c r="G21" s="90">
        <f>G18+G19+G20</f>
        <v>121686</v>
      </c>
      <c r="H21" s="99">
        <f>E21+F21+G21</f>
        <v>2857030</v>
      </c>
      <c r="I21" s="255">
        <f>I18+I19+I20</f>
        <v>186281</v>
      </c>
    </row>
    <row r="22" spans="1:9" s="68" customFormat="1" ht="12.75" customHeight="1">
      <c r="A22" s="290"/>
      <c r="B22" s="96"/>
      <c r="C22" s="97"/>
      <c r="D22" s="97" t="s">
        <v>76</v>
      </c>
      <c r="E22" s="98">
        <f>E16+E21</f>
        <v>6084792</v>
      </c>
      <c r="F22" s="99">
        <f>F16+F21</f>
        <v>53962162</v>
      </c>
      <c r="G22" s="99">
        <f>G16+G21</f>
        <v>4583174</v>
      </c>
      <c r="H22" s="99">
        <f>H16+H21</f>
        <v>64630128</v>
      </c>
      <c r="I22" s="91">
        <f>I16+I21</f>
        <v>2220258</v>
      </c>
    </row>
    <row r="23" spans="1:9" ht="13.5" customHeight="1">
      <c r="A23" s="290"/>
      <c r="B23" s="101"/>
      <c r="C23" s="102"/>
      <c r="D23" s="102" t="str">
        <f>"Variazione %   "&amp;datitrim!$I$1&amp;" / "&amp;datitrim!$I$1-1</f>
        <v>Variazione %   2009 / 2008</v>
      </c>
      <c r="E23" s="103">
        <f>datitrim!K74</f>
        <v>-5.26</v>
      </c>
      <c r="F23" s="104">
        <f>datitrim!L74</f>
        <v>157.35</v>
      </c>
      <c r="G23" s="104">
        <f>datitrim!M74</f>
        <v>17.17</v>
      </c>
      <c r="H23" s="256">
        <f>datitrim!N74</f>
        <v>106.47</v>
      </c>
      <c r="I23" s="257">
        <f>datitrim!O74</f>
        <v>21.54</v>
      </c>
    </row>
    <row r="24" spans="1:9" s="68" customFormat="1" ht="13.5" customHeight="1">
      <c r="A24" s="290"/>
      <c r="B24" s="258"/>
      <c r="C24" s="259"/>
      <c r="D24" s="260" t="s">
        <v>142</v>
      </c>
      <c r="E24" s="261">
        <f>datitrim!C75</f>
        <v>0</v>
      </c>
      <c r="F24" s="262">
        <f>datitrim!D75</f>
        <v>0</v>
      </c>
      <c r="G24" s="263">
        <f>datitrim!E75</f>
        <v>0</v>
      </c>
      <c r="H24" s="264">
        <f>datitrim!F75</f>
        <v>0</v>
      </c>
      <c r="I24" s="265">
        <f>datitrim!G75</f>
        <v>0</v>
      </c>
    </row>
    <row r="25" spans="1:9" ht="12.75" customHeight="1">
      <c r="A25" s="290"/>
      <c r="B25" s="77" t="s">
        <v>78</v>
      </c>
      <c r="C25" s="76" t="s">
        <v>62</v>
      </c>
      <c r="D25" s="76"/>
      <c r="E25" s="89"/>
      <c r="F25" s="90"/>
      <c r="G25" s="90"/>
      <c r="H25" s="99"/>
      <c r="I25" s="255"/>
    </row>
    <row r="26" spans="1:9" ht="12" customHeight="1">
      <c r="A26" s="290"/>
      <c r="B26" s="77"/>
      <c r="C26" s="62" t="s">
        <v>79</v>
      </c>
      <c r="E26" s="89">
        <f>datitrim!C76</f>
        <v>277069</v>
      </c>
      <c r="F26" s="90">
        <f>datitrim!D76</f>
        <v>2730574</v>
      </c>
      <c r="G26" s="90">
        <f>datitrim!E76</f>
        <v>3273784</v>
      </c>
      <c r="H26" s="99">
        <f>datitrim!F76</f>
        <v>6281427</v>
      </c>
      <c r="I26" s="255">
        <f>datitrim!G76</f>
        <v>395532</v>
      </c>
    </row>
    <row r="27" spans="1:9" ht="12" customHeight="1">
      <c r="A27" s="290"/>
      <c r="B27" s="77"/>
      <c r="C27" s="92" t="s">
        <v>143</v>
      </c>
      <c r="E27" s="89">
        <f>datitrim!C96</f>
        <v>0</v>
      </c>
      <c r="F27" s="90">
        <f>datitrim!D96</f>
        <v>0</v>
      </c>
      <c r="G27" s="90">
        <f>datitrim!E96</f>
        <v>655307</v>
      </c>
      <c r="H27" s="99">
        <f>datitrim!F96</f>
        <v>655307</v>
      </c>
      <c r="I27" s="255">
        <f>datitrim!G96</f>
        <v>30383</v>
      </c>
    </row>
    <row r="28" spans="1:9" ht="12" customHeight="1">
      <c r="A28" s="290"/>
      <c r="B28" s="77"/>
      <c r="C28" s="62" t="s">
        <v>81</v>
      </c>
      <c r="E28" s="89">
        <f>datitrim!C77</f>
        <v>0</v>
      </c>
      <c r="F28" s="90">
        <f>datitrim!D77</f>
        <v>1335706</v>
      </c>
      <c r="G28" s="90">
        <f>datitrim!E77</f>
        <v>307569</v>
      </c>
      <c r="H28" s="99">
        <f>datitrim!F77</f>
        <v>1643275</v>
      </c>
      <c r="I28" s="255">
        <f>datitrim!G77</f>
        <v>93700</v>
      </c>
    </row>
    <row r="29" spans="1:9" ht="12" customHeight="1">
      <c r="A29" s="290"/>
      <c r="B29" s="77"/>
      <c r="C29" s="92" t="s">
        <v>141</v>
      </c>
      <c r="E29" s="89">
        <f>datitrim!C97</f>
        <v>0</v>
      </c>
      <c r="F29" s="90">
        <f>datitrim!D97</f>
        <v>0</v>
      </c>
      <c r="G29" s="90">
        <f>datitrim!E97</f>
        <v>284826</v>
      </c>
      <c r="H29" s="99">
        <f>datitrim!F97</f>
        <v>284826</v>
      </c>
      <c r="I29" s="255">
        <f>datitrim!G97</f>
        <v>89146</v>
      </c>
    </row>
    <row r="30" spans="1:9" ht="12" customHeight="1">
      <c r="A30" s="290"/>
      <c r="B30" s="77"/>
      <c r="C30" s="62" t="s">
        <v>82</v>
      </c>
      <c r="E30" s="89">
        <f>datitrim!C78</f>
        <v>0</v>
      </c>
      <c r="F30" s="90">
        <f>datitrim!D78</f>
        <v>1087370</v>
      </c>
      <c r="G30" s="90">
        <f>datitrim!E78</f>
        <v>0</v>
      </c>
      <c r="H30" s="99">
        <f>datitrim!F78</f>
        <v>1087370</v>
      </c>
      <c r="I30" s="255">
        <f>datitrim!G78</f>
        <v>0</v>
      </c>
    </row>
    <row r="31" spans="1:9" ht="12" customHeight="1">
      <c r="A31" s="290"/>
      <c r="B31" s="77"/>
      <c r="C31" s="62" t="s">
        <v>83</v>
      </c>
      <c r="E31" s="89">
        <f>datitrim!C79</f>
        <v>0</v>
      </c>
      <c r="F31" s="90">
        <f>datitrim!D79</f>
        <v>685614</v>
      </c>
      <c r="G31" s="94">
        <f>datitrim!E79</f>
        <v>0</v>
      </c>
      <c r="H31" s="99">
        <f>datitrim!F79</f>
        <v>685614</v>
      </c>
      <c r="I31" s="255">
        <f>datitrim!G79</f>
        <v>0</v>
      </c>
    </row>
    <row r="32" spans="1:9" ht="12" customHeight="1">
      <c r="A32" s="290"/>
      <c r="B32" s="77"/>
      <c r="C32" s="62" t="s">
        <v>68</v>
      </c>
      <c r="E32" s="89">
        <f>E26+E28+E30+E31</f>
        <v>277069</v>
      </c>
      <c r="F32" s="90">
        <f>F26+F28+F30+F31</f>
        <v>5839264</v>
      </c>
      <c r="G32" s="90">
        <f>G26+G28+G30+G31</f>
        <v>3581353</v>
      </c>
      <c r="H32" s="99">
        <f>E32+F32+G32</f>
        <v>9697686</v>
      </c>
      <c r="I32" s="255">
        <f>I26+I28+I30+I31</f>
        <v>489232</v>
      </c>
    </row>
    <row r="33" spans="1:9" ht="13.5" customHeight="1">
      <c r="A33" s="290"/>
      <c r="B33" s="77"/>
      <c r="C33" s="76" t="s">
        <v>71</v>
      </c>
      <c r="D33" s="76"/>
      <c r="E33" s="89">
        <f>datitrim!C81</f>
        <v>0</v>
      </c>
      <c r="F33" s="90">
        <f>datitrim!D81</f>
        <v>24154</v>
      </c>
      <c r="G33" s="94">
        <f>datitrim!E81</f>
        <v>7701</v>
      </c>
      <c r="H33" s="99">
        <f>datitrim!F81</f>
        <v>31855</v>
      </c>
      <c r="I33" s="255">
        <f>datitrim!G81</f>
        <v>7621</v>
      </c>
    </row>
    <row r="34" spans="1:9" s="68" customFormat="1" ht="12.75" customHeight="1">
      <c r="A34" s="290"/>
      <c r="B34" s="96"/>
      <c r="C34" s="97"/>
      <c r="D34" s="97" t="s">
        <v>84</v>
      </c>
      <c r="E34" s="98">
        <f>E32+E33</f>
        <v>277069</v>
      </c>
      <c r="F34" s="99">
        <f>F32+F33</f>
        <v>5863418</v>
      </c>
      <c r="G34" s="99">
        <f>G32+G33</f>
        <v>3589054</v>
      </c>
      <c r="H34" s="99">
        <f>H32+H33</f>
        <v>9729541</v>
      </c>
      <c r="I34" s="91">
        <f>I32+I33</f>
        <v>496853</v>
      </c>
    </row>
    <row r="35" spans="1:9" ht="13.5" customHeight="1">
      <c r="A35" s="290"/>
      <c r="B35" s="101"/>
      <c r="C35" s="102"/>
      <c r="D35" s="102" t="str">
        <f>"Variazione %   "&amp;datitrim!$I$1&amp;" / "&amp;datitrim!$I$1-1</f>
        <v>Variazione %   2009 / 2008</v>
      </c>
      <c r="E35" s="103">
        <f>datitrim!K82</f>
        <v>-17.85</v>
      </c>
      <c r="F35" s="104">
        <f>datitrim!L82</f>
        <v>-57.8</v>
      </c>
      <c r="G35" s="104">
        <f>datitrim!M82</f>
        <v>-16.96</v>
      </c>
      <c r="H35" s="256">
        <f>datitrim!N82</f>
        <v>-47.56</v>
      </c>
      <c r="I35" s="257">
        <f>datitrim!O82</f>
        <v>-52.21</v>
      </c>
    </row>
    <row r="36" spans="1:9" s="68" customFormat="1" ht="13.5" customHeight="1">
      <c r="A36" s="290"/>
      <c r="B36" s="96"/>
      <c r="C36" s="266"/>
      <c r="D36" s="267" t="s">
        <v>85</v>
      </c>
      <c r="E36" s="268">
        <f>datitrim!C83</f>
        <v>7865</v>
      </c>
      <c r="F36" s="269">
        <f>datitrim!D83</f>
        <v>1791</v>
      </c>
      <c r="G36" s="270">
        <f>datitrim!E83</f>
        <v>15298</v>
      </c>
      <c r="H36" s="271">
        <f>datitrim!F83</f>
        <v>24954</v>
      </c>
      <c r="I36" s="272">
        <f>datitrim!G83</f>
        <v>6541</v>
      </c>
    </row>
    <row r="37" spans="1:9" ht="13.5" customHeight="1">
      <c r="A37" s="290"/>
      <c r="B37" s="101"/>
      <c r="C37" s="121"/>
      <c r="D37" s="102" t="str">
        <f>"Variazione %   "&amp;datitrim!$I$1&amp;" / "&amp;datitrim!$I$1-1</f>
        <v>Variazione %   2009 / 2008</v>
      </c>
      <c r="E37" s="103">
        <f>datitrim!K83</f>
        <v>-57.21</v>
      </c>
      <c r="F37" s="104">
        <f>datitrim!L83</f>
        <v>-73.05</v>
      </c>
      <c r="G37" s="105">
        <f>datitrim!M83</f>
        <v>5899.21</v>
      </c>
      <c r="H37" s="256">
        <f>datitrim!N83</f>
        <v>-1.29</v>
      </c>
      <c r="I37" s="257">
        <f>datitrim!O83</f>
        <v>310.61</v>
      </c>
    </row>
    <row r="38" spans="1:9" s="66" customFormat="1" ht="13.5" customHeight="1">
      <c r="A38" s="290"/>
      <c r="B38" s="77" t="s">
        <v>87</v>
      </c>
      <c r="C38" s="76" t="s">
        <v>88</v>
      </c>
      <c r="D38" s="76"/>
      <c r="E38" s="125">
        <f>datitrim!C84</f>
        <v>31526</v>
      </c>
      <c r="F38" s="126">
        <f>datitrim!D84</f>
        <v>2615942</v>
      </c>
      <c r="G38" s="126">
        <f>datitrim!E84</f>
        <v>414284</v>
      </c>
      <c r="H38" s="99">
        <f>datitrim!F84</f>
        <v>3061752</v>
      </c>
      <c r="I38" s="273">
        <f>datitrim!G84</f>
        <v>85970</v>
      </c>
    </row>
    <row r="39" spans="1:9" s="63" customFormat="1" ht="12" customHeight="1">
      <c r="A39" s="290"/>
      <c r="B39" s="77"/>
      <c r="C39" s="92" t="s">
        <v>144</v>
      </c>
      <c r="D39" s="76"/>
      <c r="E39" s="274">
        <f>datitrim!C85</f>
        <v>0</v>
      </c>
      <c r="F39" s="275">
        <f>datitrim!D85</f>
        <v>12203</v>
      </c>
      <c r="G39" s="275">
        <f>datitrim!E85</f>
        <v>234</v>
      </c>
      <c r="H39" s="99">
        <f>datitrim!F85</f>
        <v>12437</v>
      </c>
      <c r="I39" s="276">
        <f>datitrim!G85</f>
        <v>227</v>
      </c>
    </row>
    <row r="40" spans="1:9" ht="12" customHeight="1">
      <c r="A40" s="290"/>
      <c r="B40" s="77"/>
      <c r="C40" s="131" t="s">
        <v>90</v>
      </c>
      <c r="E40" s="89">
        <f>datitrim!C86</f>
        <v>0</v>
      </c>
      <c r="F40" s="90">
        <f>datitrim!D86</f>
        <v>12203</v>
      </c>
      <c r="G40" s="90">
        <f>datitrim!E86</f>
        <v>234</v>
      </c>
      <c r="H40" s="99">
        <f>datitrim!F86</f>
        <v>12437</v>
      </c>
      <c r="I40" s="255">
        <f>datitrim!G86</f>
        <v>227</v>
      </c>
    </row>
    <row r="41" spans="1:9" ht="12" customHeight="1">
      <c r="A41" s="290"/>
      <c r="B41" s="77"/>
      <c r="C41" s="131" t="s">
        <v>91</v>
      </c>
      <c r="E41" s="89">
        <f>datitrim!C87</f>
        <v>0</v>
      </c>
      <c r="F41" s="90">
        <f>datitrim!D87</f>
        <v>0</v>
      </c>
      <c r="G41" s="90">
        <f>datitrim!E87</f>
        <v>0</v>
      </c>
      <c r="H41" s="99">
        <f>datitrim!F87</f>
        <v>0</v>
      </c>
      <c r="I41" s="255">
        <f>datitrim!G87</f>
        <v>0</v>
      </c>
    </row>
    <row r="42" spans="1:9" ht="12" customHeight="1">
      <c r="A42" s="290"/>
      <c r="B42" s="77"/>
      <c r="C42" s="131" t="s">
        <v>92</v>
      </c>
      <c r="E42" s="89">
        <f>datitrim!C88</f>
        <v>0</v>
      </c>
      <c r="F42" s="90">
        <f>datitrim!D88</f>
        <v>0</v>
      </c>
      <c r="G42" s="90">
        <f>datitrim!E88</f>
        <v>0</v>
      </c>
      <c r="H42" s="99">
        <f>datitrim!F88</f>
        <v>0</v>
      </c>
      <c r="I42" s="255">
        <f>datitrim!G88</f>
        <v>0</v>
      </c>
    </row>
    <row r="43" spans="1:9" ht="12" customHeight="1">
      <c r="A43" s="290"/>
      <c r="B43" s="77"/>
      <c r="C43" s="131" t="s">
        <v>93</v>
      </c>
      <c r="E43" s="89">
        <f>datitrim!C89</f>
        <v>0</v>
      </c>
      <c r="F43" s="90">
        <f>datitrim!D89</f>
        <v>0</v>
      </c>
      <c r="G43" s="90">
        <f>datitrim!E89</f>
        <v>0</v>
      </c>
      <c r="H43" s="99">
        <f>datitrim!F89</f>
        <v>0</v>
      </c>
      <c r="I43" s="255">
        <f>datitrim!G89</f>
        <v>0</v>
      </c>
    </row>
    <row r="44" spans="1:9" ht="13.5" customHeight="1">
      <c r="A44" s="290"/>
      <c r="B44" s="77"/>
      <c r="C44" s="76" t="s">
        <v>94</v>
      </c>
      <c r="E44" s="89">
        <f>datitrim!C90</f>
        <v>9078</v>
      </c>
      <c r="F44" s="90">
        <f>datitrim!D90</f>
        <v>1709350</v>
      </c>
      <c r="G44" s="94">
        <f>datitrim!E90</f>
        <v>297417</v>
      </c>
      <c r="H44" s="99">
        <f>datitrim!F90</f>
        <v>2015845</v>
      </c>
      <c r="I44" s="255">
        <f>datitrim!G90</f>
        <v>7501</v>
      </c>
    </row>
    <row r="45" spans="1:9" ht="12" customHeight="1">
      <c r="A45" s="290"/>
      <c r="B45" s="77"/>
      <c r="C45" s="92" t="s">
        <v>95</v>
      </c>
      <c r="E45" s="89">
        <f>datitrim!C91</f>
        <v>2690</v>
      </c>
      <c r="F45" s="90">
        <f>datitrim!D91</f>
        <v>102269</v>
      </c>
      <c r="G45" s="94">
        <f>datitrim!E91</f>
        <v>12390</v>
      </c>
      <c r="H45" s="99">
        <f>datitrim!F91</f>
        <v>117349</v>
      </c>
      <c r="I45" s="255">
        <f>datitrim!G91</f>
        <v>3555</v>
      </c>
    </row>
    <row r="46" spans="1:9" s="68" customFormat="1" ht="12.75" customHeight="1">
      <c r="A46" s="290"/>
      <c r="B46" s="96"/>
      <c r="C46" s="97"/>
      <c r="D46" s="97" t="s">
        <v>96</v>
      </c>
      <c r="E46" s="98">
        <f>E38+E44</f>
        <v>40604</v>
      </c>
      <c r="F46" s="99">
        <f>F38+F44</f>
        <v>4325292</v>
      </c>
      <c r="G46" s="99">
        <f>G38+G44</f>
        <v>711701</v>
      </c>
      <c r="H46" s="99">
        <f>H38+H44</f>
        <v>5077597</v>
      </c>
      <c r="I46" s="91">
        <f>I38+I44</f>
        <v>93471</v>
      </c>
    </row>
    <row r="47" spans="1:9" ht="13.5" customHeight="1">
      <c r="A47" s="290"/>
      <c r="B47" s="101"/>
      <c r="C47" s="102"/>
      <c r="D47" s="102" t="str">
        <f>"Variazione %   "&amp;datitrim!$I$1&amp;" / "&amp;datitrim!$I$1-1</f>
        <v>Variazione %   2009 / 2008</v>
      </c>
      <c r="E47" s="103">
        <f>datitrim!K92</f>
        <v>-7.4</v>
      </c>
      <c r="F47" s="104">
        <f>datitrim!L92</f>
        <v>55.64</v>
      </c>
      <c r="G47" s="104">
        <f>datitrim!M92</f>
        <v>90.54</v>
      </c>
      <c r="H47" s="256">
        <f>datitrim!N92</f>
        <v>58.85</v>
      </c>
      <c r="I47" s="257">
        <f>datitrim!O92</f>
        <v>-27.07</v>
      </c>
    </row>
    <row r="48" spans="1:9" s="68" customFormat="1" ht="13.5" customHeight="1">
      <c r="A48" s="290"/>
      <c r="B48" s="96"/>
      <c r="C48" s="97"/>
      <c r="D48" s="97" t="s">
        <v>145</v>
      </c>
      <c r="E48" s="98"/>
      <c r="F48" s="99"/>
      <c r="G48" s="99">
        <f>datitrim!H94</f>
        <v>1539032</v>
      </c>
      <c r="H48" s="271">
        <f>E48+F48+G48</f>
        <v>1539032</v>
      </c>
      <c r="I48" s="91"/>
    </row>
    <row r="49" spans="1:9" ht="13.5" customHeight="1">
      <c r="A49" s="290"/>
      <c r="B49" s="101"/>
      <c r="C49" s="102"/>
      <c r="D49" s="102" t="str">
        <f>"Variazione %   "&amp;datitrim!$I$1&amp;" / "&amp;datitrim!$I$1-1</f>
        <v>Variazione %   2009 / 2008</v>
      </c>
      <c r="E49" s="103"/>
      <c r="F49" s="104"/>
      <c r="G49" s="104">
        <f>datitrim!P94</f>
        <v>13.48</v>
      </c>
      <c r="H49" s="277">
        <f>datitrim!P94</f>
        <v>13.48</v>
      </c>
      <c r="I49" s="257"/>
    </row>
    <row r="50" spans="1:9" ht="13.5" customHeight="1">
      <c r="A50" s="290"/>
      <c r="B50" s="134" t="s">
        <v>97</v>
      </c>
      <c r="D50" s="70"/>
      <c r="E50" s="278">
        <f>datitrim!C93</f>
        <v>118316</v>
      </c>
      <c r="F50" s="279">
        <f>datitrim!D93</f>
        <v>589</v>
      </c>
      <c r="G50" s="279">
        <f>datitrim!E93</f>
        <v>209</v>
      </c>
      <c r="H50" s="271">
        <f>datitrim!F93</f>
        <v>119114</v>
      </c>
      <c r="I50" s="280">
        <f>datitrim!G93</f>
        <v>8646</v>
      </c>
    </row>
    <row r="51" spans="1:9" ht="12" customHeight="1">
      <c r="A51" s="290"/>
      <c r="B51" s="77"/>
      <c r="C51" s="92" t="s">
        <v>98</v>
      </c>
      <c r="E51" s="89">
        <f>datitrim!C98</f>
        <v>115635</v>
      </c>
      <c r="F51" s="90">
        <f>datitrim!D98</f>
        <v>589</v>
      </c>
      <c r="G51" s="90">
        <f>datitrim!E98</f>
        <v>125</v>
      </c>
      <c r="H51" s="99">
        <f>datitrim!F98</f>
        <v>116349</v>
      </c>
      <c r="I51" s="255">
        <f>datitrim!G98</f>
        <v>8645</v>
      </c>
    </row>
    <row r="52" spans="1:9" ht="12" customHeight="1">
      <c r="A52" s="290"/>
      <c r="B52" s="77"/>
      <c r="C52" s="93" t="s">
        <v>99</v>
      </c>
      <c r="E52" s="89">
        <f>datitrim!C99</f>
        <v>2681</v>
      </c>
      <c r="F52" s="90">
        <f>datitrim!D99</f>
        <v>0</v>
      </c>
      <c r="G52" s="90">
        <f>datitrim!E99</f>
        <v>84</v>
      </c>
      <c r="H52" s="99">
        <f>datitrim!F99</f>
        <v>2765</v>
      </c>
      <c r="I52" s="255">
        <f>datitrim!G99</f>
        <v>1</v>
      </c>
    </row>
    <row r="53" spans="1:9" ht="12.75" customHeight="1">
      <c r="A53" s="290"/>
      <c r="B53" s="138"/>
      <c r="C53" s="139" t="s">
        <v>146</v>
      </c>
      <c r="D53" s="70"/>
      <c r="E53" s="278"/>
      <c r="F53" s="279"/>
      <c r="G53" s="279"/>
      <c r="H53" s="269"/>
      <c r="I53" s="280"/>
    </row>
    <row r="54" spans="1:9" s="68" customFormat="1" ht="12.75" customHeight="1">
      <c r="A54" s="290"/>
      <c r="B54" s="96"/>
      <c r="C54" s="144" t="s">
        <v>29</v>
      </c>
      <c r="D54" s="144"/>
      <c r="E54" s="281">
        <f>E22+E24+E34+E36+E46+E48+E50</f>
        <v>6528646</v>
      </c>
      <c r="F54" s="282">
        <f>F22+F24+F34+F36+F46+F48+F50</f>
        <v>64153252</v>
      </c>
      <c r="G54" s="282">
        <f>G22+G24+G34+G36+G46+G48+G50</f>
        <v>10438468</v>
      </c>
      <c r="H54" s="282">
        <f>H22+H24+H34+H36+H46+H48+H50</f>
        <v>81120366</v>
      </c>
      <c r="I54" s="148">
        <f>I22+I24+I34+I36+I46+I48+I50</f>
        <v>2825769</v>
      </c>
    </row>
    <row r="55" spans="1:9" ht="13.5" customHeight="1">
      <c r="A55" s="290"/>
      <c r="B55" s="101"/>
      <c r="C55" s="102"/>
      <c r="D55" s="102" t="str">
        <f>"Variazione %   "&amp;datitrim!$I$1&amp;" / "&amp;datitrim!$I$1-1</f>
        <v>Variazione %   2009 / 2008</v>
      </c>
      <c r="E55" s="103">
        <f>datitrim!K94</f>
        <v>-6.02</v>
      </c>
      <c r="F55" s="104">
        <f>datitrim!L94</f>
        <v>70.37</v>
      </c>
      <c r="G55" s="104">
        <f>datitrim!M94</f>
        <v>4.77</v>
      </c>
      <c r="H55" s="277">
        <f>datitrim!N94</f>
        <v>48.67</v>
      </c>
      <c r="I55" s="257">
        <f>datitrim!O94</f>
        <v>-5.98</v>
      </c>
    </row>
    <row r="56" spans="1:9" ht="6.75" customHeight="1">
      <c r="A56" s="290"/>
      <c r="B56" s="283"/>
      <c r="C56" s="47"/>
      <c r="D56" s="47"/>
      <c r="E56" s="163"/>
      <c r="F56" s="163"/>
      <c r="G56" s="163"/>
      <c r="H56" s="284"/>
      <c r="I56" s="163"/>
    </row>
    <row r="57" spans="1:9" ht="12.75" customHeight="1">
      <c r="A57" s="290"/>
      <c r="B57" s="285" t="s">
        <v>147</v>
      </c>
      <c r="C57" s="267"/>
      <c r="D57" s="286"/>
      <c r="E57" s="89">
        <f>datitrim!C100</f>
        <v>122301</v>
      </c>
      <c r="F57" s="90">
        <f>datitrim!D100</f>
        <v>1452045</v>
      </c>
      <c r="G57" s="90">
        <f>datitrim!E100</f>
        <v>34888</v>
      </c>
      <c r="H57" s="99">
        <f>datitrim!F100</f>
        <v>1609234</v>
      </c>
      <c r="I57" s="255">
        <f>datitrim!G100</f>
        <v>15930</v>
      </c>
    </row>
    <row r="58" spans="1:9" ht="13.5" customHeight="1">
      <c r="A58" s="290"/>
      <c r="B58" s="101"/>
      <c r="C58" s="102"/>
      <c r="D58" s="102" t="str">
        <f>"Variazione %   "&amp;datitrim!$I$1&amp;" / "&amp;datitrim!$I$1-1</f>
        <v>Variazione %   2009 / 2008</v>
      </c>
      <c r="E58" s="103">
        <f>datitrim!K100</f>
        <v>11.6</v>
      </c>
      <c r="F58" s="104">
        <f>datitrim!L100</f>
        <v>-0.13</v>
      </c>
      <c r="G58" s="104">
        <f>datitrim!M100</f>
        <v>-26.55</v>
      </c>
      <c r="H58" s="277">
        <f>datitrim!N100</f>
        <v>-0.11</v>
      </c>
      <c r="I58" s="257">
        <f>datitrim!O100</f>
        <v>47.57</v>
      </c>
    </row>
    <row r="59" spans="1:8" s="53" customFormat="1" ht="12.75" customHeight="1">
      <c r="A59" s="290"/>
      <c r="B59" s="50" t="s">
        <v>148</v>
      </c>
      <c r="D59" s="54"/>
      <c r="H59" s="287"/>
    </row>
    <row r="60" spans="1:8" s="53" customFormat="1" ht="12.75" customHeight="1">
      <c r="A60" s="290"/>
      <c r="B60" s="288" t="s">
        <v>151</v>
      </c>
      <c r="D60" s="54"/>
      <c r="H60" s="287"/>
    </row>
    <row r="61" spans="1:8" s="53" customFormat="1" ht="12.75" customHeight="1">
      <c r="A61" s="290"/>
      <c r="B61" s="288" t="s">
        <v>152</v>
      </c>
      <c r="D61" s="54"/>
      <c r="H61" s="287"/>
    </row>
    <row r="62" spans="1:8" s="53" customFormat="1" ht="12.75" customHeight="1">
      <c r="A62" s="290"/>
      <c r="B62" s="288" t="s">
        <v>153</v>
      </c>
      <c r="D62" s="54"/>
      <c r="H62" s="287"/>
    </row>
    <row r="63" spans="1:8" s="53" customFormat="1" ht="12.75" customHeight="1">
      <c r="A63" s="290"/>
      <c r="B63" s="50" t="s">
        <v>149</v>
      </c>
      <c r="D63" s="54"/>
      <c r="H63" s="287"/>
    </row>
    <row r="64" spans="1:8" s="53" customFormat="1" ht="12.75" customHeight="1">
      <c r="A64" s="290"/>
      <c r="B64" s="50" t="s">
        <v>150</v>
      </c>
      <c r="D64" s="54"/>
      <c r="H64" s="287"/>
    </row>
    <row r="65" spans="1:8" s="53" customFormat="1" ht="11.25">
      <c r="A65" s="290"/>
      <c r="D65" s="54"/>
      <c r="H65" s="287"/>
    </row>
  </sheetData>
  <sheetProtection/>
  <mergeCells count="1">
    <mergeCell ref="A1:A65"/>
  </mergeCells>
  <printOptions horizontalCentered="1"/>
  <pageMargins left="0.31496062992125984" right="0.11811023622047245" top="0.1968503937007874" bottom="0" header="0.1968503937007874" footer="0"/>
  <pageSetup fitToHeight="1" fitToWidth="1" orientation="portrait" paperSize="9" scale="91" r:id="rId1"/>
  <headerFooter alignWithMargins="0">
    <oddHeader>&amp;L&amp;"Arial,Normale"&amp;8ISVAP - SERVIZIO STUDI
SEZIONE STUDI - UFFICIO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61" customWidth="1"/>
    <col min="2" max="2" width="23.7109375" style="61" customWidth="1"/>
    <col min="3" max="3" width="9.7109375" style="62" customWidth="1"/>
    <col min="4" max="4" width="6.140625" style="62" bestFit="1" customWidth="1"/>
    <col min="5" max="5" width="9.7109375" style="61" customWidth="1"/>
    <col min="6" max="6" width="6.140625" style="62" bestFit="1" customWidth="1"/>
    <col min="7" max="7" width="9.7109375" style="61" customWidth="1"/>
    <col min="8" max="8" width="5.28125" style="62" customWidth="1"/>
    <col min="9" max="9" width="10.7109375" style="62" customWidth="1"/>
    <col min="10" max="10" width="7.57421875" style="62" bestFit="1" customWidth="1"/>
    <col min="11" max="11" width="9.7109375" style="62" customWidth="1"/>
    <col min="12" max="12" width="5.7109375" style="62" customWidth="1"/>
    <col min="13" max="13" width="9.7109375" style="61" customWidth="1"/>
    <col min="14" max="14" width="6.28125" style="62" customWidth="1"/>
    <col min="15" max="15" width="10.7109375" style="61" customWidth="1"/>
    <col min="16" max="16" width="6.28125" style="62" customWidth="1"/>
    <col min="17" max="20" width="11.7109375" style="61" customWidth="1"/>
    <col min="21" max="16384" width="9.140625" style="61" customWidth="1"/>
  </cols>
  <sheetData>
    <row r="1" spans="1:16" ht="12.75" customHeight="1">
      <c r="A1" s="62"/>
      <c r="P1" s="63" t="s">
        <v>106</v>
      </c>
    </row>
    <row r="2" spans="1:16" s="66" customFormat="1" ht="12.75" customHeight="1">
      <c r="A2" s="64" t="s">
        <v>107</v>
      </c>
      <c r="B2" s="64"/>
      <c r="C2" s="65"/>
      <c r="D2" s="65"/>
      <c r="E2" s="64"/>
      <c r="F2" s="65"/>
      <c r="G2" s="64"/>
      <c r="H2" s="65"/>
      <c r="I2" s="65"/>
      <c r="J2" s="65"/>
      <c r="K2" s="65"/>
      <c r="L2" s="65"/>
      <c r="M2" s="64"/>
      <c r="N2" s="65"/>
      <c r="O2" s="169"/>
      <c r="P2" s="65"/>
    </row>
    <row r="3" spans="1:16" s="66" customFormat="1" ht="12.75" customHeight="1">
      <c r="A3" s="64" t="s">
        <v>4</v>
      </c>
      <c r="B3" s="64"/>
      <c r="C3" s="65"/>
      <c r="D3" s="65"/>
      <c r="E3" s="64"/>
      <c r="F3" s="65"/>
      <c r="G3" s="64"/>
      <c r="H3" s="65"/>
      <c r="I3" s="65"/>
      <c r="J3" s="65"/>
      <c r="K3" s="65"/>
      <c r="L3" s="65"/>
      <c r="M3" s="64"/>
      <c r="N3" s="65"/>
      <c r="O3" s="169"/>
      <c r="P3" s="65"/>
    </row>
    <row r="4" spans="1:20" ht="12.75" customHeight="1">
      <c r="A4" s="64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nell'anno 2009</v>
      </c>
      <c r="B4" s="64"/>
      <c r="C4" s="65"/>
      <c r="D4" s="65"/>
      <c r="E4" s="64"/>
      <c r="F4" s="65"/>
      <c r="G4" s="64"/>
      <c r="H4" s="65"/>
      <c r="I4" s="65"/>
      <c r="J4" s="65"/>
      <c r="K4" s="65"/>
      <c r="L4" s="65"/>
      <c r="M4" s="64"/>
      <c r="N4" s="65"/>
      <c r="O4" s="64"/>
      <c r="P4" s="65"/>
      <c r="Q4" s="66"/>
      <c r="R4" s="66"/>
      <c r="S4" s="66"/>
      <c r="T4" s="66"/>
    </row>
    <row r="5" spans="1:16" s="66" customFormat="1" ht="12.75" customHeight="1">
      <c r="A5" s="61"/>
      <c r="C5" s="76"/>
      <c r="D5" s="76"/>
      <c r="F5" s="76"/>
      <c r="H5" s="76"/>
      <c r="J5" s="76"/>
      <c r="K5" s="76"/>
      <c r="L5" s="76"/>
      <c r="N5" s="76"/>
      <c r="P5" s="67" t="s">
        <v>5</v>
      </c>
    </row>
    <row r="6" spans="1:16" ht="12.75" customHeight="1">
      <c r="A6" s="69"/>
      <c r="B6" s="170"/>
      <c r="C6" s="171" t="s">
        <v>36</v>
      </c>
      <c r="D6" s="172"/>
      <c r="E6" s="173" t="s">
        <v>108</v>
      </c>
      <c r="F6" s="172"/>
      <c r="G6" s="173" t="s">
        <v>109</v>
      </c>
      <c r="H6" s="172"/>
      <c r="I6" s="173" t="s">
        <v>110</v>
      </c>
      <c r="J6" s="172"/>
      <c r="K6" s="173" t="s">
        <v>40</v>
      </c>
      <c r="L6" s="172"/>
      <c r="M6" s="173" t="s">
        <v>41</v>
      </c>
      <c r="N6" s="172"/>
      <c r="O6" s="172" t="s">
        <v>57</v>
      </c>
      <c r="P6" s="174"/>
    </row>
    <row r="7" spans="1:16" s="66" customFormat="1" ht="12.75" customHeight="1">
      <c r="A7" s="75"/>
      <c r="B7" s="76"/>
      <c r="C7" s="175"/>
      <c r="D7" s="176"/>
      <c r="E7" s="291" t="s">
        <v>111</v>
      </c>
      <c r="F7" s="292"/>
      <c r="G7" s="291" t="s">
        <v>112</v>
      </c>
      <c r="H7" s="292"/>
      <c r="I7" s="177"/>
      <c r="J7" s="176"/>
      <c r="K7" s="177"/>
      <c r="L7" s="176"/>
      <c r="M7" s="177"/>
      <c r="N7" s="176"/>
      <c r="O7" s="178" t="s">
        <v>60</v>
      </c>
      <c r="P7" s="179"/>
    </row>
    <row r="8" spans="1:16" ht="12.75" customHeight="1">
      <c r="A8" s="80"/>
      <c r="B8" s="62"/>
      <c r="C8" s="180" t="s">
        <v>113</v>
      </c>
      <c r="D8" s="181" t="s">
        <v>114</v>
      </c>
      <c r="E8" s="182" t="s">
        <v>113</v>
      </c>
      <c r="F8" s="181" t="s">
        <v>114</v>
      </c>
      <c r="G8" s="182" t="s">
        <v>113</v>
      </c>
      <c r="H8" s="181" t="s">
        <v>114</v>
      </c>
      <c r="I8" s="182" t="s">
        <v>113</v>
      </c>
      <c r="J8" s="181" t="s">
        <v>114</v>
      </c>
      <c r="K8" s="182" t="s">
        <v>113</v>
      </c>
      <c r="L8" s="181" t="s">
        <v>114</v>
      </c>
      <c r="M8" s="182" t="s">
        <v>113</v>
      </c>
      <c r="N8" s="181" t="s">
        <v>114</v>
      </c>
      <c r="O8" s="182" t="s">
        <v>113</v>
      </c>
      <c r="P8" s="183" t="s">
        <v>114</v>
      </c>
    </row>
    <row r="9" spans="1:16" ht="19.5" customHeight="1">
      <c r="A9" s="85"/>
      <c r="B9" s="184" t="s">
        <v>115</v>
      </c>
      <c r="C9" s="185"/>
      <c r="D9" s="186"/>
      <c r="E9" s="187"/>
      <c r="F9" s="186"/>
      <c r="G9" s="187"/>
      <c r="H9" s="186"/>
      <c r="I9" s="187"/>
      <c r="J9" s="186"/>
      <c r="K9" s="187"/>
      <c r="L9" s="186"/>
      <c r="M9" s="187"/>
      <c r="N9" s="186"/>
      <c r="O9" s="187"/>
      <c r="P9" s="188"/>
    </row>
    <row r="10" spans="1:16" ht="15.75" customHeight="1">
      <c r="A10" s="88"/>
      <c r="B10" s="189" t="s">
        <v>116</v>
      </c>
      <c r="C10" s="190">
        <f>datitrim!C101</f>
        <v>9909197</v>
      </c>
      <c r="D10" s="191">
        <f>C10*100/$O10</f>
        <v>16.04128224231202</v>
      </c>
      <c r="E10" s="192">
        <f>datitrim!D101</f>
        <v>3250928</v>
      </c>
      <c r="F10" s="191">
        <f>E10*100/$O10</f>
        <v>5.262692183578036</v>
      </c>
      <c r="G10" s="192">
        <f>datitrim!E101</f>
        <v>43793</v>
      </c>
      <c r="H10" s="191">
        <f>G10*100/$O10</f>
        <v>0.07089331993677896</v>
      </c>
      <c r="I10" s="192">
        <f>datitrim!F101</f>
        <v>38655526</v>
      </c>
      <c r="J10" s="191">
        <f>I10*100/$O10</f>
        <v>62.5766348969579</v>
      </c>
      <c r="K10" s="192">
        <f>datitrim!G101</f>
        <v>9833981</v>
      </c>
      <c r="L10" s="191">
        <f>K10*100/$O10</f>
        <v>15.91952050065548</v>
      </c>
      <c r="M10" s="192">
        <f>datitrim!H101</f>
        <v>79673</v>
      </c>
      <c r="N10" s="191">
        <f>M10*100/$O10</f>
        <v>0.1289768565597924</v>
      </c>
      <c r="O10" s="193">
        <f>datitrim!I101</f>
        <v>61773098</v>
      </c>
      <c r="P10" s="194">
        <f>D10+F10+H10+J10+L10+N10</f>
        <v>100</v>
      </c>
    </row>
    <row r="11" spans="1:16" ht="15.75" customHeight="1">
      <c r="A11" s="88"/>
      <c r="B11" s="195" t="s">
        <v>117</v>
      </c>
      <c r="C11" s="190">
        <f>datitrim!C118</f>
        <v>624079</v>
      </c>
      <c r="D11" s="191">
        <f>C11*100/$O11</f>
        <v>58.402591848442</v>
      </c>
      <c r="E11" s="192">
        <f>datitrim!D118</f>
        <v>151769</v>
      </c>
      <c r="F11" s="191">
        <f>E11*100/$O11</f>
        <v>14.202854065344601</v>
      </c>
      <c r="G11" s="192">
        <f>datitrim!E118</f>
        <v>5525</v>
      </c>
      <c r="H11" s="191">
        <f>G11*100/$O11</f>
        <v>0.5170408232974384</v>
      </c>
      <c r="I11" s="192">
        <f>datitrim!F118</f>
        <v>246800</v>
      </c>
      <c r="J11" s="191">
        <f>I11*100/$O11</f>
        <v>23.096049808110006</v>
      </c>
      <c r="K11" s="192">
        <f>datitrim!G118</f>
        <v>37975</v>
      </c>
      <c r="L11" s="191">
        <f>K11*100/$O11</f>
        <v>3.553778328456149</v>
      </c>
      <c r="M11" s="192">
        <f>datitrim!H118</f>
        <v>2433</v>
      </c>
      <c r="N11" s="191">
        <f>M11*100/$O11</f>
        <v>0.2276851263498041</v>
      </c>
      <c r="O11" s="193">
        <f>datitrim!I118</f>
        <v>1068581</v>
      </c>
      <c r="P11" s="194">
        <f>D11+F11+H11+J11+L11+N11</f>
        <v>99.99999999999999</v>
      </c>
    </row>
    <row r="12" spans="1:16" ht="15.75" customHeight="1">
      <c r="A12" s="88"/>
      <c r="B12" s="189" t="s">
        <v>118</v>
      </c>
      <c r="C12" s="190">
        <f>datitrim!C102</f>
        <v>0</v>
      </c>
      <c r="D12" s="196"/>
      <c r="E12" s="192">
        <f>datitrim!D102</f>
        <v>0</v>
      </c>
      <c r="F12" s="196"/>
      <c r="G12" s="192">
        <f>datitrim!E102</f>
        <v>0</v>
      </c>
      <c r="H12" s="196"/>
      <c r="I12" s="192">
        <f>datitrim!F102</f>
        <v>0</v>
      </c>
      <c r="J12" s="196"/>
      <c r="K12" s="192">
        <f>datitrim!G102</f>
        <v>0</v>
      </c>
      <c r="L12" s="196"/>
      <c r="M12" s="192">
        <f>datitrim!H102</f>
        <v>0</v>
      </c>
      <c r="N12" s="196"/>
      <c r="O12" s="193">
        <f>datitrim!I102</f>
        <v>0</v>
      </c>
      <c r="P12" s="197"/>
    </row>
    <row r="13" spans="1:16" ht="15.75" customHeight="1">
      <c r="A13" s="88"/>
      <c r="B13" s="189" t="s">
        <v>119</v>
      </c>
      <c r="C13" s="190">
        <f>datitrim!C103</f>
        <v>900635</v>
      </c>
      <c r="D13" s="191">
        <f aca="true" t="shared" si="0" ref="D13:D18">C13*100/$O13</f>
        <v>9.287112410115155</v>
      </c>
      <c r="E13" s="192">
        <f>datitrim!D103</f>
        <v>89583</v>
      </c>
      <c r="F13" s="191">
        <f aca="true" t="shared" si="1" ref="F13:F18">E13*100/$O13</f>
        <v>0.9237564507656775</v>
      </c>
      <c r="G13" s="192">
        <f>datitrim!E103</f>
        <v>1957</v>
      </c>
      <c r="H13" s="191">
        <f>G13*100/$O13</f>
        <v>0.0201800718233195</v>
      </c>
      <c r="I13" s="192">
        <f>datitrim!F103</f>
        <v>5608580</v>
      </c>
      <c r="J13" s="191">
        <f aca="true" t="shared" si="2" ref="J13:J18">I13*100/$O13</f>
        <v>57.83420910926586</v>
      </c>
      <c r="K13" s="192">
        <f>datitrim!G103</f>
        <v>3095560</v>
      </c>
      <c r="L13" s="191">
        <f aca="true" t="shared" si="3" ref="L13:L18">K13*100/$O13</f>
        <v>31.92060456484155</v>
      </c>
      <c r="M13" s="192">
        <f>datitrim!H103</f>
        <v>1371</v>
      </c>
      <c r="N13" s="191">
        <f aca="true" t="shared" si="4" ref="N13:N18">M13*100/$O13</f>
        <v>0.014137393188436912</v>
      </c>
      <c r="O13" s="193">
        <f>datitrim!I103</f>
        <v>9697686</v>
      </c>
      <c r="P13" s="194">
        <f aca="true" t="shared" si="5" ref="P13:P18">D13+F13+H13+J13+L13+N13</f>
        <v>100</v>
      </c>
    </row>
    <row r="14" spans="1:16" ht="15.75" customHeight="1">
      <c r="A14" s="88"/>
      <c r="B14" s="195" t="s">
        <v>117</v>
      </c>
      <c r="C14" s="190">
        <f>datitrim!C119</f>
        <v>119998</v>
      </c>
      <c r="D14" s="191">
        <f t="shared" si="0"/>
        <v>12.763938719308864</v>
      </c>
      <c r="E14" s="192">
        <f>datitrim!D119</f>
        <v>52907</v>
      </c>
      <c r="F14" s="191">
        <f t="shared" si="1"/>
        <v>5.627608008654095</v>
      </c>
      <c r="G14" s="192">
        <f>datitrim!E119</f>
        <v>678</v>
      </c>
      <c r="H14" s="191">
        <f>G14*100/$O14</f>
        <v>0.07211745572169044</v>
      </c>
      <c r="I14" s="192">
        <f>datitrim!F119</f>
        <v>61128</v>
      </c>
      <c r="J14" s="191">
        <f t="shared" si="2"/>
        <v>6.50205875126179</v>
      </c>
      <c r="K14" s="192">
        <f>datitrim!G119</f>
        <v>705047</v>
      </c>
      <c r="L14" s="191">
        <f t="shared" si="3"/>
        <v>74.99438909175616</v>
      </c>
      <c r="M14" s="192">
        <f>datitrim!H119</f>
        <v>375</v>
      </c>
      <c r="N14" s="191">
        <f t="shared" si="4"/>
        <v>0.03988797329739516</v>
      </c>
      <c r="O14" s="193">
        <f>datitrim!I119</f>
        <v>940133</v>
      </c>
      <c r="P14" s="194">
        <f t="shared" si="5"/>
        <v>100</v>
      </c>
    </row>
    <row r="15" spans="1:16" ht="15.75" customHeight="1">
      <c r="A15" s="88"/>
      <c r="B15" s="189" t="s">
        <v>120</v>
      </c>
      <c r="C15" s="190">
        <f>datitrim!C104</f>
        <v>2408</v>
      </c>
      <c r="D15" s="191">
        <f t="shared" si="0"/>
        <v>91.45461450816559</v>
      </c>
      <c r="E15" s="192">
        <f>datitrim!D104</f>
        <v>70</v>
      </c>
      <c r="F15" s="191">
        <f t="shared" si="1"/>
        <v>2.658564375237372</v>
      </c>
      <c r="G15" s="192">
        <f>datitrim!E104</f>
        <v>4</v>
      </c>
      <c r="H15" s="191">
        <f>G15*100/$O15</f>
        <v>0.1519179642992784</v>
      </c>
      <c r="I15" s="192">
        <f>datitrim!F104</f>
        <v>66</v>
      </c>
      <c r="J15" s="191">
        <f t="shared" si="2"/>
        <v>2.5066464109380933</v>
      </c>
      <c r="K15" s="192">
        <f>datitrim!G104</f>
        <v>49</v>
      </c>
      <c r="L15" s="191">
        <f t="shared" si="3"/>
        <v>1.8609950626661602</v>
      </c>
      <c r="M15" s="192">
        <f>datitrim!H104</f>
        <v>36</v>
      </c>
      <c r="N15" s="191">
        <f t="shared" si="4"/>
        <v>1.3672616786935055</v>
      </c>
      <c r="O15" s="193">
        <f>datitrim!I104</f>
        <v>2633</v>
      </c>
      <c r="P15" s="194">
        <f t="shared" si="5"/>
        <v>100</v>
      </c>
    </row>
    <row r="16" spans="1:16" ht="15.75" customHeight="1">
      <c r="A16" s="88"/>
      <c r="B16" s="189" t="s">
        <v>121</v>
      </c>
      <c r="C16" s="190">
        <f>datitrim!C105</f>
        <v>720060</v>
      </c>
      <c r="D16" s="191">
        <f t="shared" si="0"/>
        <v>23.51790739419783</v>
      </c>
      <c r="E16" s="192">
        <f>datitrim!D105</f>
        <v>495972</v>
      </c>
      <c r="F16" s="191">
        <f t="shared" si="1"/>
        <v>16.19896059511025</v>
      </c>
      <c r="G16" s="192">
        <f>datitrim!E105</f>
        <v>0</v>
      </c>
      <c r="H16" s="191">
        <f>G16*100/$O16</f>
        <v>0</v>
      </c>
      <c r="I16" s="192">
        <f>datitrim!F105</f>
        <v>1779640</v>
      </c>
      <c r="J16" s="191">
        <f t="shared" si="2"/>
        <v>58.12489058552097</v>
      </c>
      <c r="K16" s="192">
        <f>datitrim!G105</f>
        <v>10805</v>
      </c>
      <c r="L16" s="191">
        <f t="shared" si="3"/>
        <v>0.35290252117088516</v>
      </c>
      <c r="M16" s="192">
        <f>datitrim!H105</f>
        <v>55275</v>
      </c>
      <c r="N16" s="191">
        <f t="shared" si="4"/>
        <v>1.8053389040000627</v>
      </c>
      <c r="O16" s="193">
        <f>datitrim!I105</f>
        <v>3061752</v>
      </c>
      <c r="P16" s="194">
        <f t="shared" si="5"/>
        <v>100.00000000000001</v>
      </c>
    </row>
    <row r="17" spans="1:16" ht="15.75" customHeight="1">
      <c r="A17" s="88"/>
      <c r="B17" s="195" t="s">
        <v>122</v>
      </c>
      <c r="C17" s="190">
        <f>datitrim!C106</f>
        <v>12029</v>
      </c>
      <c r="D17" s="191">
        <f t="shared" si="0"/>
        <v>96.71946610919032</v>
      </c>
      <c r="E17" s="192">
        <f>datitrim!D106</f>
        <v>352</v>
      </c>
      <c r="F17" s="191">
        <f t="shared" si="1"/>
        <v>2.8302645332475675</v>
      </c>
      <c r="G17" s="192">
        <f>datitrim!E106</f>
        <v>0</v>
      </c>
      <c r="H17" s="191"/>
      <c r="I17" s="192">
        <f>datitrim!F106</f>
        <v>56</v>
      </c>
      <c r="J17" s="191">
        <f t="shared" si="2"/>
        <v>0.45026935756211306</v>
      </c>
      <c r="K17" s="192">
        <f>datitrim!G106</f>
        <v>0</v>
      </c>
      <c r="L17" s="191">
        <f t="shared" si="3"/>
        <v>0</v>
      </c>
      <c r="M17" s="192">
        <f>datitrim!H106</f>
        <v>0</v>
      </c>
      <c r="N17" s="191">
        <f t="shared" si="4"/>
        <v>0</v>
      </c>
      <c r="O17" s="193">
        <f>datitrim!I106</f>
        <v>12437</v>
      </c>
      <c r="P17" s="194">
        <f t="shared" si="5"/>
        <v>100</v>
      </c>
    </row>
    <row r="18" spans="1:16" ht="18" customHeight="1">
      <c r="A18" s="88"/>
      <c r="B18" s="198" t="s">
        <v>123</v>
      </c>
      <c r="C18" s="199">
        <f>C10+C12+C13+C15+C16</f>
        <v>11532300</v>
      </c>
      <c r="D18" s="200">
        <f t="shared" si="0"/>
        <v>15.472293354563938</v>
      </c>
      <c r="E18" s="193">
        <f>E10+E12+E13+E15+E16</f>
        <v>3836553</v>
      </c>
      <c r="F18" s="200">
        <f t="shared" si="1"/>
        <v>5.147305696724187</v>
      </c>
      <c r="G18" s="193">
        <f>G10+G12+G13+G15+G16</f>
        <v>45754</v>
      </c>
      <c r="H18" s="200">
        <f>G18*100/$O18</f>
        <v>0.06138578688940787</v>
      </c>
      <c r="I18" s="193">
        <f>I10+I12+I13+I15+I16</f>
        <v>46043812</v>
      </c>
      <c r="J18" s="200">
        <f t="shared" si="2"/>
        <v>61.774612733486926</v>
      </c>
      <c r="K18" s="193">
        <f>K10+K12+K13+K15+K16</f>
        <v>12940395</v>
      </c>
      <c r="L18" s="200">
        <f t="shared" si="3"/>
        <v>17.361461942884976</v>
      </c>
      <c r="M18" s="193">
        <f>M10+M12+M13+M15+M16</f>
        <v>136355</v>
      </c>
      <c r="N18" s="200">
        <f t="shared" si="4"/>
        <v>0.1829404854505663</v>
      </c>
      <c r="O18" s="193">
        <f>C18+K18+I18+M18+E18+G18</f>
        <v>74535169</v>
      </c>
      <c r="P18" s="201">
        <f t="shared" si="5"/>
        <v>100</v>
      </c>
    </row>
    <row r="19" spans="1:16" ht="12.75" customHeight="1">
      <c r="A19" s="77"/>
      <c r="B19" s="202" t="s">
        <v>124</v>
      </c>
      <c r="C19" s="89"/>
      <c r="D19" s="203"/>
      <c r="E19" s="129"/>
      <c r="F19" s="203"/>
      <c r="G19" s="129"/>
      <c r="H19" s="203"/>
      <c r="I19" s="129"/>
      <c r="J19" s="203"/>
      <c r="K19" s="129"/>
      <c r="L19" s="203"/>
      <c r="M19" s="129"/>
      <c r="N19" s="203"/>
      <c r="O19" s="115"/>
      <c r="P19" s="204"/>
    </row>
    <row r="20" spans="1:16" ht="15.75" customHeight="1">
      <c r="A20" s="88"/>
      <c r="B20" s="205" t="s">
        <v>125</v>
      </c>
      <c r="C20" s="190">
        <f>datitrim!C108</f>
        <v>2922715</v>
      </c>
      <c r="D20" s="191">
        <f>C20*100/$O20</f>
        <v>47.75120226966948</v>
      </c>
      <c r="E20" s="192">
        <f>datitrim!D108</f>
        <v>2484099</v>
      </c>
      <c r="F20" s="191">
        <f>E20*100/$O20</f>
        <v>40.585111379961326</v>
      </c>
      <c r="G20" s="192">
        <f>datitrim!E108</f>
        <v>5338</v>
      </c>
      <c r="H20" s="191">
        <f>G20*100/$O20</f>
        <v>0.08721203323467928</v>
      </c>
      <c r="I20" s="192">
        <f>datitrim!F108</f>
        <v>227974</v>
      </c>
      <c r="J20" s="191">
        <f>I20*100/$O20</f>
        <v>3.7246302106861697</v>
      </c>
      <c r="K20" s="192">
        <f>datitrim!G108</f>
        <v>448338</v>
      </c>
      <c r="L20" s="191">
        <f>K20*100/$O20</f>
        <v>7.324928541845193</v>
      </c>
      <c r="M20" s="192">
        <f>datitrim!H108</f>
        <v>32251</v>
      </c>
      <c r="N20" s="191">
        <f>M20*100/$O20</f>
        <v>0.526915564603155</v>
      </c>
      <c r="O20" s="193">
        <f>datitrim!I108</f>
        <v>6120715</v>
      </c>
      <c r="P20" s="194">
        <f>D20+F20+H20+J20+L20+N20</f>
        <v>100</v>
      </c>
    </row>
    <row r="21" spans="1:16" ht="15.75" customHeight="1">
      <c r="A21" s="88"/>
      <c r="B21" s="205" t="s">
        <v>126</v>
      </c>
      <c r="C21" s="190">
        <f>datitrim!C109</f>
        <v>5884056</v>
      </c>
      <c r="D21" s="191">
        <f>C21*100/$O21</f>
        <v>9.803524020113027</v>
      </c>
      <c r="E21" s="192">
        <f>datitrim!D109</f>
        <v>961814</v>
      </c>
      <c r="F21" s="191">
        <f>E21*100/$O21</f>
        <v>1.6024943766478414</v>
      </c>
      <c r="G21" s="192">
        <f>datitrim!E109</f>
        <v>24137</v>
      </c>
      <c r="H21" s="191">
        <f>G21*100/$O21</f>
        <v>0.040215059012604255</v>
      </c>
      <c r="I21" s="192">
        <f>datitrim!F109</f>
        <v>42535517</v>
      </c>
      <c r="J21" s="191">
        <f>I21*100/$O21</f>
        <v>70.8691356128198</v>
      </c>
      <c r="K21" s="192">
        <f>datitrim!G109</f>
        <v>10526580</v>
      </c>
      <c r="L21" s="191">
        <f>K21*100/$O21</f>
        <v>17.53851082988357</v>
      </c>
      <c r="M21" s="192">
        <f>datitrim!H109</f>
        <v>87701</v>
      </c>
      <c r="N21" s="191">
        <f>M21*100/$O21</f>
        <v>0.14612010152315558</v>
      </c>
      <c r="O21" s="193">
        <f>datitrim!I109</f>
        <v>60019805</v>
      </c>
      <c r="P21" s="194">
        <f>D21+F21+H21+J21+L21+N21</f>
        <v>99.99999999999999</v>
      </c>
    </row>
    <row r="22" spans="1:16" ht="15.75" customHeight="1">
      <c r="A22" s="206"/>
      <c r="B22" s="207" t="s">
        <v>127</v>
      </c>
      <c r="C22" s="208">
        <f>datitrim!C110</f>
        <v>2725529</v>
      </c>
      <c r="D22" s="209">
        <f>C22*100/$O22</f>
        <v>32.46745635225487</v>
      </c>
      <c r="E22" s="210">
        <f>datitrim!D110</f>
        <v>390640</v>
      </c>
      <c r="F22" s="209">
        <f>E22*100/$O22</f>
        <v>4.65344054289822</v>
      </c>
      <c r="G22" s="210">
        <f>datitrim!E110</f>
        <v>16279</v>
      </c>
      <c r="H22" s="209">
        <f>G22*100/$O22</f>
        <v>0.1939211514382555</v>
      </c>
      <c r="I22" s="210">
        <f>datitrim!F110</f>
        <v>3280321</v>
      </c>
      <c r="J22" s="209">
        <f>I22*100/$O22</f>
        <v>39.07633303071993</v>
      </c>
      <c r="K22" s="210">
        <f>datitrim!G110</f>
        <v>1965477</v>
      </c>
      <c r="L22" s="209">
        <f>K22*100/$O22</f>
        <v>23.41345063980638</v>
      </c>
      <c r="M22" s="210">
        <f>datitrim!H110</f>
        <v>16403</v>
      </c>
      <c r="N22" s="209">
        <f>M22*100/$O22</f>
        <v>0.19539828288234565</v>
      </c>
      <c r="O22" s="211">
        <f>datitrim!I110</f>
        <v>8394649</v>
      </c>
      <c r="P22" s="194">
        <f>D22+F22+H22+J22+L22+N22</f>
        <v>100.00000000000001</v>
      </c>
    </row>
    <row r="23" spans="1:16" ht="15" customHeight="1" hidden="1">
      <c r="A23" s="88"/>
      <c r="B23" s="189"/>
      <c r="C23" s="190">
        <f>C20+C21+C22</f>
        <v>11532300</v>
      </c>
      <c r="D23" s="196"/>
      <c r="E23" s="192">
        <f>E20+E21+E22</f>
        <v>3836553</v>
      </c>
      <c r="F23" s="196"/>
      <c r="G23" s="192">
        <f>G20+G21+G22</f>
        <v>45754</v>
      </c>
      <c r="H23" s="196"/>
      <c r="I23" s="192">
        <f>I20+I21+I22</f>
        <v>46043812</v>
      </c>
      <c r="J23" s="196"/>
      <c r="K23" s="192">
        <f>K20+K21+K22</f>
        <v>12940395</v>
      </c>
      <c r="L23" s="196"/>
      <c r="M23" s="192">
        <f>M20+M21+M22</f>
        <v>136355</v>
      </c>
      <c r="N23" s="196"/>
      <c r="O23" s="193">
        <f>O20+O21+O22</f>
        <v>74535169</v>
      </c>
      <c r="P23" s="194">
        <f>H23+F23+N23+J23+L23+D23</f>
        <v>0</v>
      </c>
    </row>
    <row r="24" spans="1:16" ht="18" customHeight="1">
      <c r="A24" s="77"/>
      <c r="B24" s="212" t="s">
        <v>128</v>
      </c>
      <c r="C24" s="213"/>
      <c r="D24" s="214"/>
      <c r="E24" s="215"/>
      <c r="F24" s="214"/>
      <c r="G24" s="215"/>
      <c r="H24" s="214"/>
      <c r="I24" s="215"/>
      <c r="J24" s="214"/>
      <c r="K24" s="215"/>
      <c r="L24" s="214"/>
      <c r="M24" s="215"/>
      <c r="N24" s="214"/>
      <c r="O24" s="216"/>
      <c r="P24" s="217"/>
    </row>
    <row r="25" spans="1:16" ht="15.75" customHeight="1">
      <c r="A25" s="88"/>
      <c r="B25" s="189" t="s">
        <v>116</v>
      </c>
      <c r="C25" s="190">
        <f>datitrim!C111</f>
        <v>542631</v>
      </c>
      <c r="D25" s="191">
        <f>C25*100/$O25</f>
        <v>18.99283521699107</v>
      </c>
      <c r="E25" s="192">
        <f>datitrim!D111</f>
        <v>990666</v>
      </c>
      <c r="F25" s="191">
        <f>E25*100/$O25</f>
        <v>34.67467964984617</v>
      </c>
      <c r="G25" s="192">
        <f>datitrim!E111</f>
        <v>251101</v>
      </c>
      <c r="H25" s="191">
        <f>G25*100/$O25</f>
        <v>8.788882160845354</v>
      </c>
      <c r="I25" s="192">
        <f>datitrim!F111</f>
        <v>640097</v>
      </c>
      <c r="J25" s="191">
        <f>I25*100/$O25</f>
        <v>22.404279969058777</v>
      </c>
      <c r="K25" s="192">
        <f>datitrim!G111</f>
        <v>10612</v>
      </c>
      <c r="L25" s="191">
        <f>K25*100/$O25</f>
        <v>0.3714346716695309</v>
      </c>
      <c r="M25" s="192">
        <f>datitrim!H111</f>
        <v>421923</v>
      </c>
      <c r="N25" s="191">
        <f>M25*100/$O25</f>
        <v>14.767888331589099</v>
      </c>
      <c r="O25" s="193">
        <f>datitrim!I111</f>
        <v>2857030</v>
      </c>
      <c r="P25" s="194">
        <f>D25+F25+H25+J25+L25+N25</f>
        <v>100</v>
      </c>
    </row>
    <row r="26" spans="1:16" ht="15.75" customHeight="1">
      <c r="A26" s="88"/>
      <c r="B26" s="189" t="s">
        <v>118</v>
      </c>
      <c r="C26" s="190">
        <f>datitrim!C112</f>
        <v>0</v>
      </c>
      <c r="D26" s="196"/>
      <c r="E26" s="192">
        <f>datitrim!D112</f>
        <v>0</v>
      </c>
      <c r="F26" s="196"/>
      <c r="G26" s="192">
        <f>datitrim!E112</f>
        <v>0</v>
      </c>
      <c r="H26" s="196"/>
      <c r="I26" s="192">
        <f>datitrim!F112</f>
        <v>0</v>
      </c>
      <c r="J26" s="196"/>
      <c r="K26" s="192">
        <f>datitrim!G112</f>
        <v>0</v>
      </c>
      <c r="L26" s="196"/>
      <c r="M26" s="192">
        <f>datitrim!H112</f>
        <v>0</v>
      </c>
      <c r="N26" s="196"/>
      <c r="O26" s="193">
        <f>datitrim!I112</f>
        <v>0</v>
      </c>
      <c r="P26" s="194"/>
    </row>
    <row r="27" spans="1:16" ht="15.75" customHeight="1">
      <c r="A27" s="88"/>
      <c r="B27" s="189" t="s">
        <v>119</v>
      </c>
      <c r="C27" s="190">
        <f>datitrim!C113</f>
        <v>0</v>
      </c>
      <c r="D27" s="191">
        <f>C27*100/$O27</f>
        <v>0</v>
      </c>
      <c r="E27" s="192">
        <f>datitrim!D113</f>
        <v>11119</v>
      </c>
      <c r="F27" s="191">
        <f>E27*100/$O27</f>
        <v>34.90503845550149</v>
      </c>
      <c r="G27" s="192">
        <f>datitrim!E113</f>
        <v>20736</v>
      </c>
      <c r="H27" s="196">
        <f>G27*100/$O27</f>
        <v>65.0949615444985</v>
      </c>
      <c r="I27" s="192">
        <f>datitrim!F113</f>
        <v>0</v>
      </c>
      <c r="J27" s="191">
        <f>I27*100/$O27</f>
        <v>0</v>
      </c>
      <c r="K27" s="192">
        <f>datitrim!G113</f>
        <v>0</v>
      </c>
      <c r="L27" s="191">
        <f>K27*100/$O27</f>
        <v>0</v>
      </c>
      <c r="M27" s="192">
        <f>datitrim!H113</f>
        <v>0</v>
      </c>
      <c r="N27" s="191">
        <f>M27*100/$O27</f>
        <v>0</v>
      </c>
      <c r="O27" s="193">
        <f>datitrim!I113</f>
        <v>31855</v>
      </c>
      <c r="P27" s="194">
        <f>D27+F27+H27+J27+L27+N27</f>
        <v>100</v>
      </c>
    </row>
    <row r="28" spans="1:16" ht="15.75" customHeight="1">
      <c r="A28" s="88"/>
      <c r="B28" s="189" t="s">
        <v>120</v>
      </c>
      <c r="C28" s="190">
        <f>datitrim!C114</f>
        <v>4193</v>
      </c>
      <c r="D28" s="191">
        <f>C28*100/$O28</f>
        <v>18.785000672012902</v>
      </c>
      <c r="E28" s="192">
        <f>datitrim!D114</f>
        <v>844</v>
      </c>
      <c r="F28" s="191">
        <f>E28*100/$O28</f>
        <v>3.7811925988978987</v>
      </c>
      <c r="G28" s="192">
        <f>datitrim!E114</f>
        <v>0</v>
      </c>
      <c r="H28" s="196"/>
      <c r="I28" s="192">
        <f>datitrim!F114</f>
        <v>657</v>
      </c>
      <c r="J28" s="191">
        <f>I28*100/$O28</f>
        <v>2.943416513597061</v>
      </c>
      <c r="K28" s="192">
        <f>datitrim!G114</f>
        <v>0</v>
      </c>
      <c r="L28" s="196"/>
      <c r="M28" s="192">
        <f>datitrim!H114</f>
        <v>16627</v>
      </c>
      <c r="N28" s="191">
        <f>M28*100/$O28</f>
        <v>74.49039021549214</v>
      </c>
      <c r="O28" s="193">
        <f>datitrim!I114</f>
        <v>22321</v>
      </c>
      <c r="P28" s="194">
        <f>D28+F28+H28+J28+L28+N28</f>
        <v>100</v>
      </c>
    </row>
    <row r="29" spans="1:16" ht="15.75" customHeight="1">
      <c r="A29" s="88"/>
      <c r="B29" s="189" t="s">
        <v>121</v>
      </c>
      <c r="C29" s="190">
        <f>datitrim!C115</f>
        <v>409835</v>
      </c>
      <c r="D29" s="191">
        <f>C29*100/$O29</f>
        <v>20.330680186224637</v>
      </c>
      <c r="E29" s="192">
        <f>datitrim!D115</f>
        <v>1507494</v>
      </c>
      <c r="F29" s="191">
        <f>E29*100/$O29</f>
        <v>74.78223772165022</v>
      </c>
      <c r="G29" s="192">
        <f>datitrim!E115</f>
        <v>170</v>
      </c>
      <c r="H29" s="191">
        <f>G29*100/$O29</f>
        <v>0.008433188067534955</v>
      </c>
      <c r="I29" s="192">
        <f>datitrim!F115</f>
        <v>24237</v>
      </c>
      <c r="J29" s="191">
        <f>I29*100/$O29</f>
        <v>1.2023245834873217</v>
      </c>
      <c r="K29" s="192">
        <f>datitrim!G115</f>
        <v>6854</v>
      </c>
      <c r="L29" s="191">
        <f>K29*100/$O29</f>
        <v>0.34000630008755633</v>
      </c>
      <c r="M29" s="192">
        <f>datitrim!H115</f>
        <v>67255</v>
      </c>
      <c r="N29" s="191">
        <f>M29*100/$O29</f>
        <v>3.3363180204827256</v>
      </c>
      <c r="O29" s="193">
        <f>datitrim!I115</f>
        <v>2015845</v>
      </c>
      <c r="P29" s="194">
        <f>D29+F29+H29+J29+L29+N29</f>
        <v>99.99999999999999</v>
      </c>
    </row>
    <row r="30" spans="1:16" ht="18" customHeight="1">
      <c r="A30" s="206"/>
      <c r="B30" s="218" t="s">
        <v>129</v>
      </c>
      <c r="C30" s="219">
        <f>C25+C26+C27+C28+C29</f>
        <v>956659</v>
      </c>
      <c r="D30" s="220">
        <f>C30*100/$O30</f>
        <v>19.416462301689187</v>
      </c>
      <c r="E30" s="221">
        <f>E25+E26+E27+E28+E29</f>
        <v>2510123</v>
      </c>
      <c r="F30" s="220">
        <f>E30*100/$O30</f>
        <v>50.945748278229715</v>
      </c>
      <c r="G30" s="221">
        <f>G25+G26+G27+G28+G29</f>
        <v>272007</v>
      </c>
      <c r="H30" s="220">
        <f>G30*100/$O30</f>
        <v>5.520685700229204</v>
      </c>
      <c r="I30" s="221">
        <f>I25+I26+I27+I28+I29</f>
        <v>664991</v>
      </c>
      <c r="J30" s="220">
        <f>I30*100/$O30</f>
        <v>13.496734659332732</v>
      </c>
      <c r="K30" s="221">
        <f>K25+K26+K27+K28+K29</f>
        <v>17466</v>
      </c>
      <c r="L30" s="220">
        <f>K30*100/$O30</f>
        <v>0.35449196689865803</v>
      </c>
      <c r="M30" s="221">
        <f>M25+M26+M27+M28+M29</f>
        <v>505805</v>
      </c>
      <c r="N30" s="220">
        <f>M30*100/$O30</f>
        <v>10.265877093620505</v>
      </c>
      <c r="O30" s="193">
        <f>C30+K30+I30+M30+E30+G30</f>
        <v>4927051</v>
      </c>
      <c r="P30" s="222">
        <f>D30+F30+H30+J30+L30+N30</f>
        <v>100</v>
      </c>
    </row>
    <row r="31" spans="1:16" ht="15.75" customHeight="1">
      <c r="A31" s="223"/>
      <c r="B31" s="224" t="s">
        <v>130</v>
      </c>
      <c r="C31" s="213"/>
      <c r="D31" s="225"/>
      <c r="E31" s="215"/>
      <c r="F31" s="225"/>
      <c r="G31" s="215"/>
      <c r="H31" s="225"/>
      <c r="I31" s="215"/>
      <c r="J31" s="225"/>
      <c r="K31" s="215"/>
      <c r="L31" s="225"/>
      <c r="M31" s="215"/>
      <c r="N31" s="225"/>
      <c r="O31" s="216"/>
      <c r="P31" s="217"/>
    </row>
    <row r="32" spans="1:16" ht="15.75" customHeight="1">
      <c r="A32" s="88"/>
      <c r="B32" s="226" t="s">
        <v>131</v>
      </c>
      <c r="C32" s="227">
        <f>C18+C30</f>
        <v>12488959</v>
      </c>
      <c r="D32" s="228">
        <f>C32*100/$O32</f>
        <v>15.716851354014524</v>
      </c>
      <c r="E32" s="229">
        <f>E18+E30</f>
        <v>6346676</v>
      </c>
      <c r="F32" s="228">
        <f>E32*100/$O32</f>
        <v>7.987035851754456</v>
      </c>
      <c r="G32" s="229">
        <f>G18+G30</f>
        <v>317761</v>
      </c>
      <c r="H32" s="228">
        <f>G32*100/$O32</f>
        <v>0.39988940656326993</v>
      </c>
      <c r="I32" s="229">
        <f>I18+I30</f>
        <v>46708803</v>
      </c>
      <c r="J32" s="228">
        <f>I32*100/$O32</f>
        <v>58.78114530401995</v>
      </c>
      <c r="K32" s="229">
        <f>K18+K30</f>
        <v>12957861</v>
      </c>
      <c r="L32" s="228">
        <f>K32*100/$O32</f>
        <v>16.30694561516152</v>
      </c>
      <c r="M32" s="229">
        <f>M18+M30</f>
        <v>642160</v>
      </c>
      <c r="N32" s="228">
        <f>M32*100/$O32</f>
        <v>0.808132468486282</v>
      </c>
      <c r="O32" s="229">
        <f>O18+O30</f>
        <v>79462220</v>
      </c>
      <c r="P32" s="230">
        <f>D32+F32+H32+J32+L32+N32</f>
        <v>100</v>
      </c>
    </row>
    <row r="33" spans="1:16" ht="15.75" customHeight="1">
      <c r="A33" s="231"/>
      <c r="B33" s="166" t="str">
        <f>"Variazione %   "&amp;datitrim!$I$1&amp;" / "&amp;datitrim!$I$1-1</f>
        <v>Variazione %   2009 / 2008</v>
      </c>
      <c r="C33" s="232">
        <f>datitrim!K121</f>
        <v>-1.07</v>
      </c>
      <c r="D33" s="233"/>
      <c r="E33" s="232">
        <f>datitrim!L121</f>
        <v>13.31</v>
      </c>
      <c r="F33" s="233"/>
      <c r="G33" s="232">
        <f>datitrim!M121</f>
        <v>-1.46</v>
      </c>
      <c r="H33" s="233"/>
      <c r="I33" s="232">
        <f>datitrim!N121</f>
        <v>64</v>
      </c>
      <c r="J33" s="233"/>
      <c r="K33" s="232">
        <f>datitrim!O121</f>
        <v>142.42</v>
      </c>
      <c r="L33" s="233"/>
      <c r="M33" s="232">
        <f>datitrim!P121</f>
        <v>-8.89</v>
      </c>
      <c r="N33" s="233"/>
      <c r="O33" s="234">
        <f>datitrim!Q121</f>
        <v>49.71</v>
      </c>
      <c r="P33" s="235"/>
    </row>
    <row r="34" spans="1:16" ht="6.75" customHeight="1">
      <c r="A34" s="236"/>
      <c r="B34" s="237"/>
      <c r="C34" s="192"/>
      <c r="D34" s="238"/>
      <c r="E34" s="192"/>
      <c r="F34" s="238"/>
      <c r="G34" s="192"/>
      <c r="H34" s="238"/>
      <c r="I34" s="192"/>
      <c r="J34" s="238"/>
      <c r="K34" s="192"/>
      <c r="L34" s="238"/>
      <c r="M34" s="192"/>
      <c r="N34" s="238"/>
      <c r="O34" s="193"/>
      <c r="P34" s="238"/>
    </row>
    <row r="35" spans="1:16" ht="16.5" customHeight="1">
      <c r="A35" s="239"/>
      <c r="B35" s="240" t="s">
        <v>132</v>
      </c>
      <c r="C35" s="241">
        <f>datitrim!C120</f>
        <v>234989</v>
      </c>
      <c r="D35" s="242">
        <f>C35*100/$O35</f>
        <v>14.6099913392891</v>
      </c>
      <c r="E35" s="243">
        <f>datitrim!D120</f>
        <v>29</v>
      </c>
      <c r="F35" s="242"/>
      <c r="G35" s="243">
        <f>datitrim!E120</f>
        <v>219566</v>
      </c>
      <c r="H35" s="242">
        <f>G35*100/$O35</f>
        <v>13.651095831729785</v>
      </c>
      <c r="I35" s="243">
        <f>datitrim!F120</f>
        <v>104151</v>
      </c>
      <c r="J35" s="242">
        <f>I35*100/$O35</f>
        <v>6.475389094716345</v>
      </c>
      <c r="K35" s="243">
        <f>datitrim!G120</f>
        <v>1041424</v>
      </c>
      <c r="L35" s="242">
        <f>K35*100/$O35</f>
        <v>64.74854406175528</v>
      </c>
      <c r="M35" s="243">
        <f>datitrim!H120</f>
        <v>8254</v>
      </c>
      <c r="N35" s="242">
        <f>M35*100/$O35</f>
        <v>0.5131766530113845</v>
      </c>
      <c r="O35" s="244">
        <f>datitrim!I120</f>
        <v>1608413</v>
      </c>
      <c r="P35" s="245">
        <f>D35+F35+H35+J35+L35+N35</f>
        <v>99.9981969805019</v>
      </c>
    </row>
    <row r="36" spans="1:16" ht="9" customHeight="1">
      <c r="A36" s="236"/>
      <c r="B36" s="237"/>
      <c r="C36" s="192"/>
      <c r="D36" s="238"/>
      <c r="E36" s="192"/>
      <c r="F36" s="238"/>
      <c r="G36" s="192"/>
      <c r="H36" s="238"/>
      <c r="I36" s="192"/>
      <c r="J36" s="238"/>
      <c r="K36" s="192"/>
      <c r="L36" s="238"/>
      <c r="M36" s="192"/>
      <c r="N36" s="238"/>
      <c r="O36" s="192"/>
      <c r="P36" s="238"/>
    </row>
    <row r="37" spans="1:16" s="53" customFormat="1" ht="11.25">
      <c r="A37" s="54"/>
      <c r="B37" s="53" t="s">
        <v>133</v>
      </c>
      <c r="C37" s="54"/>
      <c r="D37" s="54"/>
      <c r="F37" s="54"/>
      <c r="H37" s="54"/>
      <c r="I37" s="54"/>
      <c r="J37" s="54"/>
      <c r="K37" s="54"/>
      <c r="L37" s="54"/>
      <c r="N37" s="54"/>
      <c r="P37" s="54"/>
    </row>
    <row r="38" spans="2:16" ht="11.25">
      <c r="B38" s="293" t="s">
        <v>134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</row>
    <row r="39" spans="2:16" ht="11.25"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</sheetData>
  <sheetProtection/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61">
      <selection activeCell="K64" sqref="K64"/>
    </sheetView>
  </sheetViews>
  <sheetFormatPr defaultColWidth="9.140625" defaultRowHeight="15"/>
  <cols>
    <col min="1" max="1" width="8.7109375" style="61" customWidth="1"/>
    <col min="2" max="2" width="9.7109375" style="61" customWidth="1"/>
    <col min="3" max="3" width="23.7109375" style="62" customWidth="1"/>
    <col min="4" max="4" width="9.7109375" style="61" customWidth="1"/>
    <col min="5" max="5" width="12.7109375" style="61" customWidth="1"/>
    <col min="6" max="6" width="9.7109375" style="61" customWidth="1"/>
    <col min="7" max="7" width="12.7109375" style="61" customWidth="1"/>
    <col min="8" max="11" width="11.7109375" style="61" customWidth="1"/>
    <col min="12" max="16384" width="9.140625" style="61" customWidth="1"/>
  </cols>
  <sheetData>
    <row r="1" ht="12.75" customHeight="1">
      <c r="K1" s="63" t="s">
        <v>45</v>
      </c>
    </row>
    <row r="2" spans="1:11" s="66" customFormat="1" ht="12.75" customHeight="1">
      <c r="A2" s="64" t="s">
        <v>46</v>
      </c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1" s="66" customFormat="1" ht="12.75" customHeight="1">
      <c r="A3" s="64" t="s">
        <v>4</v>
      </c>
      <c r="B3" s="64"/>
      <c r="C3" s="65"/>
      <c r="D3" s="64"/>
      <c r="E3" s="64"/>
      <c r="F3" s="64"/>
      <c r="G3" s="64"/>
      <c r="H3" s="64"/>
      <c r="I3" s="64"/>
      <c r="J3" s="64"/>
      <c r="K3" s="64"/>
    </row>
    <row r="4" spans="1:11" s="66" customFormat="1" ht="12.75" customHeight="1">
      <c r="A4" s="64" t="str">
        <f>"Nuova produzione emessa "&amp;IF(datitrim!J1=0,"nell'anno ","a tutto il "&amp;TRIM(datitrim!J1)&amp;" trimestre ")&amp;datitrim!I1&amp;" (a)"</f>
        <v>Nuova produzione emessa nell'anno 2009 (a)</v>
      </c>
      <c r="B4" s="64"/>
      <c r="C4" s="65"/>
      <c r="D4" s="64"/>
      <c r="E4" s="64"/>
      <c r="F4" s="64"/>
      <c r="G4" s="64"/>
      <c r="H4" s="64"/>
      <c r="I4" s="64"/>
      <c r="J4" s="64"/>
      <c r="K4" s="64"/>
    </row>
    <row r="5" spans="1:11" s="66" customFormat="1" ht="12.75" customHeight="1">
      <c r="A5" s="61"/>
      <c r="C5" s="61"/>
      <c r="I5" s="61"/>
      <c r="J5" s="61"/>
      <c r="K5" s="67" t="s">
        <v>5</v>
      </c>
    </row>
    <row r="6" spans="1:11" s="66" customFormat="1" ht="4.5" customHeight="1">
      <c r="A6" s="61"/>
      <c r="C6" s="61"/>
      <c r="I6" s="61"/>
      <c r="J6" s="61"/>
      <c r="K6" s="63"/>
    </row>
    <row r="7" spans="1:11" s="66" customFormat="1" ht="12.75" customHeight="1">
      <c r="A7" s="68" t="s">
        <v>47</v>
      </c>
      <c r="C7" s="61"/>
      <c r="I7" s="61"/>
      <c r="J7" s="61"/>
      <c r="K7" s="63"/>
    </row>
    <row r="8" spans="1:11" ht="12.75" customHeight="1">
      <c r="A8" s="69"/>
      <c r="B8" s="70"/>
      <c r="C8" s="70"/>
      <c r="D8" s="71" t="s">
        <v>48</v>
      </c>
      <c r="E8" s="72"/>
      <c r="F8" s="71" t="s">
        <v>49</v>
      </c>
      <c r="G8" s="73"/>
      <c r="H8" s="71" t="s">
        <v>50</v>
      </c>
      <c r="I8" s="73"/>
      <c r="J8" s="73"/>
      <c r="K8" s="74"/>
    </row>
    <row r="9" spans="1:11" ht="12.75" customHeight="1">
      <c r="A9" s="75"/>
      <c r="B9" s="76" t="s">
        <v>51</v>
      </c>
      <c r="C9" s="66"/>
      <c r="D9" s="77" t="s">
        <v>52</v>
      </c>
      <c r="E9" s="78" t="s">
        <v>53</v>
      </c>
      <c r="F9" s="77" t="s">
        <v>52</v>
      </c>
      <c r="G9" s="78" t="s">
        <v>53</v>
      </c>
      <c r="H9" s="77" t="s">
        <v>54</v>
      </c>
      <c r="I9" s="78" t="s">
        <v>55</v>
      </c>
      <c r="J9" s="78" t="s">
        <v>56</v>
      </c>
      <c r="K9" s="79" t="s">
        <v>57</v>
      </c>
    </row>
    <row r="10" spans="1:11" ht="12.75" customHeight="1">
      <c r="A10" s="80"/>
      <c r="B10" s="81"/>
      <c r="C10" s="81"/>
      <c r="D10" s="82" t="s">
        <v>58</v>
      </c>
      <c r="E10" s="83" t="s">
        <v>59</v>
      </c>
      <c r="F10" s="82" t="s">
        <v>58</v>
      </c>
      <c r="G10" s="83" t="s">
        <v>59</v>
      </c>
      <c r="H10" s="82" t="s">
        <v>60</v>
      </c>
      <c r="I10" s="83"/>
      <c r="J10" s="83"/>
      <c r="K10" s="84"/>
    </row>
    <row r="11" spans="1:11" ht="12.75" customHeight="1">
      <c r="A11" s="77" t="s">
        <v>61</v>
      </c>
      <c r="B11" s="76" t="s">
        <v>62</v>
      </c>
      <c r="C11" s="76"/>
      <c r="D11" s="85"/>
      <c r="E11" s="86"/>
      <c r="F11" s="85"/>
      <c r="G11" s="86"/>
      <c r="H11" s="85"/>
      <c r="I11" s="86"/>
      <c r="J11" s="86"/>
      <c r="K11" s="87"/>
    </row>
    <row r="12" spans="1:11" ht="12" customHeight="1">
      <c r="A12" s="88"/>
      <c r="B12" s="62" t="s">
        <v>63</v>
      </c>
      <c r="D12" s="89">
        <f>datitrim!C21</f>
        <v>1909316</v>
      </c>
      <c r="E12" s="90">
        <f>datitrim!D21</f>
        <v>56422173</v>
      </c>
      <c r="F12" s="89">
        <f>datitrim!E21</f>
        <v>126239</v>
      </c>
      <c r="G12" s="90">
        <f>datitrim!F21</f>
        <v>145791</v>
      </c>
      <c r="H12" s="89">
        <f>datitrim!G21</f>
        <v>501742</v>
      </c>
      <c r="I12" s="90">
        <f>datitrim!H21</f>
        <v>47521205</v>
      </c>
      <c r="J12" s="90">
        <f>datitrim!I21</f>
        <v>1493334</v>
      </c>
      <c r="K12" s="91">
        <f>datitrim!J21</f>
        <v>49516281</v>
      </c>
    </row>
    <row r="13" spans="1:11" ht="12" customHeight="1">
      <c r="A13" s="88"/>
      <c r="B13" s="92" t="s">
        <v>64</v>
      </c>
      <c r="D13" s="89">
        <f>datitrim!C22</f>
        <v>3014</v>
      </c>
      <c r="E13" s="90">
        <f>datitrim!D22</f>
        <v>81590</v>
      </c>
      <c r="F13" s="89">
        <f>datitrim!E22</f>
        <v>0</v>
      </c>
      <c r="G13" s="90">
        <f>datitrim!F22</f>
        <v>0</v>
      </c>
      <c r="H13" s="89">
        <f>datitrim!G22</f>
        <v>4247</v>
      </c>
      <c r="I13" s="90">
        <f>datitrim!H22</f>
        <v>21423</v>
      </c>
      <c r="J13" s="90">
        <f>datitrim!I22</f>
        <v>4359</v>
      </c>
      <c r="K13" s="91">
        <f>datitrim!J22</f>
        <v>30029</v>
      </c>
    </row>
    <row r="14" spans="1:11" ht="12" customHeight="1">
      <c r="A14" s="88"/>
      <c r="B14" s="93" t="s">
        <v>65</v>
      </c>
      <c r="D14" s="89">
        <f>datitrim!C54</f>
        <v>0</v>
      </c>
      <c r="E14" s="90">
        <f>datitrim!D54</f>
        <v>0</v>
      </c>
      <c r="F14" s="89">
        <f>datitrim!E54</f>
        <v>121126</v>
      </c>
      <c r="G14" s="90">
        <f>datitrim!F54</f>
        <v>127067</v>
      </c>
      <c r="H14" s="89">
        <f>datitrim!G54</f>
        <v>0</v>
      </c>
      <c r="I14" s="90">
        <f>datitrim!H54</f>
        <v>0</v>
      </c>
      <c r="J14" s="90">
        <f>datitrim!I54</f>
        <v>350229</v>
      </c>
      <c r="K14" s="91">
        <f>datitrim!J54</f>
        <v>350229</v>
      </c>
    </row>
    <row r="15" spans="1:11" ht="12" customHeight="1">
      <c r="A15" s="88"/>
      <c r="B15" s="62" t="s">
        <v>66</v>
      </c>
      <c r="D15" s="89">
        <f>datitrim!C23</f>
        <v>654608</v>
      </c>
      <c r="E15" s="90">
        <f>datitrim!D23</f>
        <v>38539355</v>
      </c>
      <c r="F15" s="89">
        <f>datitrim!E23</f>
        <v>634</v>
      </c>
      <c r="G15" s="90">
        <f>datitrim!F23</f>
        <v>5985</v>
      </c>
      <c r="H15" s="89">
        <f>datitrim!G23</f>
        <v>82088</v>
      </c>
      <c r="I15" s="90">
        <f>datitrim!H23</f>
        <v>284702</v>
      </c>
      <c r="J15" s="90">
        <f>datitrim!I23</f>
        <v>1067</v>
      </c>
      <c r="K15" s="91">
        <f>datitrim!J23</f>
        <v>367857</v>
      </c>
    </row>
    <row r="16" spans="1:11" ht="12" customHeight="1">
      <c r="A16" s="88"/>
      <c r="B16" s="62" t="s">
        <v>67</v>
      </c>
      <c r="D16" s="89">
        <f>datitrim!C24</f>
        <v>32959</v>
      </c>
      <c r="E16" s="90">
        <f>datitrim!D24</f>
        <v>639184</v>
      </c>
      <c r="F16" s="89">
        <f>datitrim!E24</f>
        <v>18</v>
      </c>
      <c r="G16" s="90">
        <f>datitrim!F24</f>
        <v>365</v>
      </c>
      <c r="H16" s="89">
        <f>datitrim!G24</f>
        <v>712</v>
      </c>
      <c r="I16" s="90">
        <f>datitrim!H24</f>
        <v>604118</v>
      </c>
      <c r="J16" s="90">
        <f>datitrim!I24</f>
        <v>31</v>
      </c>
      <c r="K16" s="91">
        <f>datitrim!J24</f>
        <v>604861</v>
      </c>
    </row>
    <row r="17" spans="1:11" ht="12" customHeight="1">
      <c r="A17" s="88"/>
      <c r="B17" s="62" t="s">
        <v>68</v>
      </c>
      <c r="D17" s="89">
        <f aca="true" t="shared" si="0" ref="D17:J17">D12+D15+D16</f>
        <v>2596883</v>
      </c>
      <c r="E17" s="90">
        <f t="shared" si="0"/>
        <v>95600712</v>
      </c>
      <c r="F17" s="89">
        <f t="shared" si="0"/>
        <v>126891</v>
      </c>
      <c r="G17" s="90">
        <f t="shared" si="0"/>
        <v>152141</v>
      </c>
      <c r="H17" s="89">
        <f t="shared" si="0"/>
        <v>584542</v>
      </c>
      <c r="I17" s="90">
        <f t="shared" si="0"/>
        <v>48410025</v>
      </c>
      <c r="J17" s="90">
        <f t="shared" si="0"/>
        <v>1494432</v>
      </c>
      <c r="K17" s="91">
        <f>H17+I17+J17</f>
        <v>50488999</v>
      </c>
    </row>
    <row r="18" spans="1:11" ht="12" customHeight="1">
      <c r="A18" s="88"/>
      <c r="B18" s="92" t="s">
        <v>69</v>
      </c>
      <c r="D18" s="89">
        <f>datitrim!C26</f>
        <v>10922</v>
      </c>
      <c r="E18" s="90">
        <f>datitrim!D26</f>
        <v>603586</v>
      </c>
      <c r="F18" s="89">
        <f>datitrim!E26</f>
        <v>8</v>
      </c>
      <c r="G18" s="90">
        <f>datitrim!F26</f>
        <v>17</v>
      </c>
      <c r="H18" s="89">
        <f>datitrim!G26</f>
        <v>26124</v>
      </c>
      <c r="I18" s="90">
        <f>datitrim!H26</f>
        <v>23009</v>
      </c>
      <c r="J18" s="90">
        <f>datitrim!I26</f>
        <v>35</v>
      </c>
      <c r="K18" s="91">
        <f>datitrim!J26</f>
        <v>49168</v>
      </c>
    </row>
    <row r="19" spans="1:11" ht="24" customHeight="1">
      <c r="A19" s="88"/>
      <c r="B19" s="294" t="s">
        <v>70</v>
      </c>
      <c r="C19" s="295"/>
      <c r="D19" s="89">
        <f>datitrim!C55</f>
        <v>0</v>
      </c>
      <c r="E19" s="90">
        <f>datitrim!D55</f>
        <v>0</v>
      </c>
      <c r="F19" s="89">
        <f>datitrim!E55</f>
        <v>416</v>
      </c>
      <c r="G19" s="90">
        <f>datitrim!F55</f>
        <v>3294</v>
      </c>
      <c r="H19" s="89">
        <f>datitrim!G55</f>
        <v>0</v>
      </c>
      <c r="I19" s="90">
        <f>datitrim!H55</f>
        <v>14539</v>
      </c>
      <c r="J19" s="90">
        <f>datitrim!I55</f>
        <v>0</v>
      </c>
      <c r="K19" s="91">
        <f>datitrim!J55</f>
        <v>14539</v>
      </c>
    </row>
    <row r="20" spans="1:11" ht="13.5" customHeight="1">
      <c r="A20" s="77"/>
      <c r="B20" s="76" t="s">
        <v>71</v>
      </c>
      <c r="C20" s="76"/>
      <c r="D20" s="89"/>
      <c r="E20" s="90"/>
      <c r="F20" s="89"/>
      <c r="G20" s="90"/>
      <c r="H20" s="89"/>
      <c r="I20" s="90"/>
      <c r="J20" s="94"/>
      <c r="K20" s="91"/>
    </row>
    <row r="21" spans="1:11" ht="12" customHeight="1">
      <c r="A21" s="88"/>
      <c r="B21" s="62" t="s">
        <v>72</v>
      </c>
      <c r="D21" s="89">
        <f>datitrim!C27</f>
        <v>2192</v>
      </c>
      <c r="E21" s="90">
        <f>datitrim!D27</f>
        <v>11980</v>
      </c>
      <c r="F21" s="89">
        <f>datitrim!E27</f>
        <v>0</v>
      </c>
      <c r="G21" s="90">
        <f>datitrim!F27</f>
        <v>0</v>
      </c>
      <c r="H21" s="89">
        <f>datitrim!G27</f>
        <v>4117</v>
      </c>
      <c r="I21" s="90">
        <f>datitrim!H27</f>
        <v>7993</v>
      </c>
      <c r="J21" s="95">
        <f>datitrim!I27</f>
        <v>0</v>
      </c>
      <c r="K21" s="91">
        <f>datitrim!J27</f>
        <v>12110</v>
      </c>
    </row>
    <row r="22" spans="1:11" ht="12" customHeight="1">
      <c r="A22" s="88"/>
      <c r="B22" s="62" t="s">
        <v>73</v>
      </c>
      <c r="D22" s="89">
        <f>datitrim!C28</f>
        <v>1428803</v>
      </c>
      <c r="E22" s="90">
        <f>datitrim!D28</f>
        <v>29973388</v>
      </c>
      <c r="F22" s="89">
        <f>datitrim!E28</f>
        <v>21129</v>
      </c>
      <c r="G22" s="90">
        <f>datitrim!F28</f>
        <v>189629</v>
      </c>
      <c r="H22" s="89">
        <f>datitrim!G28</f>
        <v>19874</v>
      </c>
      <c r="I22" s="90">
        <f>datitrim!H28</f>
        <v>698251</v>
      </c>
      <c r="J22" s="95">
        <f>datitrim!I28</f>
        <v>0</v>
      </c>
      <c r="K22" s="91">
        <f>datitrim!J28</f>
        <v>718125</v>
      </c>
    </row>
    <row r="23" spans="1:11" ht="12" customHeight="1">
      <c r="A23" s="88"/>
      <c r="B23" s="62" t="s">
        <v>74</v>
      </c>
      <c r="D23" s="89">
        <f>datitrim!C29</f>
        <v>14208</v>
      </c>
      <c r="E23" s="90">
        <f>datitrim!D29</f>
        <v>122643</v>
      </c>
      <c r="F23" s="89">
        <f>datitrim!E29</f>
        <v>18486</v>
      </c>
      <c r="G23" s="90">
        <f>datitrim!F29</f>
        <v>2317</v>
      </c>
      <c r="H23" s="89">
        <f>datitrim!G29</f>
        <v>10546</v>
      </c>
      <c r="I23" s="90">
        <f>datitrim!H29</f>
        <v>72321</v>
      </c>
      <c r="J23" s="95">
        <f>datitrim!I29</f>
        <v>0</v>
      </c>
      <c r="K23" s="91">
        <f>datitrim!J29</f>
        <v>82867</v>
      </c>
    </row>
    <row r="24" spans="1:11" ht="12" customHeight="1">
      <c r="A24" s="77"/>
      <c r="B24" s="62" t="s">
        <v>75</v>
      </c>
      <c r="D24" s="89">
        <f aca="true" t="shared" si="1" ref="D24:I24">D21+D22+D23</f>
        <v>1445203</v>
      </c>
      <c r="E24" s="90">
        <f t="shared" si="1"/>
        <v>30108011</v>
      </c>
      <c r="F24" s="89">
        <f t="shared" si="1"/>
        <v>39615</v>
      </c>
      <c r="G24" s="90">
        <f t="shared" si="1"/>
        <v>191946</v>
      </c>
      <c r="H24" s="89">
        <f t="shared" si="1"/>
        <v>34537</v>
      </c>
      <c r="I24" s="90">
        <f t="shared" si="1"/>
        <v>778565</v>
      </c>
      <c r="J24" s="95">
        <f>datitrim!I30</f>
        <v>0</v>
      </c>
      <c r="K24" s="91">
        <f>H24+I24+J24</f>
        <v>813102</v>
      </c>
    </row>
    <row r="25" spans="1:11" s="68" customFormat="1" ht="12.75" customHeight="1">
      <c r="A25" s="96"/>
      <c r="B25" s="97"/>
      <c r="C25" s="97" t="s">
        <v>76</v>
      </c>
      <c r="D25" s="98">
        <f aca="true" t="shared" si="2" ref="D25:J25">D17+D24</f>
        <v>4042086</v>
      </c>
      <c r="E25" s="99">
        <f t="shared" si="2"/>
        <v>125708723</v>
      </c>
      <c r="F25" s="98">
        <f t="shared" si="2"/>
        <v>166506</v>
      </c>
      <c r="G25" s="99">
        <f t="shared" si="2"/>
        <v>344087</v>
      </c>
      <c r="H25" s="98">
        <f t="shared" si="2"/>
        <v>619079</v>
      </c>
      <c r="I25" s="99">
        <f t="shared" si="2"/>
        <v>49188590</v>
      </c>
      <c r="J25" s="100">
        <f t="shared" si="2"/>
        <v>1494432</v>
      </c>
      <c r="K25" s="91">
        <f>H25+I25+J25</f>
        <v>51302101</v>
      </c>
    </row>
    <row r="26" spans="1:11" ht="13.5" customHeight="1">
      <c r="A26" s="101"/>
      <c r="B26" s="102"/>
      <c r="C26" s="102" t="str">
        <f>"Variazione %   "&amp;datitrim!$I$1&amp;" / "&amp;datitrim!$I$1-1</f>
        <v>Variazione %   2009 / 2008</v>
      </c>
      <c r="D26" s="103">
        <f>datitrim!K31</f>
        <v>0.6</v>
      </c>
      <c r="E26" s="104">
        <f>datitrim!L31</f>
        <v>29.36</v>
      </c>
      <c r="F26" s="103">
        <f>datitrim!M31</f>
        <v>-14.37</v>
      </c>
      <c r="G26" s="104">
        <f>datitrim!N31</f>
        <v>-23.66</v>
      </c>
      <c r="H26" s="103">
        <f>datitrim!O31</f>
        <v>-1.2</v>
      </c>
      <c r="I26" s="104">
        <f>datitrim!P31</f>
        <v>161.76</v>
      </c>
      <c r="J26" s="105">
        <f>datitrim!Q31</f>
        <v>19.64</v>
      </c>
      <c r="K26" s="106">
        <f>datitrim!R31</f>
        <v>148.23</v>
      </c>
    </row>
    <row r="27" spans="1:11" ht="13.5" customHeight="1">
      <c r="A27" s="82"/>
      <c r="B27" s="107"/>
      <c r="C27" s="108" t="s">
        <v>77</v>
      </c>
      <c r="D27" s="109">
        <f>datitrim!C32</f>
        <v>0</v>
      </c>
      <c r="E27" s="110">
        <f>datitrim!D32</f>
        <v>0</v>
      </c>
      <c r="F27" s="109">
        <f>datitrim!E32</f>
        <v>0</v>
      </c>
      <c r="G27" s="110">
        <f>datitrim!F32</f>
        <v>0</v>
      </c>
      <c r="H27" s="109">
        <f>datitrim!G32</f>
        <v>0</v>
      </c>
      <c r="I27" s="110">
        <f>datitrim!H32</f>
        <v>0</v>
      </c>
      <c r="J27" s="111">
        <f>datitrim!I32</f>
        <v>0</v>
      </c>
      <c r="K27" s="112">
        <f>datitrim!J32</f>
        <v>0</v>
      </c>
    </row>
    <row r="28" spans="1:11" ht="12.75" customHeight="1">
      <c r="A28" s="77" t="s">
        <v>78</v>
      </c>
      <c r="B28" s="113" t="s">
        <v>62</v>
      </c>
      <c r="C28" s="65"/>
      <c r="D28" s="89"/>
      <c r="E28" s="90"/>
      <c r="F28" s="89"/>
      <c r="G28" s="90"/>
      <c r="H28" s="89"/>
      <c r="I28" s="90"/>
      <c r="J28" s="94"/>
      <c r="K28" s="91"/>
    </row>
    <row r="29" spans="1:11" ht="12" customHeight="1">
      <c r="A29" s="77"/>
      <c r="B29" s="62" t="s">
        <v>79</v>
      </c>
      <c r="D29" s="89">
        <f>datitrim!C33</f>
        <v>139583</v>
      </c>
      <c r="E29" s="90">
        <f>datitrim!D33</f>
        <v>2428853</v>
      </c>
      <c r="F29" s="89">
        <f>datitrim!E33</f>
        <v>16079</v>
      </c>
      <c r="G29" s="90">
        <f>datitrim!F33</f>
        <v>14260</v>
      </c>
      <c r="H29" s="89">
        <f>datitrim!G33</f>
        <v>88</v>
      </c>
      <c r="I29" s="90">
        <f>datitrim!H33</f>
        <v>2240682</v>
      </c>
      <c r="J29" s="90">
        <f>datitrim!I33</f>
        <v>467774</v>
      </c>
      <c r="K29" s="91">
        <f>datitrim!J33</f>
        <v>2708544</v>
      </c>
    </row>
    <row r="30" spans="1:11" ht="12" customHeight="1">
      <c r="A30" s="77"/>
      <c r="B30" s="92" t="s">
        <v>80</v>
      </c>
      <c r="D30" s="89">
        <f>datitrim!C56</f>
        <v>0</v>
      </c>
      <c r="E30" s="90">
        <f>datitrim!D56</f>
        <v>0</v>
      </c>
      <c r="F30" s="89">
        <f>datitrim!E56</f>
        <v>15601</v>
      </c>
      <c r="G30" s="90">
        <f>datitrim!F56</f>
        <v>13271</v>
      </c>
      <c r="H30" s="89">
        <f>datitrim!G56</f>
        <v>0</v>
      </c>
      <c r="I30" s="90">
        <f>datitrim!H56</f>
        <v>0</v>
      </c>
      <c r="J30" s="90">
        <f>datitrim!I56</f>
        <v>37240</v>
      </c>
      <c r="K30" s="91">
        <f>datitrim!J56</f>
        <v>37240</v>
      </c>
    </row>
    <row r="31" spans="1:11" ht="12" customHeight="1">
      <c r="A31" s="77"/>
      <c r="B31" s="62" t="s">
        <v>81</v>
      </c>
      <c r="D31" s="89">
        <f>datitrim!C34</f>
        <v>41957</v>
      </c>
      <c r="E31" s="90">
        <f>datitrim!D34</f>
        <v>1107274</v>
      </c>
      <c r="F31" s="89">
        <f>datitrim!E34</f>
        <v>12123</v>
      </c>
      <c r="G31" s="90">
        <f>datitrim!F34</f>
        <v>36528</v>
      </c>
      <c r="H31" s="89">
        <f>datitrim!G34</f>
        <v>0</v>
      </c>
      <c r="I31" s="90">
        <f>datitrim!H34</f>
        <v>1105857</v>
      </c>
      <c r="J31" s="90">
        <f>datitrim!I34</f>
        <v>60354</v>
      </c>
      <c r="K31" s="91">
        <f>datitrim!J34</f>
        <v>1166211</v>
      </c>
    </row>
    <row r="32" spans="1:11" ht="12" customHeight="1">
      <c r="A32" s="77"/>
      <c r="B32" s="92" t="s">
        <v>80</v>
      </c>
      <c r="D32" s="89">
        <f>datitrim!C57</f>
        <v>0</v>
      </c>
      <c r="E32" s="90">
        <f>datitrim!D57</f>
        <v>0</v>
      </c>
      <c r="F32" s="89">
        <f>datitrim!E57</f>
        <v>12123</v>
      </c>
      <c r="G32" s="90">
        <f>datitrim!F57</f>
        <v>36528</v>
      </c>
      <c r="H32" s="89">
        <f>datitrim!G57</f>
        <v>0</v>
      </c>
      <c r="I32" s="90">
        <f>datitrim!H57</f>
        <v>0</v>
      </c>
      <c r="J32" s="90">
        <f>datitrim!I57</f>
        <v>55237</v>
      </c>
      <c r="K32" s="91">
        <f>datitrim!J57</f>
        <v>55237</v>
      </c>
    </row>
    <row r="33" spans="1:11" ht="12" customHeight="1">
      <c r="A33" s="77"/>
      <c r="B33" s="62" t="s">
        <v>82</v>
      </c>
      <c r="D33" s="89">
        <f>datitrim!C35</f>
        <v>115046</v>
      </c>
      <c r="E33" s="90">
        <f>datitrim!D35</f>
        <v>1265918</v>
      </c>
      <c r="F33" s="89">
        <f>datitrim!E35</f>
        <v>0</v>
      </c>
      <c r="G33" s="90">
        <f>datitrim!F35</f>
        <v>0</v>
      </c>
      <c r="H33" s="89">
        <f>datitrim!G35</f>
        <v>0</v>
      </c>
      <c r="I33" s="90">
        <f>datitrim!H35</f>
        <v>1096524</v>
      </c>
      <c r="J33" s="90">
        <f>datitrim!I35</f>
        <v>0</v>
      </c>
      <c r="K33" s="91">
        <f>datitrim!J35</f>
        <v>1096524</v>
      </c>
    </row>
    <row r="34" spans="1:11" ht="12" customHeight="1">
      <c r="A34" s="77"/>
      <c r="B34" s="62" t="s">
        <v>83</v>
      </c>
      <c r="D34" s="89">
        <f>datitrim!C36</f>
        <v>41971</v>
      </c>
      <c r="E34" s="90">
        <f>datitrim!D36</f>
        <v>642006</v>
      </c>
      <c r="F34" s="89">
        <f>datitrim!E36</f>
        <v>0</v>
      </c>
      <c r="G34" s="90">
        <f>datitrim!F36</f>
        <v>0</v>
      </c>
      <c r="H34" s="89">
        <f>datitrim!G36</f>
        <v>0</v>
      </c>
      <c r="I34" s="90">
        <f>datitrim!H36</f>
        <v>686623</v>
      </c>
      <c r="J34" s="90">
        <f>datitrim!I36</f>
        <v>0</v>
      </c>
      <c r="K34" s="91">
        <f>datitrim!J36</f>
        <v>686623</v>
      </c>
    </row>
    <row r="35" spans="1:11" ht="12" customHeight="1">
      <c r="A35" s="77"/>
      <c r="B35" s="62" t="s">
        <v>68</v>
      </c>
      <c r="D35" s="89">
        <f aca="true" t="shared" si="3" ref="D35:J35">D29+D31+D33+D34</f>
        <v>338557</v>
      </c>
      <c r="E35" s="90">
        <f t="shared" si="3"/>
        <v>5444051</v>
      </c>
      <c r="F35" s="89">
        <f t="shared" si="3"/>
        <v>28202</v>
      </c>
      <c r="G35" s="90">
        <f t="shared" si="3"/>
        <v>50788</v>
      </c>
      <c r="H35" s="89">
        <f t="shared" si="3"/>
        <v>88</v>
      </c>
      <c r="I35" s="90">
        <f t="shared" si="3"/>
        <v>5129686</v>
      </c>
      <c r="J35" s="90">
        <f t="shared" si="3"/>
        <v>528128</v>
      </c>
      <c r="K35" s="91">
        <f>H35+I35+J35</f>
        <v>5657902</v>
      </c>
    </row>
    <row r="36" spans="1:11" ht="24" customHeight="1">
      <c r="A36" s="77"/>
      <c r="B36" s="294" t="s">
        <v>70</v>
      </c>
      <c r="C36" s="295"/>
      <c r="D36" s="89">
        <f>datitrim!C58</f>
        <v>0</v>
      </c>
      <c r="E36" s="90">
        <f>datitrim!D58</f>
        <v>0</v>
      </c>
      <c r="F36" s="89">
        <f>datitrim!E58</f>
        <v>196</v>
      </c>
      <c r="G36" s="90">
        <f>datitrim!F58</f>
        <v>493</v>
      </c>
      <c r="H36" s="89">
        <f>datitrim!G58</f>
        <v>0</v>
      </c>
      <c r="I36" s="90">
        <f>datitrim!H58</f>
        <v>3993</v>
      </c>
      <c r="J36" s="90">
        <f>datitrim!I58</f>
        <v>0</v>
      </c>
      <c r="K36" s="91">
        <f>datitrim!J58</f>
        <v>3993</v>
      </c>
    </row>
    <row r="37" spans="1:11" ht="13.5" customHeight="1">
      <c r="A37" s="77"/>
      <c r="B37" s="62" t="s">
        <v>71</v>
      </c>
      <c r="D37" s="89">
        <f>datitrim!C38</f>
        <v>374</v>
      </c>
      <c r="E37" s="90">
        <f>datitrim!D38</f>
        <v>19579</v>
      </c>
      <c r="F37" s="89">
        <f>datitrim!E38</f>
        <v>2215</v>
      </c>
      <c r="G37" s="90">
        <f>datitrim!F38</f>
        <v>764</v>
      </c>
      <c r="H37" s="89">
        <f>datitrim!G38</f>
        <v>0</v>
      </c>
      <c r="I37" s="90">
        <f>datitrim!H38</f>
        <v>21655</v>
      </c>
      <c r="J37" s="95">
        <f>datitrim!I38</f>
        <v>0</v>
      </c>
      <c r="K37" s="91">
        <f>datitrim!J38</f>
        <v>21655</v>
      </c>
    </row>
    <row r="38" spans="1:11" s="68" customFormat="1" ht="12.75" customHeight="1">
      <c r="A38" s="96"/>
      <c r="B38" s="97"/>
      <c r="C38" s="97" t="s">
        <v>84</v>
      </c>
      <c r="D38" s="114">
        <f aca="true" t="shared" si="4" ref="D38:J38">D35+D37</f>
        <v>338931</v>
      </c>
      <c r="E38" s="115">
        <f t="shared" si="4"/>
        <v>5463630</v>
      </c>
      <c r="F38" s="114">
        <f t="shared" si="4"/>
        <v>30417</v>
      </c>
      <c r="G38" s="115">
        <f t="shared" si="4"/>
        <v>51552</v>
      </c>
      <c r="H38" s="114">
        <f t="shared" si="4"/>
        <v>88</v>
      </c>
      <c r="I38" s="116">
        <f t="shared" si="4"/>
        <v>5151341</v>
      </c>
      <c r="J38" s="116">
        <f t="shared" si="4"/>
        <v>528128</v>
      </c>
      <c r="K38" s="91">
        <f>H38+I38+J38</f>
        <v>5679557</v>
      </c>
    </row>
    <row r="39" spans="1:11" ht="13.5" customHeight="1">
      <c r="A39" s="101"/>
      <c r="B39" s="102"/>
      <c r="C39" s="102" t="str">
        <f>"Variazione %   "&amp;datitrim!$I$1&amp;" / "&amp;datitrim!$I$1-1</f>
        <v>Variazione %   2009 / 2008</v>
      </c>
      <c r="D39" s="117">
        <f>datitrim!K39</f>
        <v>-55.99</v>
      </c>
      <c r="E39" s="118">
        <f>datitrim!L39</f>
        <v>-60.33</v>
      </c>
      <c r="F39" s="117">
        <f>datitrim!M39</f>
        <v>-60.76</v>
      </c>
      <c r="G39" s="118">
        <f>datitrim!N39</f>
        <v>-55.95</v>
      </c>
      <c r="H39" s="103">
        <f>datitrim!O39</f>
        <v>-89.91</v>
      </c>
      <c r="I39" s="104">
        <f>datitrim!P39</f>
        <v>-63.07</v>
      </c>
      <c r="J39" s="104">
        <f>datitrim!Q39</f>
        <v>-51.07</v>
      </c>
      <c r="K39" s="106">
        <f>datitrim!R39</f>
        <v>-62.21</v>
      </c>
    </row>
    <row r="40" spans="1:11" s="68" customFormat="1" ht="12.75" customHeight="1">
      <c r="A40" s="96"/>
      <c r="B40" s="119"/>
      <c r="C40" s="120" t="s">
        <v>85</v>
      </c>
      <c r="D40" s="98">
        <f>datitrim!C40</f>
        <v>3150</v>
      </c>
      <c r="E40" s="99">
        <f>datitrim!D40</f>
        <v>169010</v>
      </c>
      <c r="F40" s="98">
        <f>datitrim!E40</f>
        <v>9107</v>
      </c>
      <c r="G40" s="99">
        <f>datitrim!F40</f>
        <v>148505</v>
      </c>
      <c r="H40" s="98">
        <f>datitrim!G40</f>
        <v>2263</v>
      </c>
      <c r="I40" s="99">
        <f>datitrim!H40</f>
        <v>637</v>
      </c>
      <c r="J40" s="100">
        <f>datitrim!I40</f>
        <v>8</v>
      </c>
      <c r="K40" s="91">
        <f>datitrim!J40</f>
        <v>2908</v>
      </c>
    </row>
    <row r="41" spans="1:11" ht="13.5" customHeight="1">
      <c r="A41" s="101"/>
      <c r="B41" s="121"/>
      <c r="C41" s="102" t="str">
        <f>"Variazione %   "&amp;datitrim!$I$1&amp;" / "&amp;datitrim!$I$1-1</f>
        <v>Variazione %   2009 / 2008</v>
      </c>
      <c r="D41" s="117">
        <f>datitrim!K40</f>
        <v>5.67</v>
      </c>
      <c r="E41" s="118">
        <f>datitrim!L40</f>
        <v>194.82</v>
      </c>
      <c r="F41" s="117">
        <f>datitrim!M40</f>
        <v>39.68</v>
      </c>
      <c r="G41" s="118">
        <f>datitrim!N40</f>
        <v>13.17</v>
      </c>
      <c r="H41" s="117">
        <f>datitrim!O40</f>
        <v>109.93</v>
      </c>
      <c r="I41" s="122">
        <f>datitrim!P40</f>
        <v>-24.35</v>
      </c>
      <c r="J41" s="123">
        <f>datitrim!Q40</f>
        <v>-93.1</v>
      </c>
      <c r="K41" s="124">
        <f>datitrim!R40</f>
        <v>42.83</v>
      </c>
    </row>
    <row r="42" ht="12.75" customHeight="1">
      <c r="K42" s="63" t="s">
        <v>86</v>
      </c>
    </row>
    <row r="43" spans="1:11" s="66" customFormat="1" ht="12.75" customHeight="1">
      <c r="A43" s="64" t="s">
        <v>46</v>
      </c>
      <c r="B43" s="64"/>
      <c r="C43" s="65"/>
      <c r="D43" s="64"/>
      <c r="E43" s="64"/>
      <c r="F43" s="64"/>
      <c r="G43" s="64"/>
      <c r="H43" s="64"/>
      <c r="I43" s="64"/>
      <c r="J43" s="64"/>
      <c r="K43" s="64"/>
    </row>
    <row r="44" spans="1:11" s="66" customFormat="1" ht="12.75" customHeight="1">
      <c r="A44" s="64" t="s">
        <v>4</v>
      </c>
      <c r="B44" s="64"/>
      <c r="C44" s="65"/>
      <c r="D44" s="64"/>
      <c r="E44" s="64"/>
      <c r="F44" s="64"/>
      <c r="G44" s="64"/>
      <c r="H44" s="64"/>
      <c r="I44" s="64"/>
      <c r="J44" s="64"/>
      <c r="K44" s="64"/>
    </row>
    <row r="45" spans="1:11" s="66" customFormat="1" ht="12.75" customHeight="1">
      <c r="A45" s="64" t="str">
        <f>"Nuova produzione emessa "&amp;IF(datitrim!J1=0,"nell'anno ","a tutto il "&amp;TRIM(datitrim!J1)&amp;" trimestre ")&amp;datitrim!I1&amp;" (a)"</f>
        <v>Nuova produzione emessa nell'anno 2009 (a)</v>
      </c>
      <c r="B45" s="64"/>
      <c r="C45" s="65"/>
      <c r="D45" s="64"/>
      <c r="E45" s="64"/>
      <c r="F45" s="64"/>
      <c r="G45" s="64"/>
      <c r="H45" s="64"/>
      <c r="I45" s="64"/>
      <c r="J45" s="64"/>
      <c r="K45" s="64"/>
    </row>
    <row r="46" spans="1:11" s="66" customFormat="1" ht="12.75" customHeight="1">
      <c r="A46" s="61"/>
      <c r="C46" s="61"/>
      <c r="I46" s="61"/>
      <c r="J46" s="61"/>
      <c r="K46" s="67" t="s">
        <v>5</v>
      </c>
    </row>
    <row r="47" spans="1:11" s="66" customFormat="1" ht="4.5" customHeight="1">
      <c r="A47" s="61"/>
      <c r="B47" s="61"/>
      <c r="C47" s="61"/>
      <c r="I47" s="61"/>
      <c r="J47" s="61"/>
      <c r="K47" s="63"/>
    </row>
    <row r="48" spans="1:11" s="66" customFormat="1" ht="12.75" customHeight="1">
      <c r="A48" s="68" t="s">
        <v>47</v>
      </c>
      <c r="C48" s="61"/>
      <c r="I48" s="61"/>
      <c r="J48" s="61"/>
      <c r="K48" s="63"/>
    </row>
    <row r="49" spans="1:11" ht="12.75" customHeight="1">
      <c r="A49" s="69"/>
      <c r="B49" s="70"/>
      <c r="C49" s="70"/>
      <c r="D49" s="71" t="s">
        <v>48</v>
      </c>
      <c r="E49" s="72"/>
      <c r="F49" s="71" t="s">
        <v>49</v>
      </c>
      <c r="G49" s="73"/>
      <c r="H49" s="71" t="s">
        <v>50</v>
      </c>
      <c r="I49" s="73"/>
      <c r="J49" s="73"/>
      <c r="K49" s="72"/>
    </row>
    <row r="50" spans="1:11" ht="12.75" customHeight="1">
      <c r="A50" s="85"/>
      <c r="B50" s="76" t="s">
        <v>51</v>
      </c>
      <c r="C50" s="64"/>
      <c r="D50" s="77" t="s">
        <v>52</v>
      </c>
      <c r="E50" s="78" t="s">
        <v>53</v>
      </c>
      <c r="F50" s="77" t="s">
        <v>52</v>
      </c>
      <c r="G50" s="78" t="s">
        <v>53</v>
      </c>
      <c r="H50" s="77" t="s">
        <v>54</v>
      </c>
      <c r="I50" s="78" t="s">
        <v>55</v>
      </c>
      <c r="J50" s="78" t="s">
        <v>56</v>
      </c>
      <c r="K50" s="79" t="s">
        <v>57</v>
      </c>
    </row>
    <row r="51" spans="1:11" ht="12.75" customHeight="1">
      <c r="A51" s="80"/>
      <c r="B51" s="81"/>
      <c r="C51" s="81"/>
      <c r="D51" s="82" t="s">
        <v>58</v>
      </c>
      <c r="E51" s="83" t="s">
        <v>59</v>
      </c>
      <c r="F51" s="82" t="s">
        <v>58</v>
      </c>
      <c r="G51" s="83" t="s">
        <v>59</v>
      </c>
      <c r="H51" s="82" t="s">
        <v>60</v>
      </c>
      <c r="I51" s="83"/>
      <c r="J51" s="83"/>
      <c r="K51" s="84"/>
    </row>
    <row r="52" spans="1:11" s="66" customFormat="1" ht="13.5" customHeight="1">
      <c r="A52" s="77" t="s">
        <v>87</v>
      </c>
      <c r="B52" s="76" t="s">
        <v>88</v>
      </c>
      <c r="C52" s="76"/>
      <c r="D52" s="125">
        <f>datitrim!C41</f>
        <v>44403</v>
      </c>
      <c r="E52" s="126">
        <f>datitrim!D41</f>
        <v>2509743</v>
      </c>
      <c r="F52" s="125">
        <f>datitrim!E41</f>
        <v>0</v>
      </c>
      <c r="G52" s="126">
        <f>datitrim!F41</f>
        <v>0</v>
      </c>
      <c r="H52" s="125">
        <f>datitrim!G41</f>
        <v>9255</v>
      </c>
      <c r="I52" s="126">
        <f>datitrim!H41</f>
        <v>2378227</v>
      </c>
      <c r="J52" s="126">
        <f>datitrim!I41</f>
        <v>89947</v>
      </c>
      <c r="K52" s="127">
        <f>datitrim!J41</f>
        <v>2477429</v>
      </c>
    </row>
    <row r="53" spans="1:11" ht="12" customHeight="1">
      <c r="A53" s="77"/>
      <c r="B53" s="92" t="s">
        <v>89</v>
      </c>
      <c r="C53" s="76"/>
      <c r="D53" s="128">
        <f>datitrim!C42</f>
        <v>66</v>
      </c>
      <c r="E53" s="129">
        <f>datitrim!D42</f>
        <v>11906</v>
      </c>
      <c r="F53" s="128">
        <f>datitrim!E42</f>
        <v>0</v>
      </c>
      <c r="G53" s="129">
        <f>datitrim!F42</f>
        <v>0</v>
      </c>
      <c r="H53" s="128">
        <f>datitrim!G42</f>
        <v>0</v>
      </c>
      <c r="I53" s="130">
        <f>datitrim!H42</f>
        <v>11914</v>
      </c>
      <c r="J53" s="130">
        <f>datitrim!I42</f>
        <v>0</v>
      </c>
      <c r="K53" s="127">
        <f>datitrim!J42</f>
        <v>11914</v>
      </c>
    </row>
    <row r="54" spans="1:11" ht="12" customHeight="1">
      <c r="A54" s="77"/>
      <c r="B54" s="131" t="s">
        <v>90</v>
      </c>
      <c r="D54" s="89">
        <f>datitrim!C43</f>
        <v>66</v>
      </c>
      <c r="E54" s="90">
        <f>datitrim!D43</f>
        <v>11906</v>
      </c>
      <c r="F54" s="89">
        <f>datitrim!E43</f>
        <v>0</v>
      </c>
      <c r="G54" s="90">
        <f>datitrim!F43</f>
        <v>0</v>
      </c>
      <c r="H54" s="89">
        <f>datitrim!G43</f>
        <v>0</v>
      </c>
      <c r="I54" s="90">
        <f>datitrim!H43</f>
        <v>11914</v>
      </c>
      <c r="J54" s="90">
        <f>datitrim!I43</f>
        <v>0</v>
      </c>
      <c r="K54" s="127">
        <f>datitrim!J43</f>
        <v>11914</v>
      </c>
    </row>
    <row r="55" spans="1:11" ht="12" customHeight="1">
      <c r="A55" s="77"/>
      <c r="B55" s="131" t="s">
        <v>91</v>
      </c>
      <c r="D55" s="89">
        <f>datitrim!C44</f>
        <v>0</v>
      </c>
      <c r="E55" s="90">
        <f>datitrim!D44</f>
        <v>0</v>
      </c>
      <c r="F55" s="89">
        <f>datitrim!E44</f>
        <v>0</v>
      </c>
      <c r="G55" s="90">
        <f>datitrim!F44</f>
        <v>0</v>
      </c>
      <c r="H55" s="89">
        <f>datitrim!G44</f>
        <v>0</v>
      </c>
      <c r="I55" s="90">
        <f>datitrim!H44</f>
        <v>0</v>
      </c>
      <c r="J55" s="90">
        <f>datitrim!I44</f>
        <v>0</v>
      </c>
      <c r="K55" s="127">
        <f>datitrim!J44</f>
        <v>0</v>
      </c>
    </row>
    <row r="56" spans="1:11" ht="12" customHeight="1">
      <c r="A56" s="77"/>
      <c r="B56" s="131" t="s">
        <v>92</v>
      </c>
      <c r="D56" s="89">
        <f>datitrim!C45</f>
        <v>0</v>
      </c>
      <c r="E56" s="90">
        <f>datitrim!D45</f>
        <v>0</v>
      </c>
      <c r="F56" s="89">
        <f>datitrim!E45</f>
        <v>0</v>
      </c>
      <c r="G56" s="90">
        <f>datitrim!F45</f>
        <v>0</v>
      </c>
      <c r="H56" s="89">
        <f>datitrim!G45</f>
        <v>0</v>
      </c>
      <c r="I56" s="90">
        <f>datitrim!H45</f>
        <v>0</v>
      </c>
      <c r="J56" s="90">
        <f>datitrim!I45</f>
        <v>0</v>
      </c>
      <c r="K56" s="127">
        <f>datitrim!J45</f>
        <v>0</v>
      </c>
    </row>
    <row r="57" spans="1:11" ht="12" customHeight="1">
      <c r="A57" s="77"/>
      <c r="B57" s="131" t="s">
        <v>93</v>
      </c>
      <c r="D57" s="89">
        <f>datitrim!C46</f>
        <v>0</v>
      </c>
      <c r="E57" s="90">
        <f>datitrim!D46</f>
        <v>0</v>
      </c>
      <c r="F57" s="89">
        <f>datitrim!E46</f>
        <v>0</v>
      </c>
      <c r="G57" s="90">
        <f>datitrim!F46</f>
        <v>0</v>
      </c>
      <c r="H57" s="89">
        <f>datitrim!G46</f>
        <v>0</v>
      </c>
      <c r="I57" s="90">
        <f>datitrim!H46</f>
        <v>0</v>
      </c>
      <c r="J57" s="90">
        <f>datitrim!I46</f>
        <v>0</v>
      </c>
      <c r="K57" s="127">
        <f>datitrim!J46</f>
        <v>0</v>
      </c>
    </row>
    <row r="58" spans="1:11" ht="13.5" customHeight="1">
      <c r="A58" s="77"/>
      <c r="B58" s="76" t="s">
        <v>94</v>
      </c>
      <c r="D58" s="89">
        <f>datitrim!C47</f>
        <v>11450</v>
      </c>
      <c r="E58" s="90">
        <f>datitrim!D47</f>
        <v>475525</v>
      </c>
      <c r="F58" s="89">
        <f>datitrim!E47</f>
        <v>0</v>
      </c>
      <c r="G58" s="90">
        <f>datitrim!F47</f>
        <v>0</v>
      </c>
      <c r="H58" s="89">
        <f>datitrim!G47</f>
        <v>631</v>
      </c>
      <c r="I58" s="90">
        <f>datitrim!H47</f>
        <v>575150</v>
      </c>
      <c r="J58" s="132">
        <f>datitrim!I47</f>
        <v>0</v>
      </c>
      <c r="K58" s="127">
        <f>datitrim!J47</f>
        <v>575781</v>
      </c>
    </row>
    <row r="59" spans="1:11" ht="12" customHeight="1">
      <c r="A59" s="77"/>
      <c r="B59" s="92" t="s">
        <v>95</v>
      </c>
      <c r="D59" s="89">
        <f>datitrim!C48</f>
        <v>4932</v>
      </c>
      <c r="E59" s="90">
        <f>datitrim!D48</f>
        <v>22862</v>
      </c>
      <c r="F59" s="89">
        <f>datitrim!E48</f>
        <v>0</v>
      </c>
      <c r="G59" s="90">
        <f>datitrim!F48</f>
        <v>0</v>
      </c>
      <c r="H59" s="89">
        <f>datitrim!G48</f>
        <v>31</v>
      </c>
      <c r="I59" s="90">
        <f>datitrim!H48</f>
        <v>17915</v>
      </c>
      <c r="J59" s="132">
        <f>datitrim!I48</f>
        <v>0</v>
      </c>
      <c r="K59" s="127">
        <f>datitrim!J48</f>
        <v>17946</v>
      </c>
    </row>
    <row r="60" spans="1:11" s="68" customFormat="1" ht="12.75" customHeight="1">
      <c r="A60" s="96"/>
      <c r="B60" s="97"/>
      <c r="C60" s="97" t="s">
        <v>96</v>
      </c>
      <c r="D60" s="98">
        <f aca="true" t="shared" si="5" ref="D60:J60">D52+D58</f>
        <v>55853</v>
      </c>
      <c r="E60" s="99">
        <f t="shared" si="5"/>
        <v>2985268</v>
      </c>
      <c r="F60" s="98">
        <f t="shared" si="5"/>
        <v>0</v>
      </c>
      <c r="G60" s="99">
        <f t="shared" si="5"/>
        <v>0</v>
      </c>
      <c r="H60" s="98">
        <f t="shared" si="5"/>
        <v>9886</v>
      </c>
      <c r="I60" s="99">
        <f t="shared" si="5"/>
        <v>2953377</v>
      </c>
      <c r="J60" s="99">
        <f t="shared" si="5"/>
        <v>89947</v>
      </c>
      <c r="K60" s="127">
        <f>H60+I60+J60</f>
        <v>3053210</v>
      </c>
    </row>
    <row r="61" spans="1:11" ht="13.5" customHeight="1">
      <c r="A61" s="101"/>
      <c r="B61" s="102"/>
      <c r="C61" s="102" t="str">
        <f>"Variazione %   "&amp;datitrim!$I$1&amp;" / "&amp;datitrim!$I$1-1</f>
        <v>Variazione %   2009 / 2008</v>
      </c>
      <c r="D61" s="103">
        <f>datitrim!K49</f>
        <v>40.74</v>
      </c>
      <c r="E61" s="104">
        <f>datitrim!L49</f>
        <v>31.39</v>
      </c>
      <c r="F61" s="103"/>
      <c r="G61" s="104"/>
      <c r="H61" s="103">
        <f>datitrim!O49</f>
        <v>-20.05</v>
      </c>
      <c r="I61" s="104">
        <f>datitrim!P49</f>
        <v>56.72</v>
      </c>
      <c r="J61" s="104">
        <f>datitrim!Q49</f>
        <v>-53.12</v>
      </c>
      <c r="K61" s="133">
        <f>datitrim!R49</f>
        <v>46.17</v>
      </c>
    </row>
    <row r="62" spans="1:11" ht="13.5" customHeight="1">
      <c r="A62" s="134" t="s">
        <v>97</v>
      </c>
      <c r="B62" s="135"/>
      <c r="C62" s="136"/>
      <c r="D62" s="89">
        <f>datitrim!C50</f>
        <v>20749</v>
      </c>
      <c r="E62" s="90">
        <f>datitrim!D50</f>
        <v>2766104</v>
      </c>
      <c r="F62" s="89">
        <f>datitrim!E50</f>
        <v>2465</v>
      </c>
      <c r="G62" s="90">
        <f>datitrim!F50</f>
        <v>4955</v>
      </c>
      <c r="H62" s="89">
        <f>datitrim!G50</f>
        <v>9857</v>
      </c>
      <c r="I62" s="90">
        <f>datitrim!H50</f>
        <v>44</v>
      </c>
      <c r="J62" s="90">
        <f>datitrim!I50</f>
        <v>84</v>
      </c>
      <c r="K62" s="127">
        <f>datitrim!J50</f>
        <v>9985</v>
      </c>
    </row>
    <row r="63" spans="1:11" ht="12" customHeight="1">
      <c r="A63" s="77"/>
      <c r="B63" s="92" t="s">
        <v>98</v>
      </c>
      <c r="D63" s="128">
        <f>datitrim!C59</f>
        <v>20749</v>
      </c>
      <c r="E63" s="129">
        <f>datitrim!D59</f>
        <v>2764798</v>
      </c>
      <c r="F63" s="128">
        <f>datitrim!E59</f>
        <v>2460</v>
      </c>
      <c r="G63" s="129">
        <f>datitrim!F59</f>
        <v>4951</v>
      </c>
      <c r="H63" s="89">
        <f>datitrim!G59</f>
        <v>9857</v>
      </c>
      <c r="I63" s="90">
        <f>datitrim!H59</f>
        <v>29</v>
      </c>
      <c r="J63" s="90">
        <f>datitrim!I59</f>
        <v>33</v>
      </c>
      <c r="K63" s="127">
        <f>datitrim!J59</f>
        <v>9919</v>
      </c>
    </row>
    <row r="64" spans="1:11" ht="12" customHeight="1">
      <c r="A64" s="77"/>
      <c r="B64" s="93" t="s">
        <v>99</v>
      </c>
      <c r="D64" s="137">
        <f>datitrim!C60</f>
        <v>0</v>
      </c>
      <c r="E64" s="129">
        <f>datitrim!D60</f>
        <v>1306</v>
      </c>
      <c r="F64" s="137">
        <f>datitrim!E60</f>
        <v>5</v>
      </c>
      <c r="G64" s="129">
        <f>datitrim!F60</f>
        <v>4</v>
      </c>
      <c r="H64" s="89">
        <f>datitrim!G60</f>
        <v>0</v>
      </c>
      <c r="I64" s="90">
        <f>datitrim!H60</f>
        <v>15</v>
      </c>
      <c r="J64" s="90">
        <f>datitrim!I60</f>
        <v>51</v>
      </c>
      <c r="K64" s="127">
        <f>datitrim!J60</f>
        <v>66</v>
      </c>
    </row>
    <row r="65" spans="1:11" ht="12.75" customHeight="1">
      <c r="A65" s="138"/>
      <c r="B65" s="139" t="s">
        <v>28</v>
      </c>
      <c r="C65" s="70"/>
      <c r="D65" s="140"/>
      <c r="E65" s="141"/>
      <c r="F65" s="140"/>
      <c r="G65" s="141"/>
      <c r="H65" s="140"/>
      <c r="I65" s="142"/>
      <c r="J65" s="142"/>
      <c r="K65" s="143"/>
    </row>
    <row r="66" spans="1:11" s="68" customFormat="1" ht="12.75" customHeight="1">
      <c r="A66" s="96"/>
      <c r="B66" s="144" t="s">
        <v>29</v>
      </c>
      <c r="C66" s="144"/>
      <c r="D66" s="145">
        <f>D25+D27+D38+D40+D60</f>
        <v>4440020</v>
      </c>
      <c r="E66" s="146">
        <f>E25+E27+E38+E40+E60+E62</f>
        <v>137092735</v>
      </c>
      <c r="F66" s="145">
        <f>F25+F27+F38+F40+F60</f>
        <v>206030</v>
      </c>
      <c r="G66" s="146">
        <f>G25+G27+G38+G40+G60+G62</f>
        <v>549099</v>
      </c>
      <c r="H66" s="145">
        <f>H25+H27+H38+H40+H60+H62</f>
        <v>641173</v>
      </c>
      <c r="I66" s="147">
        <f>I25+I27+I38+I40+I60+I62</f>
        <v>57293989</v>
      </c>
      <c r="J66" s="147">
        <f>J25+J27+J38+J40+J60+J62</f>
        <v>2112599</v>
      </c>
      <c r="K66" s="148">
        <f>H66+I66+J66</f>
        <v>60047761</v>
      </c>
    </row>
    <row r="67" spans="1:11" ht="13.5" customHeight="1">
      <c r="A67" s="101"/>
      <c r="B67" s="102"/>
      <c r="C67" s="102" t="str">
        <f>"Variazione %   "&amp;datitrim!$I$1&amp;" / "&amp;datitrim!$I$1-1</f>
        <v>Variazione %   2009 / 2008</v>
      </c>
      <c r="D67" s="117">
        <f>datitrim!K51</f>
        <v>-8.09</v>
      </c>
      <c r="E67" s="118">
        <f>datitrim!L51</f>
        <v>17.71</v>
      </c>
      <c r="F67" s="117">
        <f>datitrim!M51</f>
        <v>-26.02</v>
      </c>
      <c r="G67" s="118">
        <f>datitrim!N51</f>
        <v>-22.34</v>
      </c>
      <c r="H67" s="117">
        <f>datitrim!O51</f>
        <v>-1.51</v>
      </c>
      <c r="I67" s="122">
        <f>datitrim!P51</f>
        <v>65.47</v>
      </c>
      <c r="J67" s="122">
        <f>datitrim!Q51</f>
        <v>-16.18</v>
      </c>
      <c r="K67" s="133">
        <f>datitrim!R51</f>
        <v>58.87</v>
      </c>
    </row>
    <row r="68" spans="1:11" ht="12" customHeight="1">
      <c r="A68" s="85"/>
      <c r="B68" s="113" t="s">
        <v>100</v>
      </c>
      <c r="C68" s="149"/>
      <c r="D68" s="150"/>
      <c r="F68" s="151"/>
      <c r="H68" s="151"/>
      <c r="I68" s="152"/>
      <c r="J68" s="150"/>
      <c r="K68" s="87"/>
    </row>
    <row r="69" spans="1:11" ht="12" customHeight="1">
      <c r="A69" s="80"/>
      <c r="B69" s="81" t="s">
        <v>101</v>
      </c>
      <c r="C69" s="153"/>
      <c r="D69" s="154">
        <f>datitrim!C52</f>
        <v>851791</v>
      </c>
      <c r="E69" s="155">
        <f>datitrim!D52</f>
        <v>44838697</v>
      </c>
      <c r="F69" s="154">
        <f>datitrim!E52</f>
        <v>58233</v>
      </c>
      <c r="G69" s="156">
        <f>datitrim!F52</f>
        <v>326579</v>
      </c>
      <c r="H69" s="157">
        <f>datitrim!G52</f>
        <v>8113</v>
      </c>
      <c r="I69" s="158">
        <f>datitrim!H52</f>
        <v>1108900</v>
      </c>
      <c r="J69" s="159">
        <f>datitrim!I52</f>
        <v>0</v>
      </c>
      <c r="K69" s="160">
        <f>datitrim!J52</f>
        <v>1117013</v>
      </c>
    </row>
    <row r="70" spans="1:11" ht="15" customHeight="1">
      <c r="A70" s="161"/>
      <c r="B70" s="162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nell'anno 2009:   8015</v>
      </c>
      <c r="C70" s="47"/>
      <c r="D70" s="163"/>
      <c r="E70" s="47"/>
      <c r="F70" s="47"/>
      <c r="G70" s="163"/>
      <c r="H70" s="163"/>
      <c r="I70" s="163"/>
      <c r="J70" s="163"/>
      <c r="K70" s="164"/>
    </row>
    <row r="71" spans="4:11" ht="13.5" customHeight="1">
      <c r="D71" s="165"/>
      <c r="G71" s="129"/>
      <c r="H71" s="165"/>
      <c r="I71" s="165"/>
      <c r="J71" s="165"/>
      <c r="K71" s="165"/>
    </row>
    <row r="72" spans="1:11" ht="11.25">
      <c r="A72" s="68" t="s">
        <v>102</v>
      </c>
      <c r="D72" s="165"/>
      <c r="E72" s="129"/>
      <c r="G72" s="165"/>
      <c r="H72" s="165"/>
      <c r="I72" s="165"/>
      <c r="J72" s="165"/>
      <c r="K72" s="165"/>
    </row>
    <row r="73" spans="1:11" ht="12.75" customHeight="1">
      <c r="A73" s="69"/>
      <c r="B73" s="70"/>
      <c r="C73" s="70"/>
      <c r="D73" s="71" t="s">
        <v>48</v>
      </c>
      <c r="E73" s="73"/>
      <c r="F73" s="71" t="s">
        <v>49</v>
      </c>
      <c r="G73" s="73"/>
      <c r="H73" s="71" t="s">
        <v>50</v>
      </c>
      <c r="I73" s="73"/>
      <c r="J73" s="73"/>
      <c r="K73" s="72"/>
    </row>
    <row r="74" spans="1:11" ht="12.75" customHeight="1">
      <c r="A74" s="85"/>
      <c r="B74" s="65"/>
      <c r="C74" s="64"/>
      <c r="D74" s="77" t="s">
        <v>52</v>
      </c>
      <c r="E74" s="78" t="s">
        <v>53</v>
      </c>
      <c r="F74" s="77" t="s">
        <v>52</v>
      </c>
      <c r="G74" s="78" t="s">
        <v>53</v>
      </c>
      <c r="H74" s="77" t="s">
        <v>54</v>
      </c>
      <c r="I74" s="78" t="s">
        <v>55</v>
      </c>
      <c r="J74" s="78" t="s">
        <v>56</v>
      </c>
      <c r="K74" s="79" t="s">
        <v>57</v>
      </c>
    </row>
    <row r="75" spans="1:11" ht="12.75" customHeight="1">
      <c r="A75" s="80"/>
      <c r="B75" s="81"/>
      <c r="C75" s="81"/>
      <c r="D75" s="82" t="s">
        <v>58</v>
      </c>
      <c r="E75" s="83" t="s">
        <v>59</v>
      </c>
      <c r="F75" s="82" t="s">
        <v>58</v>
      </c>
      <c r="G75" s="83" t="s">
        <v>59</v>
      </c>
      <c r="H75" s="82" t="s">
        <v>60</v>
      </c>
      <c r="I75" s="83"/>
      <c r="J75" s="83"/>
      <c r="K75" s="84"/>
    </row>
    <row r="76" spans="1:11" ht="13.5" customHeight="1">
      <c r="A76" s="77"/>
      <c r="B76" s="62" t="s">
        <v>103</v>
      </c>
      <c r="D76" s="114">
        <f>datitrim!C61</f>
        <v>100776</v>
      </c>
      <c r="E76" s="115">
        <f>datitrim!D61</f>
        <v>2794078</v>
      </c>
      <c r="F76" s="114">
        <f>datitrim!E61</f>
        <v>413</v>
      </c>
      <c r="G76" s="115">
        <f>datitrim!F61</f>
        <v>0</v>
      </c>
      <c r="H76" s="114">
        <f>datitrim!G61</f>
        <v>24535</v>
      </c>
      <c r="I76" s="116">
        <f>datitrim!H61</f>
        <v>1423339</v>
      </c>
      <c r="J76" s="116">
        <f>datitrim!I61</f>
        <v>1088</v>
      </c>
      <c r="K76" s="127">
        <f>datitrim!J61</f>
        <v>1448962</v>
      </c>
    </row>
    <row r="77" spans="1:11" ht="13.5" customHeight="1">
      <c r="A77" s="101"/>
      <c r="B77" s="102"/>
      <c r="C77" s="166" t="str">
        <f>"Variazione %   "&amp;datitrim!$I$1&amp;" / "&amp;datitrim!$I$1-1</f>
        <v>Variazione %   2009 / 2008</v>
      </c>
      <c r="D77" s="167">
        <f>datitrim!K61</f>
        <v>-5.28</v>
      </c>
      <c r="E77" s="118">
        <f>datitrim!L61</f>
        <v>39.87</v>
      </c>
      <c r="F77" s="117">
        <f>datitrim!M61</f>
        <v>1.72</v>
      </c>
      <c r="G77" s="118">
        <f>datitrim!N61</f>
        <v>0</v>
      </c>
      <c r="H77" s="117">
        <f>datitrim!O61</f>
        <v>2.11</v>
      </c>
      <c r="I77" s="122">
        <f>datitrim!P61</f>
        <v>0.44</v>
      </c>
      <c r="J77" s="167">
        <f>datitrim!Q61</f>
        <v>-77.03</v>
      </c>
      <c r="K77" s="133">
        <f>datitrim!R61</f>
        <v>0.21</v>
      </c>
    </row>
    <row r="78" spans="1:11" ht="12" customHeight="1">
      <c r="A78" s="69"/>
      <c r="B78" s="113" t="s">
        <v>100</v>
      </c>
      <c r="C78" s="149"/>
      <c r="D78" s="150"/>
      <c r="F78" s="151"/>
      <c r="H78" s="151"/>
      <c r="I78" s="152"/>
      <c r="J78" s="150"/>
      <c r="K78" s="87"/>
    </row>
    <row r="79" spans="1:11" ht="12" customHeight="1">
      <c r="A79" s="80"/>
      <c r="B79" s="81" t="s">
        <v>101</v>
      </c>
      <c r="C79" s="153"/>
      <c r="D79" s="154">
        <f>datitrim!C62</f>
        <v>0</v>
      </c>
      <c r="E79" s="155">
        <f>datitrim!D62</f>
        <v>0</v>
      </c>
      <c r="F79" s="154">
        <f>datitrim!E62</f>
        <v>0</v>
      </c>
      <c r="G79" s="156">
        <f>datitrim!F62</f>
        <v>0</v>
      </c>
      <c r="H79" s="157">
        <f>datitrim!G62</f>
        <v>0</v>
      </c>
      <c r="I79" s="158">
        <f>datitrim!H62</f>
        <v>0</v>
      </c>
      <c r="J79" s="159">
        <f>datitrim!I62</f>
        <v>0</v>
      </c>
      <c r="K79" s="160">
        <f>datitrim!J62</f>
        <v>0</v>
      </c>
    </row>
    <row r="80" spans="1:11" ht="15" customHeight="1">
      <c r="A80" s="161"/>
      <c r="B80" s="162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nell'anno 2009:   0</v>
      </c>
      <c r="C80" s="47"/>
      <c r="D80" s="163"/>
      <c r="E80" s="47"/>
      <c r="F80" s="47"/>
      <c r="G80" s="163"/>
      <c r="H80" s="163"/>
      <c r="I80" s="163"/>
      <c r="J80" s="163"/>
      <c r="K80" s="168"/>
    </row>
    <row r="81" ht="6.75" customHeight="1"/>
    <row r="82" spans="1:11" ht="13.5" customHeight="1">
      <c r="A82" s="296" t="s">
        <v>104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</row>
    <row r="83" spans="1:11" ht="13.5" customHeight="1">
      <c r="A83" s="297"/>
      <c r="B83" s="297"/>
      <c r="C83" s="297"/>
      <c r="D83" s="297"/>
      <c r="E83" s="297"/>
      <c r="F83" s="297"/>
      <c r="G83" s="297"/>
      <c r="H83" s="297"/>
      <c r="I83" s="297"/>
      <c r="J83" s="297"/>
      <c r="K83" s="297"/>
    </row>
    <row r="84" spans="1:11" ht="11.25">
      <c r="A84" s="53" t="s">
        <v>105</v>
      </c>
      <c r="B84" s="53"/>
      <c r="C84" s="54"/>
      <c r="D84" s="53"/>
      <c r="E84" s="53"/>
      <c r="F84" s="53"/>
      <c r="G84" s="53"/>
      <c r="H84" s="53"/>
      <c r="I84" s="53"/>
      <c r="J84" s="53"/>
      <c r="K84" s="53"/>
    </row>
  </sheetData>
  <sheetProtection/>
  <mergeCells count="3">
    <mergeCell ref="B19:C19"/>
    <mergeCell ref="B36:C36"/>
    <mergeCell ref="A82:K83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105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H61" sqref="H61"/>
    </sheetView>
  </sheetViews>
  <sheetFormatPr defaultColWidth="9.140625" defaultRowHeight="15"/>
  <cols>
    <col min="1" max="1" width="8.8515625" style="60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9.7109375" style="1" customWidth="1"/>
    <col min="8" max="9" width="9.57421875" style="1" bestFit="1" customWidth="1"/>
    <col min="10" max="16384" width="9.140625" style="1" customWidth="1"/>
  </cols>
  <sheetData>
    <row r="1" spans="1:7" ht="12.75" customHeight="1">
      <c r="A1" s="290" t="s">
        <v>1</v>
      </c>
      <c r="G1" s="3" t="s">
        <v>2</v>
      </c>
    </row>
    <row r="2" spans="1:7" ht="12.75" customHeight="1">
      <c r="A2" s="290"/>
      <c r="G2" s="3"/>
    </row>
    <row r="3" spans="1:7" s="6" customFormat="1" ht="12.75" customHeight="1">
      <c r="A3" s="290"/>
      <c r="B3" s="4" t="s">
        <v>3</v>
      </c>
      <c r="C3" s="4"/>
      <c r="D3" s="5"/>
      <c r="E3" s="4"/>
      <c r="F3" s="4"/>
      <c r="G3" s="4"/>
    </row>
    <row r="4" spans="1:7" s="6" customFormat="1" ht="12.75" customHeight="1">
      <c r="A4" s="290"/>
      <c r="B4" s="4" t="s">
        <v>4</v>
      </c>
      <c r="C4" s="4"/>
      <c r="D4" s="5"/>
      <c r="E4" s="4"/>
      <c r="F4" s="4"/>
      <c r="G4" s="4"/>
    </row>
    <row r="5" spans="1:7" s="6" customFormat="1" ht="12.75" customHeight="1">
      <c r="A5" s="290"/>
      <c r="B5" s="4"/>
      <c r="C5" s="4"/>
      <c r="D5" s="5"/>
      <c r="E5" s="4"/>
      <c r="F5" s="4"/>
      <c r="G5" s="4"/>
    </row>
    <row r="6" spans="1:7" s="6" customFormat="1" ht="12.75" customHeight="1">
      <c r="A6" s="290"/>
      <c r="B6" s="1"/>
      <c r="D6" s="7"/>
      <c r="G6" s="8" t="s">
        <v>5</v>
      </c>
    </row>
    <row r="7" spans="1:7" ht="12.75" customHeight="1">
      <c r="A7" s="290"/>
      <c r="B7" s="4"/>
      <c r="C7" s="4"/>
      <c r="D7" s="5"/>
      <c r="E7" s="4"/>
      <c r="F7" s="4"/>
      <c r="G7" s="4"/>
    </row>
    <row r="8" spans="1:7" s="6" customFormat="1" ht="12.75" customHeight="1">
      <c r="A8" s="290"/>
      <c r="B8" s="4" t="str">
        <f>"Premi lordi contabilizzati "&amp;IF(datitrim!J1=0,"nell'anno ","a tutto il "&amp;TRIM(datitrim!J1)&amp;" trimestre ")&amp;datitrim!I1</f>
        <v>Premi lordi contabilizzati nell'anno 2009</v>
      </c>
      <c r="C8" s="4"/>
      <c r="D8" s="5"/>
      <c r="E8" s="4"/>
      <c r="F8" s="4"/>
      <c r="G8" s="4"/>
    </row>
    <row r="9" spans="1:7" ht="9.75" customHeight="1">
      <c r="A9" s="290"/>
      <c r="C9" s="9"/>
      <c r="D9" s="9"/>
      <c r="E9" s="9"/>
      <c r="F9" s="9"/>
      <c r="G9" s="9"/>
    </row>
    <row r="10" spans="1:7" ht="12.75" customHeight="1">
      <c r="A10" s="290"/>
      <c r="B10" s="10"/>
      <c r="C10" s="11"/>
      <c r="D10" s="11"/>
      <c r="E10" s="12" t="str">
        <f>IF(datitrim!J1=0,"ANNO",TRIM(datitrim!J1)&amp;" trimestre")</f>
        <v>ANNO</v>
      </c>
      <c r="F10" s="13" t="s">
        <v>6</v>
      </c>
      <c r="G10" s="13" t="s">
        <v>7</v>
      </c>
    </row>
    <row r="11" spans="1:7" ht="12.75" customHeight="1">
      <c r="A11" s="290"/>
      <c r="B11" s="14"/>
      <c r="C11" s="5" t="s">
        <v>8</v>
      </c>
      <c r="D11" s="5"/>
      <c r="E11" s="15">
        <f>datitrim!I1</f>
        <v>2009</v>
      </c>
      <c r="F11" s="16" t="str">
        <f>datitrim!I1&amp;" / "&amp;datitrim!I1-1</f>
        <v>2009 / 2008</v>
      </c>
      <c r="G11" s="16" t="s">
        <v>9</v>
      </c>
    </row>
    <row r="12" spans="1:7" ht="7.5" customHeight="1">
      <c r="A12" s="290"/>
      <c r="B12" s="14"/>
      <c r="C12" s="2"/>
      <c r="E12" s="17"/>
      <c r="F12" s="16"/>
      <c r="G12" s="16"/>
    </row>
    <row r="13" spans="1:7" ht="9.75" customHeight="1">
      <c r="A13" s="290"/>
      <c r="B13" s="18"/>
      <c r="C13" s="19"/>
      <c r="D13" s="19"/>
      <c r="E13" s="10"/>
      <c r="F13" s="20"/>
      <c r="G13" s="20"/>
    </row>
    <row r="14" spans="1:7" s="2" customFormat="1" ht="12.75" customHeight="1">
      <c r="A14" s="290"/>
      <c r="B14" s="21"/>
      <c r="C14" s="2" t="s">
        <v>10</v>
      </c>
      <c r="E14" s="22">
        <f>datitrim!$C1</f>
        <v>3183546</v>
      </c>
      <c r="F14" s="23">
        <f>datitrim!$K1</f>
        <v>-0.57</v>
      </c>
      <c r="G14" s="23">
        <f>datitrim!$L1</f>
        <v>8.66</v>
      </c>
    </row>
    <row r="15" spans="1:7" s="2" customFormat="1" ht="12.75" customHeight="1">
      <c r="A15" s="290"/>
      <c r="B15" s="15"/>
      <c r="C15" s="7" t="s">
        <v>11</v>
      </c>
      <c r="E15" s="22">
        <f>datitrim!$C2</f>
        <v>2194274</v>
      </c>
      <c r="F15" s="23">
        <f>datitrim!$K2</f>
        <v>1.65</v>
      </c>
      <c r="G15" s="23">
        <f>datitrim!$L2</f>
        <v>5.97</v>
      </c>
    </row>
    <row r="16" spans="1:7" s="2" customFormat="1" ht="12.75" customHeight="1">
      <c r="A16" s="290"/>
      <c r="B16" s="21"/>
      <c r="C16" s="2" t="s">
        <v>12</v>
      </c>
      <c r="E16" s="22">
        <f>datitrim!$C3</f>
        <v>3139676</v>
      </c>
      <c r="F16" s="23">
        <f>datitrim!$K3</f>
        <v>-2.12</v>
      </c>
      <c r="G16" s="23">
        <f>datitrim!$L3</f>
        <v>8.54</v>
      </c>
    </row>
    <row r="17" spans="1:7" s="2" customFormat="1" ht="12.75" customHeight="1">
      <c r="A17" s="290"/>
      <c r="B17" s="21"/>
      <c r="C17" s="2" t="s">
        <v>13</v>
      </c>
      <c r="E17" s="22">
        <f>datitrim!$C4</f>
        <v>7644</v>
      </c>
      <c r="F17" s="23">
        <f>datitrim!$K4</f>
        <v>-23.96</v>
      </c>
      <c r="G17" s="23">
        <f>datitrim!$L4</f>
        <v>0.02</v>
      </c>
    </row>
    <row r="18" spans="1:7" s="2" customFormat="1" ht="12.75" customHeight="1">
      <c r="A18" s="290"/>
      <c r="B18" s="21"/>
      <c r="C18" s="2" t="s">
        <v>14</v>
      </c>
      <c r="E18" s="22">
        <f>datitrim!$C5</f>
        <v>50228</v>
      </c>
      <c r="F18" s="23">
        <f>datitrim!$K5</f>
        <v>-18.74</v>
      </c>
      <c r="G18" s="23">
        <f>datitrim!$L5</f>
        <v>0.14</v>
      </c>
    </row>
    <row r="19" spans="1:7" s="2" customFormat="1" ht="12.75" customHeight="1">
      <c r="A19" s="290"/>
      <c r="B19" s="21"/>
      <c r="C19" s="2" t="s">
        <v>15</v>
      </c>
      <c r="E19" s="22">
        <f>datitrim!$C6</f>
        <v>335586</v>
      </c>
      <c r="F19" s="23">
        <f>datitrim!$K6</f>
        <v>7.52</v>
      </c>
      <c r="G19" s="23">
        <f>datitrim!$L6</f>
        <v>0.91</v>
      </c>
    </row>
    <row r="20" spans="1:7" s="2" customFormat="1" ht="12.75" customHeight="1">
      <c r="A20" s="290"/>
      <c r="B20" s="15"/>
      <c r="C20" s="24" t="s">
        <v>16</v>
      </c>
      <c r="E20" s="22">
        <f>datitrim!$C7</f>
        <v>225322</v>
      </c>
      <c r="F20" s="23">
        <f>datitrim!$K7</f>
        <v>-17.67</v>
      </c>
      <c r="G20" s="23">
        <f>datitrim!$L7</f>
        <v>0.61</v>
      </c>
    </row>
    <row r="21" spans="1:7" s="2" customFormat="1" ht="12.75" customHeight="1">
      <c r="A21" s="290"/>
      <c r="B21" s="21"/>
      <c r="C21" s="2" t="s">
        <v>17</v>
      </c>
      <c r="E21" s="22">
        <f>datitrim!$C8</f>
        <v>2350550</v>
      </c>
      <c r="F21" s="23">
        <f>datitrim!$K8</f>
        <v>0.2</v>
      </c>
      <c r="G21" s="23">
        <f>datitrim!$L8</f>
        <v>6.4</v>
      </c>
    </row>
    <row r="22" spans="1:7" s="2" customFormat="1" ht="12.75" customHeight="1">
      <c r="A22" s="290"/>
      <c r="B22" s="15"/>
      <c r="C22" s="7" t="s">
        <v>18</v>
      </c>
      <c r="D22" s="7"/>
      <c r="E22" s="22">
        <f>datitrim!$C9</f>
        <v>2729802</v>
      </c>
      <c r="F22" s="23">
        <f>datitrim!$K9</f>
        <v>-0.09</v>
      </c>
      <c r="G22" s="23">
        <f>datitrim!$L9</f>
        <v>7.43</v>
      </c>
    </row>
    <row r="23" spans="1:7" s="2" customFormat="1" ht="12.75" customHeight="1">
      <c r="A23" s="290"/>
      <c r="B23" s="21"/>
      <c r="C23" s="2" t="s">
        <v>19</v>
      </c>
      <c r="E23" s="22">
        <f>datitrim!$C10</f>
        <v>17007484</v>
      </c>
      <c r="F23" s="23">
        <f>datitrim!$K10</f>
        <v>-3.4</v>
      </c>
      <c r="G23" s="23">
        <f>datitrim!$L10</f>
        <v>46.28</v>
      </c>
    </row>
    <row r="24" spans="1:7" s="2" customFormat="1" ht="12.75" customHeight="1">
      <c r="A24" s="290"/>
      <c r="B24" s="21"/>
      <c r="C24" s="2" t="s">
        <v>20</v>
      </c>
      <c r="E24" s="22">
        <f>datitrim!$C11</f>
        <v>25390</v>
      </c>
      <c r="F24" s="23">
        <f>datitrim!$K11</f>
        <v>-12.72</v>
      </c>
      <c r="G24" s="23">
        <f>datitrim!$L11</f>
        <v>0.07</v>
      </c>
    </row>
    <row r="25" spans="1:7" s="2" customFormat="1" ht="12.75" customHeight="1">
      <c r="A25" s="290"/>
      <c r="B25" s="21"/>
      <c r="C25" s="2" t="s">
        <v>21</v>
      </c>
      <c r="E25" s="22">
        <f>datitrim!$C12</f>
        <v>31447</v>
      </c>
      <c r="F25" s="23">
        <f>datitrim!$K12</f>
        <v>1.56</v>
      </c>
      <c r="G25" s="23">
        <f>datitrim!$L12</f>
        <v>0.09</v>
      </c>
    </row>
    <row r="26" spans="1:7" s="2" customFormat="1" ht="12.75" customHeight="1">
      <c r="A26" s="290"/>
      <c r="B26" s="15"/>
      <c r="C26" s="2" t="s">
        <v>22</v>
      </c>
      <c r="E26" s="22">
        <f>datitrim!$C13</f>
        <v>3338605</v>
      </c>
      <c r="F26" s="23">
        <f>datitrim!$K13</f>
        <v>0.68</v>
      </c>
      <c r="G26" s="23">
        <f>datitrim!$L13</f>
        <v>9.09</v>
      </c>
    </row>
    <row r="27" spans="1:7" s="2" customFormat="1" ht="12.75" customHeight="1">
      <c r="A27" s="290"/>
      <c r="B27" s="15"/>
      <c r="C27" s="2" t="s">
        <v>23</v>
      </c>
      <c r="D27" s="25"/>
      <c r="E27" s="22">
        <f>datitrim!$C14</f>
        <v>313778</v>
      </c>
      <c r="F27" s="23">
        <f>datitrim!$K14</f>
        <v>-6.47</v>
      </c>
      <c r="G27" s="23">
        <f>datitrim!$L14</f>
        <v>0.85</v>
      </c>
    </row>
    <row r="28" spans="1:7" s="2" customFormat="1" ht="12.75" customHeight="1">
      <c r="A28" s="290"/>
      <c r="B28" s="15"/>
      <c r="C28" s="2" t="s">
        <v>24</v>
      </c>
      <c r="E28" s="22">
        <f>datitrim!$C15</f>
        <v>479938</v>
      </c>
      <c r="F28" s="23">
        <f>datitrim!$K15</f>
        <v>-3.59</v>
      </c>
      <c r="G28" s="23">
        <f>datitrim!$L15</f>
        <v>1.31</v>
      </c>
    </row>
    <row r="29" spans="1:7" s="2" customFormat="1" ht="12.75" customHeight="1">
      <c r="A29" s="290"/>
      <c r="B29" s="15"/>
      <c r="C29" s="2" t="s">
        <v>25</v>
      </c>
      <c r="E29" s="22">
        <f>datitrim!$C16</f>
        <v>607838</v>
      </c>
      <c r="F29" s="23">
        <f>datitrim!$K16</f>
        <v>-5.02</v>
      </c>
      <c r="G29" s="23">
        <f>datitrim!$L16</f>
        <v>1.65</v>
      </c>
    </row>
    <row r="30" spans="1:7" s="2" customFormat="1" ht="12.75" customHeight="1">
      <c r="A30" s="290"/>
      <c r="B30" s="15"/>
      <c r="C30" s="2" t="s">
        <v>26</v>
      </c>
      <c r="E30" s="22">
        <f>datitrim!$C17</f>
        <v>296547</v>
      </c>
      <c r="F30" s="23">
        <f>datitrim!$K17</f>
        <v>3.78</v>
      </c>
      <c r="G30" s="23">
        <f>datitrim!$L17</f>
        <v>0.81</v>
      </c>
    </row>
    <row r="31" spans="1:7" s="2" customFormat="1" ht="12.75" customHeight="1">
      <c r="A31" s="290"/>
      <c r="B31" s="15"/>
      <c r="C31" s="2" t="s">
        <v>27</v>
      </c>
      <c r="E31" s="22">
        <f>datitrim!$C18</f>
        <v>427879</v>
      </c>
      <c r="F31" s="23">
        <f>datitrim!$K18</f>
        <v>4.84</v>
      </c>
      <c r="G31" s="23">
        <f>datitrim!$L18</f>
        <v>1.16</v>
      </c>
    </row>
    <row r="32" spans="1:7" ht="9.75" customHeight="1">
      <c r="A32" s="290"/>
      <c r="B32" s="26"/>
      <c r="C32" s="27"/>
      <c r="D32" s="28"/>
      <c r="E32" s="29"/>
      <c r="F32" s="30"/>
      <c r="G32" s="30"/>
    </row>
    <row r="33" spans="1:7" s="36" customFormat="1" ht="15" customHeight="1">
      <c r="A33" s="290"/>
      <c r="B33" s="31"/>
      <c r="C33" s="32" t="s">
        <v>28</v>
      </c>
      <c r="D33" s="32"/>
      <c r="E33" s="33"/>
      <c r="F33" s="34"/>
      <c r="G33" s="35"/>
    </row>
    <row r="34" spans="1:9" s="36" customFormat="1" ht="15" customHeight="1">
      <c r="A34" s="290"/>
      <c r="B34" s="37"/>
      <c r="C34" s="38" t="s">
        <v>29</v>
      </c>
      <c r="D34" s="38"/>
      <c r="E34" s="39">
        <f>SUM(E14:E31)</f>
        <v>36745534</v>
      </c>
      <c r="F34" s="40">
        <f>datitrim!$K19</f>
        <v>-1.89</v>
      </c>
      <c r="G34" s="40">
        <f>datitrim!$L19</f>
        <v>100</v>
      </c>
      <c r="H34" s="41"/>
      <c r="I34" s="42"/>
    </row>
    <row r="35" spans="1:8" ht="9" customHeight="1">
      <c r="A35" s="290"/>
      <c r="B35" s="43"/>
      <c r="C35" s="2"/>
      <c r="E35" s="44"/>
      <c r="F35" s="45"/>
      <c r="G35" s="44"/>
      <c r="H35" s="2"/>
    </row>
    <row r="36" spans="1:6" ht="15.75" customHeight="1">
      <c r="A36" s="290"/>
      <c r="B36" s="46"/>
      <c r="C36" s="47" t="s">
        <v>30</v>
      </c>
      <c r="D36" s="47"/>
      <c r="E36" s="48">
        <f>datitrim!$C20</f>
        <v>2054145</v>
      </c>
      <c r="F36" s="49">
        <f>datitrim!$K20</f>
        <v>1.19</v>
      </c>
    </row>
    <row r="37" ht="7.5" customHeight="1">
      <c r="A37" s="290"/>
    </row>
    <row r="38" spans="1:7" s="6" customFormat="1" ht="12.75" customHeight="1">
      <c r="A38" s="290"/>
      <c r="B38" s="50" t="s">
        <v>31</v>
      </c>
      <c r="C38" s="51"/>
      <c r="D38" s="52"/>
      <c r="E38" s="51"/>
      <c r="F38" s="51"/>
      <c r="G38" s="51"/>
    </row>
    <row r="39" spans="1:7" ht="12.75" customHeight="1">
      <c r="A39" s="290"/>
      <c r="B39" s="53" t="s">
        <v>32</v>
      </c>
      <c r="C39" s="53"/>
      <c r="D39" s="54"/>
      <c r="E39" s="53"/>
      <c r="F39" s="53"/>
      <c r="G39" s="53"/>
    </row>
    <row r="40" ht="12">
      <c r="A40" s="290"/>
    </row>
    <row r="41" ht="12">
      <c r="A41" s="290"/>
    </row>
    <row r="42" ht="12">
      <c r="A42" s="290"/>
    </row>
    <row r="43" spans="1:6" s="6" customFormat="1" ht="24.75" customHeight="1">
      <c r="A43" s="290"/>
      <c r="B43" s="29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nell'anno 2009 (b)</v>
      </c>
      <c r="C43" s="298"/>
      <c r="D43" s="298"/>
      <c r="E43" s="298"/>
      <c r="F43" s="298"/>
    </row>
    <row r="44" ht="9.75" customHeight="1">
      <c r="A44" s="290"/>
    </row>
    <row r="45" spans="1:6" ht="12.75" customHeight="1">
      <c r="A45" s="290"/>
      <c r="B45" s="10"/>
      <c r="C45" s="11"/>
      <c r="D45" s="11"/>
      <c r="E45" s="12" t="s">
        <v>33</v>
      </c>
      <c r="F45" s="13" t="s">
        <v>34</v>
      </c>
    </row>
    <row r="46" spans="1:6" ht="12.75" customHeight="1">
      <c r="A46" s="290"/>
      <c r="B46" s="14"/>
      <c r="C46" s="5"/>
      <c r="D46" s="5"/>
      <c r="E46" s="15"/>
      <c r="F46" s="16" t="s">
        <v>35</v>
      </c>
    </row>
    <row r="47" spans="1:6" ht="12.75" customHeight="1">
      <c r="A47" s="290"/>
      <c r="B47" s="14"/>
      <c r="C47" s="2"/>
      <c r="E47" s="17" t="s">
        <v>9</v>
      </c>
      <c r="F47" s="16" t="s">
        <v>9</v>
      </c>
    </row>
    <row r="48" spans="1:6" ht="9.75" customHeight="1">
      <c r="A48" s="290"/>
      <c r="B48" s="18"/>
      <c r="C48" s="19"/>
      <c r="D48" s="55"/>
      <c r="E48" s="20"/>
      <c r="F48" s="20"/>
    </row>
    <row r="49" spans="1:6" s="2" customFormat="1" ht="12.75" customHeight="1">
      <c r="A49" s="290"/>
      <c r="B49" s="21"/>
      <c r="C49" s="2" t="s">
        <v>36</v>
      </c>
      <c r="D49" s="25"/>
      <c r="E49" s="56">
        <f>datitrim!$K122</f>
        <v>82.98</v>
      </c>
      <c r="F49" s="56">
        <f>datitrim!$L122</f>
        <v>90.46</v>
      </c>
    </row>
    <row r="50" spans="1:6" s="2" customFormat="1" ht="12.75" customHeight="1">
      <c r="A50" s="290"/>
      <c r="B50" s="15"/>
      <c r="C50" s="7" t="s">
        <v>37</v>
      </c>
      <c r="D50" s="25"/>
      <c r="E50" s="56">
        <f>datitrim!$K123</f>
        <v>2.1</v>
      </c>
      <c r="F50" s="56">
        <f>datitrim!$L123</f>
        <v>0.4</v>
      </c>
    </row>
    <row r="51" spans="1:6" s="2" customFormat="1" ht="12.75" customHeight="1">
      <c r="A51" s="290"/>
      <c r="B51" s="21"/>
      <c r="C51" s="2" t="s">
        <v>38</v>
      </c>
      <c r="D51" s="25"/>
      <c r="E51" s="56">
        <f>datitrim!$K124</f>
        <v>3.86</v>
      </c>
      <c r="F51" s="56">
        <f>datitrim!$L124</f>
        <v>5.17</v>
      </c>
    </row>
    <row r="52" spans="1:6" s="2" customFormat="1" ht="12.75" customHeight="1">
      <c r="A52" s="290"/>
      <c r="B52" s="21"/>
      <c r="C52" s="2" t="s">
        <v>39</v>
      </c>
      <c r="D52" s="25"/>
      <c r="E52" s="56">
        <f>datitrim!$K125</f>
        <v>2.59</v>
      </c>
      <c r="F52" s="56">
        <f>datitrim!$L125</f>
        <v>1.25</v>
      </c>
    </row>
    <row r="53" spans="1:6" s="2" customFormat="1" ht="12.75" customHeight="1">
      <c r="A53" s="290"/>
      <c r="B53" s="21"/>
      <c r="C53" s="2" t="s">
        <v>40</v>
      </c>
      <c r="D53" s="25"/>
      <c r="E53" s="56">
        <f>datitrim!$K126</f>
        <v>0.09</v>
      </c>
      <c r="F53" s="56">
        <f>datitrim!$L126</f>
        <v>0</v>
      </c>
    </row>
    <row r="54" spans="1:6" s="2" customFormat="1" ht="12.75" customHeight="1">
      <c r="A54" s="290"/>
      <c r="B54" s="21"/>
      <c r="C54" s="2" t="s">
        <v>41</v>
      </c>
      <c r="D54" s="25"/>
      <c r="E54" s="56">
        <f>datitrim!$K127</f>
        <v>8.38</v>
      </c>
      <c r="F54" s="56">
        <f>datitrim!$L127</f>
        <v>2.72</v>
      </c>
    </row>
    <row r="55" spans="1:6" ht="12.75" customHeight="1">
      <c r="A55" s="290"/>
      <c r="B55" s="14"/>
      <c r="C55" s="2" t="s">
        <v>42</v>
      </c>
      <c r="D55" s="25"/>
      <c r="E55" s="56">
        <f>SUM(E49:E54)</f>
        <v>100</v>
      </c>
      <c r="F55" s="56">
        <f>SUM(F49:F54)</f>
        <v>100</v>
      </c>
    </row>
    <row r="56" spans="1:6" ht="9.75" customHeight="1">
      <c r="A56" s="290"/>
      <c r="B56" s="57"/>
      <c r="C56" s="9"/>
      <c r="D56" s="58"/>
      <c r="E56" s="59"/>
      <c r="F56" s="59"/>
    </row>
    <row r="57" ht="7.5" customHeight="1">
      <c r="A57" s="290"/>
    </row>
    <row r="58" spans="1:7" ht="12.75" customHeight="1">
      <c r="A58" s="290"/>
      <c r="B58" s="6" t="s">
        <v>43</v>
      </c>
      <c r="C58" s="53"/>
      <c r="D58" s="54"/>
      <c r="E58" s="53"/>
      <c r="F58" s="53"/>
      <c r="G58" s="53"/>
    </row>
    <row r="59" spans="1:7" ht="12">
      <c r="A59" s="290"/>
      <c r="B59" s="1" t="s">
        <v>44</v>
      </c>
      <c r="C59" s="53"/>
      <c r="D59" s="54"/>
      <c r="E59" s="53"/>
      <c r="F59" s="53"/>
      <c r="G59" s="53"/>
    </row>
  </sheetData>
  <sheetProtection/>
  <mergeCells count="2">
    <mergeCell ref="A1:A59"/>
    <mergeCell ref="B43:F43"/>
  </mergeCells>
  <printOptions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&amp;L&amp;"Arial,Normale"&amp;9ISVAP - SERVIZIO STUDI
SEZIONE STUDI - UFFICIO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58">
      <selection activeCell="J61" sqref="J61"/>
    </sheetView>
  </sheetViews>
  <sheetFormatPr defaultColWidth="9.140625" defaultRowHeight="15"/>
  <sheetData>
    <row r="1" spans="1:18" ht="15">
      <c r="A1">
        <v>1</v>
      </c>
      <c r="B1">
        <v>1</v>
      </c>
      <c r="C1">
        <v>3183546</v>
      </c>
      <c r="D1">
        <v>0</v>
      </c>
      <c r="E1">
        <v>0</v>
      </c>
      <c r="F1">
        <v>0</v>
      </c>
      <c r="G1">
        <v>0</v>
      </c>
      <c r="H1">
        <v>0</v>
      </c>
      <c r="I1">
        <v>2009</v>
      </c>
      <c r="J1">
        <v>0</v>
      </c>
      <c r="K1">
        <v>-0.57</v>
      </c>
      <c r="L1">
        <v>8.66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2194274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1.65</v>
      </c>
      <c r="L2">
        <v>5.97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3139676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-2.12</v>
      </c>
      <c r="L3">
        <v>8.54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7644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-23.96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50228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-18.74</v>
      </c>
      <c r="L5">
        <v>0.14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335586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7.52</v>
      </c>
      <c r="L6">
        <v>0.91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225322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-17.67</v>
      </c>
      <c r="L7">
        <v>0.61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2350550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0.2</v>
      </c>
      <c r="L8">
        <v>6.4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2729802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-0.09</v>
      </c>
      <c r="L9">
        <v>7.43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17007484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-3.4</v>
      </c>
      <c r="L10">
        <v>46.28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25390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-12.72</v>
      </c>
      <c r="L11">
        <v>0.07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31447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1.56</v>
      </c>
      <c r="L12">
        <v>0.09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3338605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0.68</v>
      </c>
      <c r="L13">
        <v>9.09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313778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-6.47</v>
      </c>
      <c r="L14">
        <v>0.85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479938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-3.59</v>
      </c>
      <c r="L15">
        <v>1.31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607838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-5.02</v>
      </c>
      <c r="L16">
        <v>1.65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296547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3.78</v>
      </c>
      <c r="L17">
        <v>0.81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427879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4.84</v>
      </c>
      <c r="L18">
        <v>1.16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36745534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-1.89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2054145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1.19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1909316</v>
      </c>
      <c r="D21">
        <v>56422173</v>
      </c>
      <c r="E21">
        <v>126239</v>
      </c>
      <c r="F21">
        <v>145791</v>
      </c>
      <c r="G21">
        <v>501742</v>
      </c>
      <c r="H21">
        <v>47521205</v>
      </c>
      <c r="I21">
        <v>1493334</v>
      </c>
      <c r="J21">
        <v>49516281</v>
      </c>
      <c r="K21">
        <v>58.27</v>
      </c>
      <c r="L21">
        <v>129.89</v>
      </c>
      <c r="M21">
        <v>3.08</v>
      </c>
      <c r="N21">
        <v>-3.83</v>
      </c>
      <c r="O21">
        <v>1.39</v>
      </c>
      <c r="P21">
        <v>193.88</v>
      </c>
      <c r="Q21">
        <v>19.81</v>
      </c>
      <c r="R21">
        <v>176.45</v>
      </c>
    </row>
    <row r="22" spans="1:18" ht="15">
      <c r="A22">
        <v>2</v>
      </c>
      <c r="B22">
        <v>2</v>
      </c>
      <c r="C22">
        <v>3014</v>
      </c>
      <c r="D22">
        <v>81590</v>
      </c>
      <c r="E22">
        <v>0</v>
      </c>
      <c r="F22">
        <v>0</v>
      </c>
      <c r="G22">
        <v>4247</v>
      </c>
      <c r="H22">
        <v>21423</v>
      </c>
      <c r="I22">
        <v>4359</v>
      </c>
      <c r="J22">
        <v>30029</v>
      </c>
      <c r="K22">
        <v>-2.71</v>
      </c>
      <c r="L22">
        <v>19.96</v>
      </c>
      <c r="M22">
        <v>0</v>
      </c>
      <c r="N22">
        <v>0</v>
      </c>
      <c r="O22">
        <v>25.13</v>
      </c>
      <c r="P22">
        <v>-24.79</v>
      </c>
      <c r="Q22">
        <v>3.54</v>
      </c>
      <c r="R22">
        <v>-16.79</v>
      </c>
    </row>
    <row r="23" spans="1:18" ht="15">
      <c r="A23">
        <v>2</v>
      </c>
      <c r="B23">
        <v>3</v>
      </c>
      <c r="C23">
        <v>654608</v>
      </c>
      <c r="D23">
        <v>38539355</v>
      </c>
      <c r="E23">
        <v>634</v>
      </c>
      <c r="F23">
        <v>5985</v>
      </c>
      <c r="G23">
        <v>82088</v>
      </c>
      <c r="H23">
        <v>284702</v>
      </c>
      <c r="I23">
        <v>1067</v>
      </c>
      <c r="J23">
        <v>367857</v>
      </c>
      <c r="K23">
        <v>20.87</v>
      </c>
      <c r="L23">
        <v>32.53</v>
      </c>
      <c r="M23">
        <v>-20.45</v>
      </c>
      <c r="N23">
        <v>-13.25</v>
      </c>
      <c r="O23">
        <v>11.64</v>
      </c>
      <c r="P23">
        <v>27.88</v>
      </c>
      <c r="Q23">
        <v>-56.71</v>
      </c>
      <c r="R23">
        <v>23.19</v>
      </c>
    </row>
    <row r="24" spans="1:18" ht="15">
      <c r="A24">
        <v>2</v>
      </c>
      <c r="B24">
        <v>4</v>
      </c>
      <c r="C24">
        <v>32959</v>
      </c>
      <c r="D24">
        <v>639184</v>
      </c>
      <c r="E24">
        <v>18</v>
      </c>
      <c r="F24">
        <v>365</v>
      </c>
      <c r="G24">
        <v>712</v>
      </c>
      <c r="H24">
        <v>604118</v>
      </c>
      <c r="I24">
        <v>31</v>
      </c>
      <c r="J24">
        <v>604861</v>
      </c>
      <c r="K24">
        <v>-43.69</v>
      </c>
      <c r="L24">
        <v>-54.47</v>
      </c>
      <c r="M24">
        <v>-14.29</v>
      </c>
      <c r="N24">
        <v>0.55</v>
      </c>
      <c r="O24">
        <v>408.57</v>
      </c>
      <c r="P24">
        <v>-53.9</v>
      </c>
      <c r="Q24">
        <v>-81.44</v>
      </c>
      <c r="R24">
        <v>-53.85</v>
      </c>
    </row>
    <row r="25" spans="1:18" ht="15">
      <c r="A25">
        <v>2</v>
      </c>
      <c r="B25">
        <v>5</v>
      </c>
      <c r="C25">
        <v>2596883</v>
      </c>
      <c r="D25">
        <v>95600712</v>
      </c>
      <c r="E25">
        <v>126891</v>
      </c>
      <c r="F25">
        <v>152141</v>
      </c>
      <c r="G25">
        <v>584542</v>
      </c>
      <c r="H25">
        <v>48410025</v>
      </c>
      <c r="I25">
        <v>1494432</v>
      </c>
      <c r="J25">
        <v>50488999</v>
      </c>
      <c r="K25">
        <v>43.75</v>
      </c>
      <c r="L25">
        <v>73.73</v>
      </c>
      <c r="M25">
        <v>2.93</v>
      </c>
      <c r="N25">
        <v>-4.23</v>
      </c>
      <c r="O25">
        <v>2.81</v>
      </c>
      <c r="P25">
        <v>173.45</v>
      </c>
      <c r="Q25">
        <v>19.64</v>
      </c>
      <c r="R25">
        <v>158.64</v>
      </c>
    </row>
    <row r="26" spans="1:18" ht="15">
      <c r="A26">
        <v>2</v>
      </c>
      <c r="B26">
        <v>6</v>
      </c>
      <c r="C26">
        <v>10922</v>
      </c>
      <c r="D26">
        <v>603586</v>
      </c>
      <c r="E26">
        <v>8</v>
      </c>
      <c r="F26">
        <v>17</v>
      </c>
      <c r="G26">
        <v>26124</v>
      </c>
      <c r="H26">
        <v>23009</v>
      </c>
      <c r="I26">
        <v>35</v>
      </c>
      <c r="J26">
        <v>49168</v>
      </c>
      <c r="K26">
        <v>-11.36</v>
      </c>
      <c r="L26">
        <v>-12.71</v>
      </c>
      <c r="M26">
        <v>14.29</v>
      </c>
      <c r="N26">
        <v>21.43</v>
      </c>
      <c r="O26">
        <v>-8.74</v>
      </c>
      <c r="P26">
        <v>152.37</v>
      </c>
      <c r="Q26">
        <v>-62.37</v>
      </c>
      <c r="R26">
        <v>29.95</v>
      </c>
    </row>
    <row r="27" spans="1:18" ht="15">
      <c r="A27">
        <v>2</v>
      </c>
      <c r="B27">
        <v>7</v>
      </c>
      <c r="C27">
        <v>2192</v>
      </c>
      <c r="D27">
        <v>11980</v>
      </c>
      <c r="E27">
        <v>0</v>
      </c>
      <c r="F27">
        <v>0</v>
      </c>
      <c r="G27">
        <v>4117</v>
      </c>
      <c r="H27">
        <v>7993</v>
      </c>
      <c r="I27">
        <v>0</v>
      </c>
      <c r="J27">
        <v>12110</v>
      </c>
      <c r="K27">
        <v>-11.72</v>
      </c>
      <c r="L27">
        <v>-1.84</v>
      </c>
      <c r="M27">
        <v>0</v>
      </c>
      <c r="N27">
        <v>0</v>
      </c>
      <c r="O27">
        <v>92.83</v>
      </c>
      <c r="P27">
        <v>-3.34</v>
      </c>
      <c r="Q27">
        <v>0</v>
      </c>
      <c r="R27">
        <v>16.4</v>
      </c>
    </row>
    <row r="28" spans="1:18" ht="15">
      <c r="A28">
        <v>2</v>
      </c>
      <c r="B28">
        <v>8</v>
      </c>
      <c r="C28">
        <v>1428803</v>
      </c>
      <c r="D28">
        <v>29973388</v>
      </c>
      <c r="E28">
        <v>21129</v>
      </c>
      <c r="F28">
        <v>189629</v>
      </c>
      <c r="G28">
        <v>19874</v>
      </c>
      <c r="H28">
        <v>698251</v>
      </c>
      <c r="I28">
        <v>0</v>
      </c>
      <c r="J28">
        <v>718125</v>
      </c>
      <c r="K28">
        <v>-34.47</v>
      </c>
      <c r="L28">
        <v>-28.12</v>
      </c>
      <c r="M28">
        <v>-26.3</v>
      </c>
      <c r="N28">
        <v>-32.83</v>
      </c>
      <c r="O28">
        <v>-44.12</v>
      </c>
      <c r="P28">
        <v>-6.76</v>
      </c>
      <c r="Q28">
        <v>0</v>
      </c>
      <c r="R28">
        <v>-8.46</v>
      </c>
    </row>
    <row r="29" spans="1:18" ht="15">
      <c r="A29">
        <v>2</v>
      </c>
      <c r="B29">
        <v>9</v>
      </c>
      <c r="C29">
        <v>14208</v>
      </c>
      <c r="D29">
        <v>122643</v>
      </c>
      <c r="E29">
        <v>18486</v>
      </c>
      <c r="F29">
        <v>2317</v>
      </c>
      <c r="G29">
        <v>10546</v>
      </c>
      <c r="H29">
        <v>72321</v>
      </c>
      <c r="I29">
        <v>0</v>
      </c>
      <c r="J29">
        <v>82867</v>
      </c>
      <c r="K29">
        <v>-49.91</v>
      </c>
      <c r="L29">
        <v>-71.77</v>
      </c>
      <c r="M29">
        <v>-56.51</v>
      </c>
      <c r="N29">
        <v>-75.71</v>
      </c>
      <c r="O29">
        <v>-48.11</v>
      </c>
      <c r="P29">
        <v>-78.17</v>
      </c>
      <c r="Q29">
        <v>0</v>
      </c>
      <c r="R29">
        <v>-76.44</v>
      </c>
    </row>
    <row r="30" spans="1:18" ht="15">
      <c r="A30">
        <v>2</v>
      </c>
      <c r="B30">
        <v>10</v>
      </c>
      <c r="C30">
        <v>1445203</v>
      </c>
      <c r="D30">
        <v>30108011</v>
      </c>
      <c r="E30">
        <v>39615</v>
      </c>
      <c r="F30">
        <v>191946</v>
      </c>
      <c r="G30">
        <v>34537</v>
      </c>
      <c r="H30">
        <v>778565</v>
      </c>
      <c r="I30">
        <v>0</v>
      </c>
      <c r="J30">
        <v>813102</v>
      </c>
      <c r="K30">
        <v>-34.65</v>
      </c>
      <c r="L30">
        <v>-28.57</v>
      </c>
      <c r="M30">
        <v>-44.34</v>
      </c>
      <c r="N30">
        <v>-34.24</v>
      </c>
      <c r="O30">
        <v>-40.48</v>
      </c>
      <c r="P30">
        <v>-28.47</v>
      </c>
      <c r="Q30">
        <v>0</v>
      </c>
      <c r="R30">
        <v>-29.08</v>
      </c>
    </row>
    <row r="31" spans="1:18" ht="15">
      <c r="A31">
        <v>2</v>
      </c>
      <c r="B31">
        <v>11</v>
      </c>
      <c r="C31">
        <v>4042086</v>
      </c>
      <c r="D31">
        <v>125708723</v>
      </c>
      <c r="E31">
        <v>166506</v>
      </c>
      <c r="F31">
        <v>344087</v>
      </c>
      <c r="G31">
        <v>619079</v>
      </c>
      <c r="H31">
        <v>49188590</v>
      </c>
      <c r="I31">
        <v>1494432</v>
      </c>
      <c r="J31">
        <v>51302101</v>
      </c>
      <c r="K31">
        <v>0.6</v>
      </c>
      <c r="L31">
        <v>29.36</v>
      </c>
      <c r="M31">
        <v>-14.37</v>
      </c>
      <c r="N31">
        <v>-23.66</v>
      </c>
      <c r="O31">
        <v>-1.2</v>
      </c>
      <c r="P31">
        <v>161.76</v>
      </c>
      <c r="Q31">
        <v>19.64</v>
      </c>
      <c r="R31">
        <v>148.23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139583</v>
      </c>
      <c r="D33">
        <v>2428853</v>
      </c>
      <c r="E33">
        <v>16079</v>
      </c>
      <c r="F33">
        <v>14260</v>
      </c>
      <c r="G33">
        <v>88</v>
      </c>
      <c r="H33">
        <v>2240682</v>
      </c>
      <c r="I33">
        <v>467774</v>
      </c>
      <c r="J33">
        <v>2708544</v>
      </c>
      <c r="K33">
        <v>-30.3</v>
      </c>
      <c r="L33">
        <v>-55.45</v>
      </c>
      <c r="M33">
        <v>-78.64</v>
      </c>
      <c r="N33">
        <v>-87.8</v>
      </c>
      <c r="O33">
        <v>-89.91</v>
      </c>
      <c r="P33">
        <v>-52.79</v>
      </c>
      <c r="Q33">
        <v>-56.15</v>
      </c>
      <c r="R33">
        <v>-53.41</v>
      </c>
    </row>
    <row r="34" spans="1:18" ht="15">
      <c r="A34">
        <v>2</v>
      </c>
      <c r="B34">
        <v>14</v>
      </c>
      <c r="C34">
        <v>41957</v>
      </c>
      <c r="D34">
        <v>1107274</v>
      </c>
      <c r="E34">
        <v>12123</v>
      </c>
      <c r="F34">
        <v>36528</v>
      </c>
      <c r="G34">
        <v>0</v>
      </c>
      <c r="H34">
        <v>1105857</v>
      </c>
      <c r="I34">
        <v>60354</v>
      </c>
      <c r="J34">
        <v>1166211</v>
      </c>
      <c r="K34">
        <v>15.66</v>
      </c>
      <c r="L34">
        <v>30.73</v>
      </c>
      <c r="M34">
        <v>0</v>
      </c>
      <c r="N34">
        <v>67544.44</v>
      </c>
      <c r="O34">
        <v>0</v>
      </c>
      <c r="P34">
        <v>27.89</v>
      </c>
      <c r="Q34">
        <v>591.34</v>
      </c>
      <c r="R34">
        <v>33.52</v>
      </c>
    </row>
    <row r="35" spans="1:18" ht="15">
      <c r="A35">
        <v>2</v>
      </c>
      <c r="B35">
        <v>15</v>
      </c>
      <c r="C35">
        <v>115046</v>
      </c>
      <c r="D35">
        <v>1265918</v>
      </c>
      <c r="E35">
        <v>0</v>
      </c>
      <c r="F35">
        <v>0</v>
      </c>
      <c r="G35">
        <v>0</v>
      </c>
      <c r="H35">
        <v>1096524</v>
      </c>
      <c r="I35">
        <v>0</v>
      </c>
      <c r="J35">
        <v>1096524</v>
      </c>
      <c r="K35">
        <v>-73.04</v>
      </c>
      <c r="L35">
        <v>-79.15</v>
      </c>
      <c r="M35">
        <v>0</v>
      </c>
      <c r="N35">
        <v>0</v>
      </c>
      <c r="O35">
        <v>0</v>
      </c>
      <c r="P35">
        <v>-83.65</v>
      </c>
      <c r="Q35">
        <v>0</v>
      </c>
      <c r="R35">
        <v>-83.65</v>
      </c>
    </row>
    <row r="36" spans="1:18" ht="15">
      <c r="A36">
        <v>2</v>
      </c>
      <c r="B36">
        <v>16</v>
      </c>
      <c r="C36">
        <v>41971</v>
      </c>
      <c r="D36">
        <v>642006</v>
      </c>
      <c r="E36">
        <v>0</v>
      </c>
      <c r="F36">
        <v>0</v>
      </c>
      <c r="G36">
        <v>0</v>
      </c>
      <c r="H36">
        <v>686623</v>
      </c>
      <c r="I36">
        <v>0</v>
      </c>
      <c r="J36">
        <v>686623</v>
      </c>
      <c r="K36">
        <v>-60.47</v>
      </c>
      <c r="L36">
        <v>-53.46</v>
      </c>
      <c r="M36">
        <v>0</v>
      </c>
      <c r="N36">
        <v>0</v>
      </c>
      <c r="O36">
        <v>0</v>
      </c>
      <c r="P36">
        <v>-56.51</v>
      </c>
      <c r="Q36">
        <v>-100</v>
      </c>
      <c r="R36">
        <v>-56.62</v>
      </c>
    </row>
    <row r="37" spans="1:18" ht="15">
      <c r="A37">
        <v>2</v>
      </c>
      <c r="B37">
        <v>17</v>
      </c>
      <c r="C37">
        <v>338557</v>
      </c>
      <c r="D37">
        <v>5444051</v>
      </c>
      <c r="E37">
        <v>28202</v>
      </c>
      <c r="F37">
        <v>50788</v>
      </c>
      <c r="G37">
        <v>88</v>
      </c>
      <c r="H37">
        <v>5129686</v>
      </c>
      <c r="I37">
        <v>528128</v>
      </c>
      <c r="J37">
        <v>5657902</v>
      </c>
      <c r="K37">
        <v>-56</v>
      </c>
      <c r="L37">
        <v>-60.41</v>
      </c>
      <c r="M37">
        <v>-62.54</v>
      </c>
      <c r="N37">
        <v>-56.58</v>
      </c>
      <c r="O37">
        <v>-89.91</v>
      </c>
      <c r="P37">
        <v>-63.08</v>
      </c>
      <c r="Q37">
        <v>-51.07</v>
      </c>
      <c r="R37">
        <v>-62.22</v>
      </c>
    </row>
    <row r="38" spans="1:18" ht="15">
      <c r="A38">
        <v>2</v>
      </c>
      <c r="B38">
        <v>18</v>
      </c>
      <c r="C38">
        <v>374</v>
      </c>
      <c r="D38">
        <v>19579</v>
      </c>
      <c r="E38">
        <v>2215</v>
      </c>
      <c r="F38">
        <v>764</v>
      </c>
      <c r="G38">
        <v>0</v>
      </c>
      <c r="H38">
        <v>21655</v>
      </c>
      <c r="I38">
        <v>0</v>
      </c>
      <c r="J38">
        <v>21655</v>
      </c>
      <c r="K38">
        <v>-46.42</v>
      </c>
      <c r="L38">
        <v>-17.47</v>
      </c>
      <c r="M38">
        <v>-0.89</v>
      </c>
      <c r="N38">
        <v>1132.26</v>
      </c>
      <c r="O38">
        <v>0</v>
      </c>
      <c r="P38">
        <v>-58.26</v>
      </c>
      <c r="Q38">
        <v>0</v>
      </c>
      <c r="R38">
        <v>-58.26</v>
      </c>
    </row>
    <row r="39" spans="1:18" ht="15">
      <c r="A39">
        <v>2</v>
      </c>
      <c r="B39">
        <v>19</v>
      </c>
      <c r="C39">
        <v>338931</v>
      </c>
      <c r="D39">
        <v>5463630</v>
      </c>
      <c r="E39">
        <v>30417</v>
      </c>
      <c r="F39">
        <v>51552</v>
      </c>
      <c r="G39">
        <v>88</v>
      </c>
      <c r="H39">
        <v>5151341</v>
      </c>
      <c r="I39">
        <v>528128</v>
      </c>
      <c r="J39">
        <v>5679557</v>
      </c>
      <c r="K39">
        <v>-55.99</v>
      </c>
      <c r="L39">
        <v>-60.33</v>
      </c>
      <c r="M39">
        <v>-60.76</v>
      </c>
      <c r="N39">
        <v>-55.95</v>
      </c>
      <c r="O39">
        <v>-89.91</v>
      </c>
      <c r="P39">
        <v>-63.07</v>
      </c>
      <c r="Q39">
        <v>-51.07</v>
      </c>
      <c r="R39">
        <v>-62.21</v>
      </c>
    </row>
    <row r="40" spans="1:18" ht="15">
      <c r="A40">
        <v>2</v>
      </c>
      <c r="B40">
        <v>20</v>
      </c>
      <c r="C40">
        <v>3150</v>
      </c>
      <c r="D40">
        <v>169010</v>
      </c>
      <c r="E40">
        <v>9107</v>
      </c>
      <c r="F40">
        <v>148505</v>
      </c>
      <c r="G40">
        <v>2263</v>
      </c>
      <c r="H40">
        <v>637</v>
      </c>
      <c r="I40">
        <v>8</v>
      </c>
      <c r="J40">
        <v>2908</v>
      </c>
      <c r="K40">
        <v>5.67</v>
      </c>
      <c r="L40">
        <v>194.82</v>
      </c>
      <c r="M40">
        <v>39.68</v>
      </c>
      <c r="N40">
        <v>13.17</v>
      </c>
      <c r="O40">
        <v>109.93</v>
      </c>
      <c r="P40">
        <v>-24.35</v>
      </c>
      <c r="Q40">
        <v>-93.1</v>
      </c>
      <c r="R40">
        <v>42.83</v>
      </c>
    </row>
    <row r="41" spans="1:18" ht="15">
      <c r="A41">
        <v>2</v>
      </c>
      <c r="B41">
        <v>21</v>
      </c>
      <c r="C41">
        <v>44403</v>
      </c>
      <c r="D41">
        <v>2509743</v>
      </c>
      <c r="E41">
        <v>0</v>
      </c>
      <c r="F41">
        <v>0</v>
      </c>
      <c r="G41">
        <v>9255</v>
      </c>
      <c r="H41">
        <v>2378227</v>
      </c>
      <c r="I41">
        <v>89947</v>
      </c>
      <c r="J41">
        <v>2477429</v>
      </c>
      <c r="K41">
        <v>94.54</v>
      </c>
      <c r="L41">
        <v>79.66</v>
      </c>
      <c r="M41">
        <v>-100</v>
      </c>
      <c r="N41">
        <v>-100</v>
      </c>
      <c r="O41">
        <v>-24.51</v>
      </c>
      <c r="P41">
        <v>129.9</v>
      </c>
      <c r="Q41">
        <v>-53.12</v>
      </c>
      <c r="R41">
        <v>100.02</v>
      </c>
    </row>
    <row r="42" spans="1:18" ht="15">
      <c r="A42">
        <v>2</v>
      </c>
      <c r="B42">
        <v>22</v>
      </c>
      <c r="C42">
        <v>66</v>
      </c>
      <c r="D42">
        <v>11906</v>
      </c>
      <c r="E42">
        <v>0</v>
      </c>
      <c r="F42">
        <v>0</v>
      </c>
      <c r="G42">
        <v>0</v>
      </c>
      <c r="H42">
        <v>11914</v>
      </c>
      <c r="I42">
        <v>0</v>
      </c>
      <c r="J42">
        <v>11914</v>
      </c>
      <c r="K42">
        <v>-76.84</v>
      </c>
      <c r="L42">
        <v>247.62</v>
      </c>
      <c r="M42">
        <v>0</v>
      </c>
      <c r="N42">
        <v>0</v>
      </c>
      <c r="O42">
        <v>0</v>
      </c>
      <c r="P42">
        <v>245.83</v>
      </c>
      <c r="Q42">
        <v>0</v>
      </c>
      <c r="R42">
        <v>245.83</v>
      </c>
    </row>
    <row r="43" spans="1:18" ht="15">
      <c r="A43">
        <v>2</v>
      </c>
      <c r="B43">
        <v>23</v>
      </c>
      <c r="C43">
        <v>66</v>
      </c>
      <c r="D43">
        <v>11906</v>
      </c>
      <c r="E43">
        <v>0</v>
      </c>
      <c r="F43">
        <v>0</v>
      </c>
      <c r="G43">
        <v>0</v>
      </c>
      <c r="H43">
        <v>11914</v>
      </c>
      <c r="I43">
        <v>0</v>
      </c>
      <c r="J43">
        <v>11914</v>
      </c>
      <c r="K43">
        <v>-76.84</v>
      </c>
      <c r="L43">
        <v>247.62</v>
      </c>
      <c r="M43">
        <v>0</v>
      </c>
      <c r="N43">
        <v>0</v>
      </c>
      <c r="O43">
        <v>0</v>
      </c>
      <c r="P43">
        <v>245.83</v>
      </c>
      <c r="Q43">
        <v>0</v>
      </c>
      <c r="R43">
        <v>245.83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11450</v>
      </c>
      <c r="D47">
        <v>475525</v>
      </c>
      <c r="E47">
        <v>0</v>
      </c>
      <c r="F47">
        <v>0</v>
      </c>
      <c r="G47">
        <v>631</v>
      </c>
      <c r="H47">
        <v>575150</v>
      </c>
      <c r="I47">
        <v>0</v>
      </c>
      <c r="J47">
        <v>575781</v>
      </c>
      <c r="K47">
        <v>-32.09</v>
      </c>
      <c r="L47">
        <v>-45.66</v>
      </c>
      <c r="M47">
        <v>0</v>
      </c>
      <c r="N47">
        <v>0</v>
      </c>
      <c r="O47">
        <v>495.28</v>
      </c>
      <c r="P47">
        <v>-32.34</v>
      </c>
      <c r="Q47">
        <v>0</v>
      </c>
      <c r="R47">
        <v>-32.28</v>
      </c>
    </row>
    <row r="48" spans="1:18" ht="15">
      <c r="A48">
        <v>2</v>
      </c>
      <c r="B48">
        <v>28</v>
      </c>
      <c r="C48">
        <v>4932</v>
      </c>
      <c r="D48">
        <v>22862</v>
      </c>
      <c r="E48">
        <v>0</v>
      </c>
      <c r="F48">
        <v>0</v>
      </c>
      <c r="G48">
        <v>31</v>
      </c>
      <c r="H48">
        <v>17915</v>
      </c>
      <c r="I48">
        <v>0</v>
      </c>
      <c r="J48">
        <v>17946</v>
      </c>
      <c r="K48">
        <v>-41.43</v>
      </c>
      <c r="L48">
        <v>-56.7</v>
      </c>
      <c r="M48">
        <v>0</v>
      </c>
      <c r="N48">
        <v>0</v>
      </c>
      <c r="O48">
        <v>-61.73</v>
      </c>
      <c r="P48">
        <v>-55.58</v>
      </c>
      <c r="Q48">
        <v>0</v>
      </c>
      <c r="R48">
        <v>-55.59</v>
      </c>
    </row>
    <row r="49" spans="1:18" ht="15">
      <c r="A49">
        <v>2</v>
      </c>
      <c r="B49">
        <v>29</v>
      </c>
      <c r="C49">
        <v>55853</v>
      </c>
      <c r="D49">
        <v>2985268</v>
      </c>
      <c r="E49">
        <v>0</v>
      </c>
      <c r="F49">
        <v>0</v>
      </c>
      <c r="G49">
        <v>9886</v>
      </c>
      <c r="H49">
        <v>2953377</v>
      </c>
      <c r="I49">
        <v>89947</v>
      </c>
      <c r="J49">
        <v>3053210</v>
      </c>
      <c r="K49">
        <v>40.74</v>
      </c>
      <c r="L49">
        <v>31.39</v>
      </c>
      <c r="M49">
        <v>-100</v>
      </c>
      <c r="N49">
        <v>-100</v>
      </c>
      <c r="O49">
        <v>-20.05</v>
      </c>
      <c r="P49">
        <v>56.72</v>
      </c>
      <c r="Q49">
        <v>-53.12</v>
      </c>
      <c r="R49">
        <v>46.17</v>
      </c>
    </row>
    <row r="50" spans="1:18" ht="15">
      <c r="A50">
        <v>2</v>
      </c>
      <c r="B50">
        <v>30</v>
      </c>
      <c r="C50">
        <v>20749</v>
      </c>
      <c r="D50">
        <v>2766104</v>
      </c>
      <c r="E50">
        <v>2465</v>
      </c>
      <c r="F50">
        <v>4955</v>
      </c>
      <c r="G50">
        <v>9857</v>
      </c>
      <c r="H50">
        <v>44</v>
      </c>
      <c r="I50">
        <v>84</v>
      </c>
      <c r="J50">
        <v>9985</v>
      </c>
      <c r="K50">
        <v>-3.63</v>
      </c>
      <c r="L50">
        <v>-13.27</v>
      </c>
      <c r="M50">
        <v>-19.79</v>
      </c>
      <c r="N50">
        <v>-38.27</v>
      </c>
      <c r="O50">
        <v>-2.52</v>
      </c>
      <c r="P50">
        <v>-66.15</v>
      </c>
      <c r="Q50">
        <v>52.73</v>
      </c>
      <c r="R50">
        <v>-3.03</v>
      </c>
    </row>
    <row r="51" spans="1:18" ht="15">
      <c r="A51">
        <v>2</v>
      </c>
      <c r="B51">
        <v>31</v>
      </c>
      <c r="C51">
        <v>4440020</v>
      </c>
      <c r="D51">
        <v>137092735</v>
      </c>
      <c r="E51">
        <v>206030</v>
      </c>
      <c r="F51">
        <v>549099</v>
      </c>
      <c r="G51">
        <v>641173</v>
      </c>
      <c r="H51">
        <v>57293989</v>
      </c>
      <c r="I51">
        <v>2112599</v>
      </c>
      <c r="J51">
        <v>60047761</v>
      </c>
      <c r="K51">
        <v>-8.09</v>
      </c>
      <c r="L51">
        <v>17.71</v>
      </c>
      <c r="M51">
        <v>-26.02</v>
      </c>
      <c r="N51">
        <v>-22.34</v>
      </c>
      <c r="O51">
        <v>-1.51</v>
      </c>
      <c r="P51">
        <v>65.47</v>
      </c>
      <c r="Q51">
        <v>-16.18</v>
      </c>
      <c r="R51">
        <v>58.87</v>
      </c>
    </row>
    <row r="52" spans="1:18" ht="15">
      <c r="A52">
        <v>2</v>
      </c>
      <c r="B52">
        <v>32</v>
      </c>
      <c r="C52">
        <v>851791</v>
      </c>
      <c r="D52">
        <v>44838697</v>
      </c>
      <c r="E52">
        <v>58233</v>
      </c>
      <c r="F52">
        <v>326579</v>
      </c>
      <c r="G52">
        <v>8113</v>
      </c>
      <c r="H52">
        <v>1108900</v>
      </c>
      <c r="I52">
        <v>0</v>
      </c>
      <c r="J52">
        <v>1117013</v>
      </c>
      <c r="K52">
        <v>-20.74</v>
      </c>
      <c r="L52">
        <v>26.58</v>
      </c>
      <c r="M52">
        <v>-10.09</v>
      </c>
      <c r="N52">
        <v>64.5</v>
      </c>
      <c r="O52">
        <v>-54.67</v>
      </c>
      <c r="P52">
        <v>-13.46</v>
      </c>
      <c r="Q52">
        <v>0</v>
      </c>
      <c r="R52">
        <v>-14.03</v>
      </c>
    </row>
    <row r="53" spans="1:18" ht="15">
      <c r="A53">
        <v>2</v>
      </c>
      <c r="B53">
        <v>33</v>
      </c>
      <c r="C53">
        <v>8015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-5.97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121126</v>
      </c>
      <c r="F54">
        <v>127067</v>
      </c>
      <c r="G54">
        <v>0</v>
      </c>
      <c r="H54">
        <v>0</v>
      </c>
      <c r="I54">
        <v>350229</v>
      </c>
      <c r="J54">
        <v>350229</v>
      </c>
      <c r="K54">
        <v>0</v>
      </c>
      <c r="L54">
        <v>0</v>
      </c>
      <c r="M54">
        <v>4.14</v>
      </c>
      <c r="N54">
        <v>-4.44</v>
      </c>
      <c r="O54">
        <v>-100</v>
      </c>
      <c r="P54">
        <v>0</v>
      </c>
      <c r="Q54">
        <v>-0.46</v>
      </c>
      <c r="R54">
        <v>-0.85</v>
      </c>
    </row>
    <row r="55" spans="1:18" ht="15">
      <c r="A55">
        <v>2</v>
      </c>
      <c r="B55">
        <v>35</v>
      </c>
      <c r="C55">
        <v>0</v>
      </c>
      <c r="D55">
        <v>0</v>
      </c>
      <c r="E55">
        <v>416</v>
      </c>
      <c r="F55">
        <v>3294</v>
      </c>
      <c r="G55">
        <v>0</v>
      </c>
      <c r="H55">
        <v>14539</v>
      </c>
      <c r="I55">
        <v>0</v>
      </c>
      <c r="J55">
        <v>14539</v>
      </c>
      <c r="K55">
        <v>0</v>
      </c>
      <c r="L55">
        <v>0</v>
      </c>
      <c r="M55">
        <v>-77.66</v>
      </c>
      <c r="N55">
        <v>-78.02</v>
      </c>
      <c r="O55">
        <v>0</v>
      </c>
      <c r="P55">
        <v>66.05</v>
      </c>
      <c r="Q55">
        <v>0</v>
      </c>
      <c r="R55">
        <v>66.05</v>
      </c>
    </row>
    <row r="56" spans="1:18" ht="15">
      <c r="A56">
        <v>2</v>
      </c>
      <c r="B56">
        <v>36</v>
      </c>
      <c r="C56">
        <v>0</v>
      </c>
      <c r="D56">
        <v>0</v>
      </c>
      <c r="E56">
        <v>15601</v>
      </c>
      <c r="F56">
        <v>13271</v>
      </c>
      <c r="G56">
        <v>0</v>
      </c>
      <c r="H56">
        <v>0</v>
      </c>
      <c r="I56">
        <v>37240</v>
      </c>
      <c r="J56">
        <v>37240</v>
      </c>
      <c r="K56">
        <v>0</v>
      </c>
      <c r="L56">
        <v>0</v>
      </c>
      <c r="M56">
        <v>-79.13</v>
      </c>
      <c r="N56">
        <v>-88.56</v>
      </c>
      <c r="O56">
        <v>0</v>
      </c>
      <c r="P56">
        <v>0</v>
      </c>
      <c r="Q56">
        <v>-81.05</v>
      </c>
      <c r="R56">
        <v>-81.05</v>
      </c>
    </row>
    <row r="57" spans="1:18" ht="15">
      <c r="A57">
        <v>2</v>
      </c>
      <c r="B57">
        <v>37</v>
      </c>
      <c r="C57">
        <v>0</v>
      </c>
      <c r="D57">
        <v>0</v>
      </c>
      <c r="E57">
        <v>12123</v>
      </c>
      <c r="F57">
        <v>36528</v>
      </c>
      <c r="G57">
        <v>0</v>
      </c>
      <c r="H57">
        <v>0</v>
      </c>
      <c r="I57">
        <v>55237</v>
      </c>
      <c r="J57">
        <v>55237</v>
      </c>
      <c r="K57">
        <v>0</v>
      </c>
      <c r="L57">
        <v>0</v>
      </c>
      <c r="M57">
        <v>0</v>
      </c>
      <c r="N57">
        <v>67544.44</v>
      </c>
      <c r="O57">
        <v>0</v>
      </c>
      <c r="P57">
        <v>0</v>
      </c>
      <c r="Q57">
        <v>98537.5</v>
      </c>
      <c r="R57">
        <v>98537.5</v>
      </c>
    </row>
    <row r="58" spans="1:18" ht="15">
      <c r="A58">
        <v>2</v>
      </c>
      <c r="B58">
        <v>38</v>
      </c>
      <c r="C58">
        <v>0</v>
      </c>
      <c r="D58">
        <v>0</v>
      </c>
      <c r="E58">
        <v>196</v>
      </c>
      <c r="F58">
        <v>493</v>
      </c>
      <c r="G58">
        <v>0</v>
      </c>
      <c r="H58">
        <v>3993</v>
      </c>
      <c r="I58">
        <v>0</v>
      </c>
      <c r="J58">
        <v>3993</v>
      </c>
      <c r="K58">
        <v>0</v>
      </c>
      <c r="L58">
        <v>0</v>
      </c>
      <c r="M58">
        <v>237.93</v>
      </c>
      <c r="N58">
        <v>265.19</v>
      </c>
      <c r="O58">
        <v>0</v>
      </c>
      <c r="P58">
        <v>61.66</v>
      </c>
      <c r="Q58">
        <v>0</v>
      </c>
      <c r="R58">
        <v>61.66</v>
      </c>
    </row>
    <row r="59" spans="1:18" ht="15">
      <c r="A59">
        <v>2</v>
      </c>
      <c r="B59">
        <v>39</v>
      </c>
      <c r="C59">
        <v>20749</v>
      </c>
      <c r="D59">
        <v>2764798</v>
      </c>
      <c r="E59">
        <v>2460</v>
      </c>
      <c r="F59">
        <v>4951</v>
      </c>
      <c r="G59">
        <v>9857</v>
      </c>
      <c r="H59">
        <v>29</v>
      </c>
      <c r="I59">
        <v>33</v>
      </c>
      <c r="J59">
        <v>9919</v>
      </c>
      <c r="K59">
        <v>-3.63</v>
      </c>
      <c r="L59">
        <v>-13.07</v>
      </c>
      <c r="M59">
        <v>-19.95</v>
      </c>
      <c r="N59">
        <v>-38.32</v>
      </c>
      <c r="O59">
        <v>-2.42</v>
      </c>
      <c r="P59">
        <v>-77.69</v>
      </c>
      <c r="Q59">
        <v>-15.38</v>
      </c>
      <c r="R59">
        <v>-3.42</v>
      </c>
    </row>
    <row r="60" spans="1:18" ht="15">
      <c r="A60">
        <v>2</v>
      </c>
      <c r="B60">
        <v>40</v>
      </c>
      <c r="C60">
        <v>0</v>
      </c>
      <c r="D60">
        <v>1306</v>
      </c>
      <c r="E60">
        <v>5</v>
      </c>
      <c r="F60">
        <v>4</v>
      </c>
      <c r="G60">
        <v>0</v>
      </c>
      <c r="H60">
        <v>15</v>
      </c>
      <c r="I60">
        <v>51</v>
      </c>
      <c r="J60">
        <v>66</v>
      </c>
      <c r="K60">
        <v>0</v>
      </c>
      <c r="L60">
        <v>-85.44</v>
      </c>
      <c r="M60">
        <v>0</v>
      </c>
      <c r="N60">
        <v>0</v>
      </c>
      <c r="O60">
        <v>-100</v>
      </c>
      <c r="P60">
        <v>0</v>
      </c>
      <c r="Q60">
        <v>218.75</v>
      </c>
      <c r="R60">
        <v>88.89</v>
      </c>
    </row>
    <row r="61" spans="1:18" ht="15">
      <c r="A61">
        <v>2</v>
      </c>
      <c r="B61">
        <v>41</v>
      </c>
      <c r="C61">
        <v>100776</v>
      </c>
      <c r="D61">
        <v>2794078</v>
      </c>
      <c r="E61">
        <v>413</v>
      </c>
      <c r="F61">
        <v>0</v>
      </c>
      <c r="G61">
        <v>24535</v>
      </c>
      <c r="H61">
        <v>1423339</v>
      </c>
      <c r="I61">
        <v>1088</v>
      </c>
      <c r="J61">
        <v>1448962</v>
      </c>
      <c r="K61">
        <v>-5.28</v>
      </c>
      <c r="L61">
        <v>39.87</v>
      </c>
      <c r="M61">
        <v>1.72</v>
      </c>
      <c r="N61">
        <v>0</v>
      </c>
      <c r="O61">
        <v>2.11</v>
      </c>
      <c r="P61">
        <v>0.44</v>
      </c>
      <c r="Q61">
        <v>-77.03</v>
      </c>
      <c r="R61">
        <v>0.21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3</v>
      </c>
      <c r="B64">
        <v>1</v>
      </c>
      <c r="C64">
        <v>378</v>
      </c>
      <c r="D64">
        <v>2576</v>
      </c>
      <c r="E64">
        <v>0</v>
      </c>
      <c r="F64">
        <v>2954</v>
      </c>
      <c r="G64">
        <v>0</v>
      </c>
      <c r="H64">
        <v>0</v>
      </c>
      <c r="I64">
        <v>0</v>
      </c>
      <c r="J64">
        <v>0</v>
      </c>
      <c r="K64">
        <v>-28.41</v>
      </c>
      <c r="L64">
        <v>98</v>
      </c>
      <c r="M64">
        <v>0</v>
      </c>
      <c r="N64">
        <v>61.51</v>
      </c>
      <c r="O64">
        <v>0</v>
      </c>
      <c r="P64">
        <v>0</v>
      </c>
      <c r="Q64">
        <v>0</v>
      </c>
      <c r="R64">
        <v>0</v>
      </c>
    </row>
    <row r="65" spans="1:18" ht="15">
      <c r="A65">
        <v>3</v>
      </c>
      <c r="B65">
        <v>2</v>
      </c>
      <c r="C65">
        <v>5424518</v>
      </c>
      <c r="D65">
        <v>50679307</v>
      </c>
      <c r="E65">
        <v>4458275</v>
      </c>
      <c r="F65">
        <v>60562100</v>
      </c>
      <c r="G65">
        <v>1958150</v>
      </c>
      <c r="H65">
        <v>0</v>
      </c>
      <c r="I65">
        <v>0</v>
      </c>
      <c r="J65">
        <v>0</v>
      </c>
      <c r="K65">
        <v>-6.49</v>
      </c>
      <c r="L65">
        <v>200.99</v>
      </c>
      <c r="M65">
        <v>17.14</v>
      </c>
      <c r="N65">
        <v>129.01</v>
      </c>
      <c r="O65">
        <v>19.43</v>
      </c>
      <c r="P65">
        <v>0</v>
      </c>
      <c r="Q65">
        <v>0</v>
      </c>
      <c r="R65">
        <v>0</v>
      </c>
    </row>
    <row r="66" spans="1:18" ht="15">
      <c r="A66">
        <v>3</v>
      </c>
      <c r="B66">
        <v>3</v>
      </c>
      <c r="C66">
        <v>62796</v>
      </c>
      <c r="D66">
        <v>23152</v>
      </c>
      <c r="E66">
        <v>-617</v>
      </c>
      <c r="F66">
        <v>85331</v>
      </c>
      <c r="G66">
        <v>5964</v>
      </c>
      <c r="H66">
        <v>0</v>
      </c>
      <c r="I66">
        <v>0</v>
      </c>
      <c r="J66">
        <v>0</v>
      </c>
      <c r="K66">
        <v>-18.38</v>
      </c>
      <c r="L66">
        <v>75.67</v>
      </c>
      <c r="M66">
        <v>-134.57</v>
      </c>
      <c r="N66">
        <v>-7.15</v>
      </c>
      <c r="O66">
        <v>39.18</v>
      </c>
      <c r="P66">
        <v>0</v>
      </c>
      <c r="Q66">
        <v>0</v>
      </c>
      <c r="R66">
        <v>0</v>
      </c>
    </row>
    <row r="67" spans="1:18" ht="15">
      <c r="A67">
        <v>3</v>
      </c>
      <c r="B67">
        <v>4</v>
      </c>
      <c r="C67">
        <v>368240</v>
      </c>
      <c r="D67">
        <v>285054</v>
      </c>
      <c r="E67">
        <v>2477</v>
      </c>
      <c r="F67">
        <v>655771</v>
      </c>
      <c r="G67">
        <v>75258</v>
      </c>
      <c r="H67">
        <v>0</v>
      </c>
      <c r="I67">
        <v>0</v>
      </c>
      <c r="J67">
        <v>0</v>
      </c>
      <c r="K67">
        <v>2</v>
      </c>
      <c r="L67">
        <v>23.63</v>
      </c>
      <c r="M67">
        <v>35.58</v>
      </c>
      <c r="N67">
        <v>10.5</v>
      </c>
      <c r="O67">
        <v>1.31</v>
      </c>
      <c r="P67">
        <v>0</v>
      </c>
      <c r="Q67">
        <v>0</v>
      </c>
      <c r="R67">
        <v>0</v>
      </c>
    </row>
    <row r="68" spans="1:18" ht="15">
      <c r="A68">
        <v>3</v>
      </c>
      <c r="B68">
        <v>5</v>
      </c>
      <c r="C68">
        <v>2399</v>
      </c>
      <c r="D68">
        <v>549138</v>
      </c>
      <c r="E68">
        <v>736</v>
      </c>
      <c r="F68">
        <v>552273</v>
      </c>
      <c r="G68">
        <v>569</v>
      </c>
      <c r="H68">
        <v>0</v>
      </c>
      <c r="I68">
        <v>0</v>
      </c>
      <c r="J68">
        <v>0</v>
      </c>
      <c r="K68">
        <v>73.97</v>
      </c>
      <c r="L68">
        <v>-57.8</v>
      </c>
      <c r="M68">
        <v>-22.03</v>
      </c>
      <c r="N68">
        <v>-57.64</v>
      </c>
      <c r="O68">
        <v>113.11</v>
      </c>
      <c r="P68">
        <v>0</v>
      </c>
      <c r="Q68">
        <v>0</v>
      </c>
      <c r="R68">
        <v>0</v>
      </c>
    </row>
    <row r="69" spans="1:18" ht="15">
      <c r="A69">
        <v>3</v>
      </c>
      <c r="B69">
        <v>6</v>
      </c>
      <c r="C69">
        <v>5795535</v>
      </c>
      <c r="D69">
        <v>51516075</v>
      </c>
      <c r="E69">
        <v>4461488</v>
      </c>
      <c r="F69">
        <v>61773098</v>
      </c>
      <c r="G69">
        <v>2033977</v>
      </c>
      <c r="H69">
        <v>0</v>
      </c>
      <c r="I69">
        <v>0</v>
      </c>
      <c r="J69">
        <v>0</v>
      </c>
      <c r="K69">
        <v>-5.98</v>
      </c>
      <c r="L69">
        <v>180.42</v>
      </c>
      <c r="M69">
        <v>17.13</v>
      </c>
      <c r="N69">
        <v>117.94</v>
      </c>
      <c r="O69">
        <v>18.66</v>
      </c>
      <c r="P69">
        <v>0</v>
      </c>
      <c r="Q69">
        <v>0</v>
      </c>
      <c r="R69">
        <v>0</v>
      </c>
    </row>
    <row r="70" spans="1:18" ht="15">
      <c r="A70">
        <v>3</v>
      </c>
      <c r="B70">
        <v>7</v>
      </c>
      <c r="C70">
        <v>28322</v>
      </c>
      <c r="D70">
        <v>29979</v>
      </c>
      <c r="E70">
        <v>1705</v>
      </c>
      <c r="F70">
        <v>60006</v>
      </c>
      <c r="G70">
        <v>4188</v>
      </c>
      <c r="H70">
        <v>0</v>
      </c>
      <c r="I70">
        <v>0</v>
      </c>
      <c r="J70">
        <v>0</v>
      </c>
      <c r="K70">
        <v>-17.82</v>
      </c>
      <c r="L70">
        <v>-24.12</v>
      </c>
      <c r="M70">
        <v>-8.63</v>
      </c>
      <c r="N70">
        <v>-20.88</v>
      </c>
      <c r="O70">
        <v>-34.59</v>
      </c>
      <c r="P70">
        <v>0</v>
      </c>
      <c r="Q70">
        <v>0</v>
      </c>
      <c r="R70">
        <v>0</v>
      </c>
    </row>
    <row r="71" spans="1:18" ht="15">
      <c r="A71">
        <v>3</v>
      </c>
      <c r="B71">
        <v>8</v>
      </c>
      <c r="C71">
        <v>167770</v>
      </c>
      <c r="D71">
        <v>998414</v>
      </c>
      <c r="E71">
        <v>63628</v>
      </c>
      <c r="F71">
        <v>1229812</v>
      </c>
      <c r="G71">
        <v>100740</v>
      </c>
      <c r="H71">
        <v>0</v>
      </c>
      <c r="I71">
        <v>0</v>
      </c>
      <c r="J71">
        <v>0</v>
      </c>
      <c r="K71">
        <v>2.43</v>
      </c>
      <c r="L71">
        <v>-14.97</v>
      </c>
      <c r="M71">
        <v>8.02</v>
      </c>
      <c r="N71">
        <v>-11.96</v>
      </c>
      <c r="O71">
        <v>21.96</v>
      </c>
      <c r="P71">
        <v>0</v>
      </c>
      <c r="Q71">
        <v>0</v>
      </c>
      <c r="R71">
        <v>0</v>
      </c>
    </row>
    <row r="72" spans="1:18" ht="15">
      <c r="A72">
        <v>3</v>
      </c>
      <c r="B72">
        <v>9</v>
      </c>
      <c r="C72">
        <v>93165</v>
      </c>
      <c r="D72">
        <v>1417694</v>
      </c>
      <c r="E72">
        <v>56353</v>
      </c>
      <c r="F72">
        <v>1567212</v>
      </c>
      <c r="G72">
        <v>81353</v>
      </c>
      <c r="H72">
        <v>0</v>
      </c>
      <c r="I72">
        <v>0</v>
      </c>
      <c r="J72">
        <v>0</v>
      </c>
      <c r="K72">
        <v>53.82</v>
      </c>
      <c r="L72">
        <v>2.44</v>
      </c>
      <c r="M72">
        <v>34.8</v>
      </c>
      <c r="N72">
        <v>5.45</v>
      </c>
      <c r="O72">
        <v>243.39</v>
      </c>
      <c r="P72">
        <v>0</v>
      </c>
      <c r="Q72">
        <v>0</v>
      </c>
      <c r="R72">
        <v>0</v>
      </c>
    </row>
    <row r="73" spans="1:18" ht="15">
      <c r="A73">
        <v>3</v>
      </c>
      <c r="B73">
        <v>10</v>
      </c>
      <c r="C73">
        <v>289257</v>
      </c>
      <c r="D73">
        <v>2446087</v>
      </c>
      <c r="E73">
        <v>121686</v>
      </c>
      <c r="F73">
        <v>2857030</v>
      </c>
      <c r="G73">
        <v>186281</v>
      </c>
      <c r="H73">
        <v>0</v>
      </c>
      <c r="I73">
        <v>0</v>
      </c>
      <c r="J73">
        <v>0</v>
      </c>
      <c r="K73">
        <v>11.76</v>
      </c>
      <c r="L73">
        <v>-5.83</v>
      </c>
      <c r="M73">
        <v>18.63</v>
      </c>
      <c r="N73">
        <v>-3.45</v>
      </c>
      <c r="O73">
        <v>65.3</v>
      </c>
      <c r="P73">
        <v>0</v>
      </c>
      <c r="Q73">
        <v>0</v>
      </c>
      <c r="R73">
        <v>0</v>
      </c>
    </row>
    <row r="74" spans="1:18" ht="15">
      <c r="A74">
        <v>3</v>
      </c>
      <c r="B74">
        <v>11</v>
      </c>
      <c r="C74">
        <v>6084792</v>
      </c>
      <c r="D74">
        <v>53962162</v>
      </c>
      <c r="E74">
        <v>4583174</v>
      </c>
      <c r="F74">
        <v>64630128</v>
      </c>
      <c r="G74">
        <v>2220258</v>
      </c>
      <c r="H74">
        <v>0</v>
      </c>
      <c r="I74">
        <v>0</v>
      </c>
      <c r="J74">
        <v>0</v>
      </c>
      <c r="K74">
        <v>-5.26</v>
      </c>
      <c r="L74">
        <v>157.35</v>
      </c>
      <c r="M74">
        <v>17.17</v>
      </c>
      <c r="N74">
        <v>106.47</v>
      </c>
      <c r="O74">
        <v>21.54</v>
      </c>
      <c r="P74">
        <v>0</v>
      </c>
      <c r="Q74">
        <v>0</v>
      </c>
      <c r="R74">
        <v>0</v>
      </c>
    </row>
    <row r="75" spans="1:18" ht="1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5">
      <c r="A76">
        <v>3</v>
      </c>
      <c r="B76">
        <v>13</v>
      </c>
      <c r="C76">
        <v>277069</v>
      </c>
      <c r="D76">
        <v>2730574</v>
      </c>
      <c r="E76">
        <v>3273784</v>
      </c>
      <c r="F76">
        <v>6281427</v>
      </c>
      <c r="G76">
        <v>395532</v>
      </c>
      <c r="H76">
        <v>0</v>
      </c>
      <c r="I76">
        <v>0</v>
      </c>
      <c r="J76">
        <v>0</v>
      </c>
      <c r="K76">
        <v>-17.8</v>
      </c>
      <c r="L76">
        <v>-43.8</v>
      </c>
      <c r="M76">
        <v>-23.51</v>
      </c>
      <c r="N76">
        <v>-33.71</v>
      </c>
      <c r="O76">
        <v>-61.7</v>
      </c>
      <c r="P76">
        <v>0</v>
      </c>
      <c r="Q76">
        <v>0</v>
      </c>
      <c r="R76">
        <v>0</v>
      </c>
    </row>
    <row r="77" spans="1:18" ht="15">
      <c r="A77">
        <v>3</v>
      </c>
      <c r="B77">
        <v>14</v>
      </c>
      <c r="C77">
        <v>0</v>
      </c>
      <c r="D77">
        <v>1335706</v>
      </c>
      <c r="E77">
        <v>307569</v>
      </c>
      <c r="F77">
        <v>1643275</v>
      </c>
      <c r="G77">
        <v>93700</v>
      </c>
      <c r="H77">
        <v>0</v>
      </c>
      <c r="I77">
        <v>0</v>
      </c>
      <c r="J77">
        <v>0</v>
      </c>
      <c r="K77">
        <v>0</v>
      </c>
      <c r="L77">
        <v>44.38</v>
      </c>
      <c r="M77">
        <v>716.2</v>
      </c>
      <c r="N77">
        <v>70.68</v>
      </c>
      <c r="O77">
        <v>1726.15</v>
      </c>
      <c r="P77">
        <v>0</v>
      </c>
      <c r="Q77">
        <v>0</v>
      </c>
      <c r="R77">
        <v>0</v>
      </c>
    </row>
    <row r="78" spans="1:18" ht="15">
      <c r="A78">
        <v>3</v>
      </c>
      <c r="B78">
        <v>15</v>
      </c>
      <c r="C78">
        <v>0</v>
      </c>
      <c r="D78">
        <v>1087370</v>
      </c>
      <c r="E78">
        <v>0</v>
      </c>
      <c r="F78">
        <v>1087370</v>
      </c>
      <c r="G78">
        <v>0</v>
      </c>
      <c r="H78">
        <v>0</v>
      </c>
      <c r="I78">
        <v>0</v>
      </c>
      <c r="J78">
        <v>0</v>
      </c>
      <c r="K78">
        <v>-100</v>
      </c>
      <c r="L78">
        <v>-83.21</v>
      </c>
      <c r="M78">
        <v>-100</v>
      </c>
      <c r="N78">
        <v>-83.22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16</v>
      </c>
      <c r="C79">
        <v>0</v>
      </c>
      <c r="D79">
        <v>685614</v>
      </c>
      <c r="E79">
        <v>0</v>
      </c>
      <c r="F79">
        <v>685614</v>
      </c>
      <c r="G79">
        <v>0</v>
      </c>
      <c r="H79">
        <v>0</v>
      </c>
      <c r="I79">
        <v>0</v>
      </c>
      <c r="J79">
        <v>0</v>
      </c>
      <c r="K79">
        <v>0</v>
      </c>
      <c r="L79">
        <v>-56.6</v>
      </c>
      <c r="M79">
        <v>-100</v>
      </c>
      <c r="N79">
        <v>-56.63</v>
      </c>
      <c r="O79">
        <v>-100</v>
      </c>
      <c r="P79">
        <v>0</v>
      </c>
      <c r="Q79">
        <v>0</v>
      </c>
      <c r="R79">
        <v>0</v>
      </c>
    </row>
    <row r="80" spans="1:18" ht="15">
      <c r="A80">
        <v>3</v>
      </c>
      <c r="B80">
        <v>17</v>
      </c>
      <c r="C80">
        <v>277069</v>
      </c>
      <c r="D80">
        <v>5839264</v>
      </c>
      <c r="E80">
        <v>3581353</v>
      </c>
      <c r="F80">
        <v>9697686</v>
      </c>
      <c r="G80">
        <v>489232</v>
      </c>
      <c r="H80">
        <v>0</v>
      </c>
      <c r="I80">
        <v>0</v>
      </c>
      <c r="J80">
        <v>0</v>
      </c>
      <c r="K80">
        <v>-17.85</v>
      </c>
      <c r="L80">
        <v>-57.81</v>
      </c>
      <c r="M80">
        <v>-17.09</v>
      </c>
      <c r="N80">
        <v>-47.58</v>
      </c>
      <c r="O80">
        <v>-52.88</v>
      </c>
      <c r="P80">
        <v>0</v>
      </c>
      <c r="Q80">
        <v>0</v>
      </c>
      <c r="R80">
        <v>0</v>
      </c>
    </row>
    <row r="81" spans="1:18" ht="15">
      <c r="A81">
        <v>3</v>
      </c>
      <c r="B81">
        <v>18</v>
      </c>
      <c r="C81">
        <v>0</v>
      </c>
      <c r="D81">
        <v>24154</v>
      </c>
      <c r="E81">
        <v>7701</v>
      </c>
      <c r="F81">
        <v>31855</v>
      </c>
      <c r="G81">
        <v>7621</v>
      </c>
      <c r="H81">
        <v>0</v>
      </c>
      <c r="I81">
        <v>0</v>
      </c>
      <c r="J81">
        <v>0</v>
      </c>
      <c r="K81">
        <v>0</v>
      </c>
      <c r="L81">
        <v>-55.07</v>
      </c>
      <c r="M81">
        <v>266.71</v>
      </c>
      <c r="N81">
        <v>-42.98</v>
      </c>
      <c r="O81">
        <v>412.16</v>
      </c>
      <c r="P81">
        <v>0</v>
      </c>
      <c r="Q81">
        <v>0</v>
      </c>
      <c r="R81">
        <v>0</v>
      </c>
    </row>
    <row r="82" spans="1:18" ht="15">
      <c r="A82">
        <v>3</v>
      </c>
      <c r="B82">
        <v>19</v>
      </c>
      <c r="C82">
        <v>277069</v>
      </c>
      <c r="D82">
        <v>5863418</v>
      </c>
      <c r="E82">
        <v>3589054</v>
      </c>
      <c r="F82">
        <v>9729541</v>
      </c>
      <c r="G82">
        <v>496853</v>
      </c>
      <c r="H82">
        <v>0</v>
      </c>
      <c r="I82">
        <v>0</v>
      </c>
      <c r="J82">
        <v>0</v>
      </c>
      <c r="K82">
        <v>-17.85</v>
      </c>
      <c r="L82">
        <v>-57.8</v>
      </c>
      <c r="M82">
        <v>-16.96</v>
      </c>
      <c r="N82">
        <v>-47.56</v>
      </c>
      <c r="O82">
        <v>-52.21</v>
      </c>
      <c r="P82">
        <v>0</v>
      </c>
      <c r="Q82">
        <v>0</v>
      </c>
      <c r="R82">
        <v>0</v>
      </c>
    </row>
    <row r="83" spans="1:18" ht="15">
      <c r="A83">
        <v>3</v>
      </c>
      <c r="B83">
        <v>20</v>
      </c>
      <c r="C83">
        <v>7865</v>
      </c>
      <c r="D83">
        <v>1791</v>
      </c>
      <c r="E83">
        <v>15298</v>
      </c>
      <c r="F83">
        <v>24954</v>
      </c>
      <c r="G83">
        <v>6541</v>
      </c>
      <c r="H83">
        <v>0</v>
      </c>
      <c r="I83">
        <v>0</v>
      </c>
      <c r="J83">
        <v>0</v>
      </c>
      <c r="K83">
        <v>-57.21</v>
      </c>
      <c r="L83">
        <v>-73.05</v>
      </c>
      <c r="M83">
        <v>5899.21</v>
      </c>
      <c r="N83">
        <v>-1.29</v>
      </c>
      <c r="O83">
        <v>310.61</v>
      </c>
      <c r="P83">
        <v>0</v>
      </c>
      <c r="Q83">
        <v>0</v>
      </c>
      <c r="R83">
        <v>0</v>
      </c>
    </row>
    <row r="84" spans="1:18" ht="15">
      <c r="A84">
        <v>3</v>
      </c>
      <c r="B84">
        <v>21</v>
      </c>
      <c r="C84">
        <v>31526</v>
      </c>
      <c r="D84">
        <v>2615942</v>
      </c>
      <c r="E84">
        <v>414284</v>
      </c>
      <c r="F84">
        <v>3061752</v>
      </c>
      <c r="G84">
        <v>85970</v>
      </c>
      <c r="H84">
        <v>0</v>
      </c>
      <c r="I84">
        <v>0</v>
      </c>
      <c r="J84">
        <v>0</v>
      </c>
      <c r="K84">
        <v>-18.17</v>
      </c>
      <c r="L84">
        <v>140.27</v>
      </c>
      <c r="M84">
        <v>21.53</v>
      </c>
      <c r="N84">
        <v>108.54</v>
      </c>
      <c r="O84">
        <v>-26.19</v>
      </c>
      <c r="P84">
        <v>0</v>
      </c>
      <c r="Q84">
        <v>0</v>
      </c>
      <c r="R84">
        <v>0</v>
      </c>
    </row>
    <row r="85" spans="1:18" ht="15">
      <c r="A85">
        <v>3</v>
      </c>
      <c r="B85">
        <v>22</v>
      </c>
      <c r="C85">
        <v>0</v>
      </c>
      <c r="D85">
        <v>12203</v>
      </c>
      <c r="E85">
        <v>234</v>
      </c>
      <c r="F85">
        <v>12437</v>
      </c>
      <c r="G85">
        <v>227</v>
      </c>
      <c r="H85">
        <v>0</v>
      </c>
      <c r="I85">
        <v>0</v>
      </c>
      <c r="J85">
        <v>0</v>
      </c>
      <c r="K85">
        <v>0</v>
      </c>
      <c r="L85">
        <v>398.69</v>
      </c>
      <c r="M85">
        <v>-10.69</v>
      </c>
      <c r="N85">
        <v>359.1</v>
      </c>
      <c r="O85">
        <v>2.25</v>
      </c>
      <c r="P85">
        <v>0</v>
      </c>
      <c r="Q85">
        <v>0</v>
      </c>
      <c r="R85">
        <v>0</v>
      </c>
    </row>
    <row r="86" spans="1:18" ht="15">
      <c r="A86">
        <v>3</v>
      </c>
      <c r="B86">
        <v>23</v>
      </c>
      <c r="C86">
        <v>0</v>
      </c>
      <c r="D86">
        <v>12203</v>
      </c>
      <c r="E86">
        <v>234</v>
      </c>
      <c r="F86">
        <v>12437</v>
      </c>
      <c r="G86">
        <v>227</v>
      </c>
      <c r="H86">
        <v>0</v>
      </c>
      <c r="I86">
        <v>0</v>
      </c>
      <c r="J86">
        <v>0</v>
      </c>
      <c r="K86">
        <v>0</v>
      </c>
      <c r="L86">
        <v>398.69</v>
      </c>
      <c r="M86">
        <v>-10.69</v>
      </c>
      <c r="N86">
        <v>359.1</v>
      </c>
      <c r="O86">
        <v>2.25</v>
      </c>
      <c r="P86">
        <v>0</v>
      </c>
      <c r="Q86">
        <v>0</v>
      </c>
      <c r="R86">
        <v>0</v>
      </c>
    </row>
    <row r="87" spans="1:18" ht="1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27</v>
      </c>
      <c r="C90">
        <v>9078</v>
      </c>
      <c r="D90">
        <v>1709350</v>
      </c>
      <c r="E90">
        <v>297417</v>
      </c>
      <c r="F90">
        <v>2015845</v>
      </c>
      <c r="G90">
        <v>7501</v>
      </c>
      <c r="H90">
        <v>0</v>
      </c>
      <c r="I90">
        <v>0</v>
      </c>
      <c r="J90">
        <v>0</v>
      </c>
      <c r="K90">
        <v>70.51</v>
      </c>
      <c r="L90">
        <v>1.12</v>
      </c>
      <c r="M90">
        <v>811.76</v>
      </c>
      <c r="N90">
        <v>16.64</v>
      </c>
      <c r="O90">
        <v>-35.87</v>
      </c>
      <c r="P90">
        <v>0</v>
      </c>
      <c r="Q90">
        <v>0</v>
      </c>
      <c r="R90">
        <v>0</v>
      </c>
    </row>
    <row r="91" spans="1:18" ht="15">
      <c r="A91">
        <v>3</v>
      </c>
      <c r="B91">
        <v>28</v>
      </c>
      <c r="C91">
        <v>2690</v>
      </c>
      <c r="D91">
        <v>102269</v>
      </c>
      <c r="E91">
        <v>12390</v>
      </c>
      <c r="F91">
        <v>117349</v>
      </c>
      <c r="G91">
        <v>3555</v>
      </c>
      <c r="H91">
        <v>0</v>
      </c>
      <c r="I91">
        <v>0</v>
      </c>
      <c r="J91">
        <v>0</v>
      </c>
      <c r="K91">
        <v>71.99</v>
      </c>
      <c r="L91">
        <v>-6.37</v>
      </c>
      <c r="M91">
        <v>-41.83</v>
      </c>
      <c r="N91">
        <v>-11.16</v>
      </c>
      <c r="O91">
        <v>-67.92</v>
      </c>
      <c r="P91">
        <v>0</v>
      </c>
      <c r="Q91">
        <v>0</v>
      </c>
      <c r="R91">
        <v>0</v>
      </c>
    </row>
    <row r="92" spans="1:18" ht="15">
      <c r="A92">
        <v>3</v>
      </c>
      <c r="B92">
        <v>29</v>
      </c>
      <c r="C92">
        <v>40604</v>
      </c>
      <c r="D92">
        <v>4325292</v>
      </c>
      <c r="E92">
        <v>711701</v>
      </c>
      <c r="F92">
        <v>5077597</v>
      </c>
      <c r="G92">
        <v>93471</v>
      </c>
      <c r="H92">
        <v>0</v>
      </c>
      <c r="I92">
        <v>0</v>
      </c>
      <c r="J92">
        <v>0</v>
      </c>
      <c r="K92">
        <v>-7.4</v>
      </c>
      <c r="L92">
        <v>55.64</v>
      </c>
      <c r="M92">
        <v>90.54</v>
      </c>
      <c r="N92">
        <v>58.85</v>
      </c>
      <c r="O92">
        <v>-27.07</v>
      </c>
      <c r="P92">
        <v>0</v>
      </c>
      <c r="Q92">
        <v>0</v>
      </c>
      <c r="R92">
        <v>0</v>
      </c>
    </row>
    <row r="93" spans="1:18" ht="15">
      <c r="A93">
        <v>3</v>
      </c>
      <c r="B93">
        <v>30</v>
      </c>
      <c r="C93">
        <v>118316</v>
      </c>
      <c r="D93">
        <v>589</v>
      </c>
      <c r="E93">
        <v>209</v>
      </c>
      <c r="F93">
        <v>119114</v>
      </c>
      <c r="G93">
        <v>8646</v>
      </c>
      <c r="H93">
        <v>0</v>
      </c>
      <c r="I93">
        <v>0</v>
      </c>
      <c r="J93">
        <v>0</v>
      </c>
      <c r="K93">
        <v>-4.94</v>
      </c>
      <c r="L93">
        <v>-88.34</v>
      </c>
      <c r="M93">
        <v>-34.28</v>
      </c>
      <c r="N93">
        <v>-8.26</v>
      </c>
      <c r="O93">
        <v>-7.16</v>
      </c>
      <c r="P93">
        <v>0</v>
      </c>
      <c r="Q93">
        <v>0</v>
      </c>
      <c r="R93">
        <v>0</v>
      </c>
    </row>
    <row r="94" spans="1:18" ht="15">
      <c r="A94">
        <v>3</v>
      </c>
      <c r="B94">
        <v>31</v>
      </c>
      <c r="C94">
        <v>6528646</v>
      </c>
      <c r="D94">
        <v>64153252</v>
      </c>
      <c r="E94">
        <v>8899436</v>
      </c>
      <c r="F94">
        <v>79581334</v>
      </c>
      <c r="G94">
        <v>2825769</v>
      </c>
      <c r="H94">
        <v>1539032</v>
      </c>
      <c r="I94">
        <v>0</v>
      </c>
      <c r="J94">
        <v>0</v>
      </c>
      <c r="K94">
        <v>-6.02</v>
      </c>
      <c r="L94">
        <v>70.37</v>
      </c>
      <c r="M94">
        <v>4.77</v>
      </c>
      <c r="N94">
        <v>48.67</v>
      </c>
      <c r="O94">
        <v>-5.98</v>
      </c>
      <c r="P94">
        <v>13.48</v>
      </c>
      <c r="Q94">
        <v>0</v>
      </c>
      <c r="R94">
        <v>0</v>
      </c>
    </row>
    <row r="95" spans="1:18" ht="15">
      <c r="A95">
        <v>3</v>
      </c>
      <c r="B95">
        <v>32</v>
      </c>
      <c r="C95">
        <v>23619</v>
      </c>
      <c r="D95">
        <v>0</v>
      </c>
      <c r="E95">
        <v>1044962</v>
      </c>
      <c r="F95">
        <v>1068581</v>
      </c>
      <c r="G95">
        <v>281206</v>
      </c>
      <c r="H95">
        <v>0</v>
      </c>
      <c r="I95">
        <v>0</v>
      </c>
      <c r="J95">
        <v>0</v>
      </c>
      <c r="K95">
        <v>-32.84</v>
      </c>
      <c r="L95">
        <v>0</v>
      </c>
      <c r="M95">
        <v>22.9</v>
      </c>
      <c r="N95">
        <v>20.68</v>
      </c>
      <c r="O95">
        <v>3.49</v>
      </c>
      <c r="P95">
        <v>0</v>
      </c>
      <c r="Q95">
        <v>0</v>
      </c>
      <c r="R95">
        <v>0</v>
      </c>
    </row>
    <row r="96" spans="1:18" ht="15">
      <c r="A96">
        <v>3</v>
      </c>
      <c r="B96">
        <v>33</v>
      </c>
      <c r="C96">
        <v>0</v>
      </c>
      <c r="D96">
        <v>0</v>
      </c>
      <c r="E96">
        <v>655307</v>
      </c>
      <c r="F96">
        <v>655307</v>
      </c>
      <c r="G96">
        <v>30383</v>
      </c>
      <c r="H96">
        <v>0</v>
      </c>
      <c r="I96">
        <v>0</v>
      </c>
      <c r="J96">
        <v>0</v>
      </c>
      <c r="K96">
        <v>-100</v>
      </c>
      <c r="L96">
        <v>0</v>
      </c>
      <c r="M96">
        <v>-33.39</v>
      </c>
      <c r="N96">
        <v>-33.43</v>
      </c>
      <c r="O96">
        <v>-89.12</v>
      </c>
      <c r="P96">
        <v>0</v>
      </c>
      <c r="Q96">
        <v>0</v>
      </c>
      <c r="R96">
        <v>0</v>
      </c>
    </row>
    <row r="97" spans="1:18" ht="15">
      <c r="A97">
        <v>3</v>
      </c>
      <c r="B97">
        <v>34</v>
      </c>
      <c r="C97">
        <v>0</v>
      </c>
      <c r="D97">
        <v>0</v>
      </c>
      <c r="E97">
        <v>284826</v>
      </c>
      <c r="F97">
        <v>284826</v>
      </c>
      <c r="G97">
        <v>89146</v>
      </c>
      <c r="H97">
        <v>0</v>
      </c>
      <c r="I97">
        <v>0</v>
      </c>
      <c r="J97">
        <v>0</v>
      </c>
      <c r="K97">
        <v>0</v>
      </c>
      <c r="L97">
        <v>0</v>
      </c>
      <c r="M97">
        <v>40823.27</v>
      </c>
      <c r="N97">
        <v>40823.27</v>
      </c>
      <c r="O97">
        <v>20206.61</v>
      </c>
      <c r="P97">
        <v>0</v>
      </c>
      <c r="Q97">
        <v>0</v>
      </c>
      <c r="R97">
        <v>0</v>
      </c>
    </row>
    <row r="98" spans="1:18" ht="15">
      <c r="A98">
        <v>3</v>
      </c>
      <c r="B98">
        <v>35</v>
      </c>
      <c r="C98">
        <v>115635</v>
      </c>
      <c r="D98">
        <v>589</v>
      </c>
      <c r="E98">
        <v>125</v>
      </c>
      <c r="F98">
        <v>116349</v>
      </c>
      <c r="G98">
        <v>8645</v>
      </c>
      <c r="H98">
        <v>0</v>
      </c>
      <c r="I98">
        <v>0</v>
      </c>
      <c r="J98">
        <v>0</v>
      </c>
      <c r="K98">
        <v>-4.62</v>
      </c>
      <c r="L98">
        <v>-88.34</v>
      </c>
      <c r="M98">
        <v>-42.66</v>
      </c>
      <c r="N98">
        <v>-8.03</v>
      </c>
      <c r="O98">
        <v>-7.1</v>
      </c>
      <c r="P98">
        <v>0</v>
      </c>
      <c r="Q98">
        <v>0</v>
      </c>
      <c r="R98">
        <v>0</v>
      </c>
    </row>
    <row r="99" spans="1:18" ht="15">
      <c r="A99">
        <v>3</v>
      </c>
      <c r="B99">
        <v>36</v>
      </c>
      <c r="C99">
        <v>2681</v>
      </c>
      <c r="D99">
        <v>0</v>
      </c>
      <c r="E99">
        <v>84</v>
      </c>
      <c r="F99">
        <v>2765</v>
      </c>
      <c r="G99">
        <v>1</v>
      </c>
      <c r="H99">
        <v>0</v>
      </c>
      <c r="I99">
        <v>0</v>
      </c>
      <c r="J99">
        <v>0</v>
      </c>
      <c r="K99">
        <v>-17.1</v>
      </c>
      <c r="L99">
        <v>0</v>
      </c>
      <c r="M99">
        <v>-14.29</v>
      </c>
      <c r="N99">
        <v>-17.02</v>
      </c>
      <c r="O99">
        <v>-83.33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37</v>
      </c>
      <c r="C100">
        <v>122301</v>
      </c>
      <c r="D100">
        <v>1452045</v>
      </c>
      <c r="E100">
        <v>34888</v>
      </c>
      <c r="F100">
        <v>1609234</v>
      </c>
      <c r="G100">
        <v>15930</v>
      </c>
      <c r="H100">
        <v>0</v>
      </c>
      <c r="I100">
        <v>0</v>
      </c>
      <c r="J100">
        <v>0</v>
      </c>
      <c r="K100">
        <v>11.6</v>
      </c>
      <c r="L100">
        <v>-0.13</v>
      </c>
      <c r="M100">
        <v>-26.55</v>
      </c>
      <c r="N100">
        <v>-0.11</v>
      </c>
      <c r="O100">
        <v>47.57</v>
      </c>
      <c r="P100">
        <v>0</v>
      </c>
      <c r="Q100">
        <v>0</v>
      </c>
      <c r="R100">
        <v>0</v>
      </c>
    </row>
    <row r="101" spans="1:18" ht="15">
      <c r="A101">
        <v>4</v>
      </c>
      <c r="B101">
        <v>1</v>
      </c>
      <c r="C101">
        <v>9909197</v>
      </c>
      <c r="D101">
        <v>3250928</v>
      </c>
      <c r="E101">
        <v>43793</v>
      </c>
      <c r="F101">
        <v>38655526</v>
      </c>
      <c r="G101">
        <v>9833981</v>
      </c>
      <c r="H101">
        <v>79673</v>
      </c>
      <c r="I101">
        <v>61773098</v>
      </c>
      <c r="J101">
        <v>0</v>
      </c>
      <c r="K101">
        <v>16.04</v>
      </c>
      <c r="L101">
        <v>5.26</v>
      </c>
      <c r="M101">
        <v>0.07</v>
      </c>
      <c r="N101">
        <v>62.58</v>
      </c>
      <c r="O101">
        <v>15.92</v>
      </c>
      <c r="P101">
        <v>0.13</v>
      </c>
      <c r="Q101">
        <v>100</v>
      </c>
      <c r="R101">
        <v>0</v>
      </c>
    </row>
    <row r="102" spans="1:18" ht="1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5">
      <c r="A103">
        <v>4</v>
      </c>
      <c r="B103">
        <v>3</v>
      </c>
      <c r="C103">
        <v>900635</v>
      </c>
      <c r="D103">
        <v>89583</v>
      </c>
      <c r="E103">
        <v>1957</v>
      </c>
      <c r="F103">
        <v>5608580</v>
      </c>
      <c r="G103">
        <v>3095560</v>
      </c>
      <c r="H103">
        <v>1371</v>
      </c>
      <c r="I103">
        <v>9697686</v>
      </c>
      <c r="J103">
        <v>0</v>
      </c>
      <c r="K103">
        <v>9.3</v>
      </c>
      <c r="L103">
        <v>0.92</v>
      </c>
      <c r="M103">
        <v>0.02</v>
      </c>
      <c r="N103">
        <v>57.83</v>
      </c>
      <c r="O103">
        <v>31.92</v>
      </c>
      <c r="P103">
        <v>0.01</v>
      </c>
      <c r="Q103">
        <v>100</v>
      </c>
      <c r="R103">
        <v>0</v>
      </c>
    </row>
    <row r="104" spans="1:18" ht="15">
      <c r="A104">
        <v>4</v>
      </c>
      <c r="B104">
        <v>4</v>
      </c>
      <c r="C104">
        <v>2408</v>
      </c>
      <c r="D104">
        <v>70</v>
      </c>
      <c r="E104">
        <v>4</v>
      </c>
      <c r="F104">
        <v>66</v>
      </c>
      <c r="G104">
        <v>49</v>
      </c>
      <c r="H104">
        <v>36</v>
      </c>
      <c r="I104">
        <v>2633</v>
      </c>
      <c r="J104">
        <v>0</v>
      </c>
      <c r="K104">
        <v>91.45</v>
      </c>
      <c r="L104">
        <v>2.66</v>
      </c>
      <c r="M104">
        <v>0.15</v>
      </c>
      <c r="N104">
        <v>2.51</v>
      </c>
      <c r="O104">
        <v>1.86</v>
      </c>
      <c r="P104">
        <v>1.37</v>
      </c>
      <c r="Q104">
        <v>100</v>
      </c>
      <c r="R104">
        <v>0</v>
      </c>
    </row>
    <row r="105" spans="1:18" ht="15">
      <c r="A105">
        <v>4</v>
      </c>
      <c r="B105">
        <v>5</v>
      </c>
      <c r="C105">
        <v>720060</v>
      </c>
      <c r="D105">
        <v>495972</v>
      </c>
      <c r="E105">
        <v>0</v>
      </c>
      <c r="F105">
        <v>1779640</v>
      </c>
      <c r="G105">
        <v>10805</v>
      </c>
      <c r="H105">
        <v>55275</v>
      </c>
      <c r="I105">
        <v>3061752</v>
      </c>
      <c r="J105">
        <v>0</v>
      </c>
      <c r="K105">
        <v>23.52</v>
      </c>
      <c r="L105">
        <v>16.2</v>
      </c>
      <c r="M105">
        <v>0</v>
      </c>
      <c r="N105">
        <v>58.12</v>
      </c>
      <c r="O105">
        <v>0.35</v>
      </c>
      <c r="P105">
        <v>1.81</v>
      </c>
      <c r="Q105">
        <v>100</v>
      </c>
      <c r="R105">
        <v>0</v>
      </c>
    </row>
    <row r="106" spans="1:18" ht="15">
      <c r="A106">
        <v>4</v>
      </c>
      <c r="B106">
        <v>6</v>
      </c>
      <c r="C106">
        <v>12029</v>
      </c>
      <c r="D106">
        <v>352</v>
      </c>
      <c r="E106">
        <v>0</v>
      </c>
      <c r="F106">
        <v>56</v>
      </c>
      <c r="G106">
        <v>0</v>
      </c>
      <c r="H106">
        <v>0</v>
      </c>
      <c r="I106">
        <v>12437</v>
      </c>
      <c r="J106">
        <v>0</v>
      </c>
      <c r="K106">
        <v>96.72</v>
      </c>
      <c r="L106">
        <v>2.83</v>
      </c>
      <c r="M106">
        <v>0</v>
      </c>
      <c r="N106">
        <v>0.45</v>
      </c>
      <c r="O106">
        <v>0</v>
      </c>
      <c r="P106">
        <v>0</v>
      </c>
      <c r="Q106">
        <v>100</v>
      </c>
      <c r="R106">
        <v>0</v>
      </c>
    </row>
    <row r="107" spans="1:18" ht="15">
      <c r="A107">
        <v>4</v>
      </c>
      <c r="B107">
        <v>7</v>
      </c>
      <c r="C107">
        <v>11532300</v>
      </c>
      <c r="D107">
        <v>3836553</v>
      </c>
      <c r="E107">
        <v>45754</v>
      </c>
      <c r="F107">
        <v>46043812</v>
      </c>
      <c r="G107">
        <v>12940395</v>
      </c>
      <c r="H107">
        <v>136355</v>
      </c>
      <c r="I107">
        <v>74535169</v>
      </c>
      <c r="J107">
        <v>0</v>
      </c>
      <c r="K107">
        <v>15.48</v>
      </c>
      <c r="L107">
        <v>5.15</v>
      </c>
      <c r="M107">
        <v>0.06</v>
      </c>
      <c r="N107">
        <v>61.77</v>
      </c>
      <c r="O107">
        <v>17.36</v>
      </c>
      <c r="P107">
        <v>0.18</v>
      </c>
      <c r="Q107">
        <v>100</v>
      </c>
      <c r="R107">
        <v>0</v>
      </c>
    </row>
    <row r="108" spans="1:18" ht="15">
      <c r="A108">
        <v>4</v>
      </c>
      <c r="B108">
        <v>8</v>
      </c>
      <c r="C108">
        <v>2922715</v>
      </c>
      <c r="D108">
        <v>2484099</v>
      </c>
      <c r="E108">
        <v>5338</v>
      </c>
      <c r="F108">
        <v>227974</v>
      </c>
      <c r="G108">
        <v>448338</v>
      </c>
      <c r="H108">
        <v>32251</v>
      </c>
      <c r="I108">
        <v>6120715</v>
      </c>
      <c r="J108">
        <v>0</v>
      </c>
      <c r="K108">
        <v>47.75</v>
      </c>
      <c r="L108">
        <v>40.59</v>
      </c>
      <c r="M108">
        <v>0.09</v>
      </c>
      <c r="N108">
        <v>3.72</v>
      </c>
      <c r="O108">
        <v>7.32</v>
      </c>
      <c r="P108">
        <v>0.53</v>
      </c>
      <c r="Q108">
        <v>100</v>
      </c>
      <c r="R108">
        <v>0</v>
      </c>
    </row>
    <row r="109" spans="1:18" ht="15">
      <c r="A109">
        <v>4</v>
      </c>
      <c r="B109">
        <v>9</v>
      </c>
      <c r="C109">
        <v>5884056</v>
      </c>
      <c r="D109">
        <v>961814</v>
      </c>
      <c r="E109">
        <v>24137</v>
      </c>
      <c r="F109">
        <v>42535517</v>
      </c>
      <c r="G109">
        <v>10526580</v>
      </c>
      <c r="H109">
        <v>87701</v>
      </c>
      <c r="I109">
        <v>60019805</v>
      </c>
      <c r="J109">
        <v>0</v>
      </c>
      <c r="K109">
        <v>9.8</v>
      </c>
      <c r="L109">
        <v>1.6</v>
      </c>
      <c r="M109">
        <v>0.04</v>
      </c>
      <c r="N109">
        <v>70.87</v>
      </c>
      <c r="O109">
        <v>17.54</v>
      </c>
      <c r="P109">
        <v>0.15</v>
      </c>
      <c r="Q109">
        <v>100</v>
      </c>
      <c r="R109">
        <v>0</v>
      </c>
    </row>
    <row r="110" spans="1:18" ht="15">
      <c r="A110">
        <v>4</v>
      </c>
      <c r="B110">
        <v>10</v>
      </c>
      <c r="C110">
        <v>2725529</v>
      </c>
      <c r="D110">
        <v>390640</v>
      </c>
      <c r="E110">
        <v>16279</v>
      </c>
      <c r="F110">
        <v>3280321</v>
      </c>
      <c r="G110">
        <v>1965477</v>
      </c>
      <c r="H110">
        <v>16403</v>
      </c>
      <c r="I110">
        <v>8394649</v>
      </c>
      <c r="J110">
        <v>0</v>
      </c>
      <c r="K110">
        <v>32.47</v>
      </c>
      <c r="L110">
        <v>4.65</v>
      </c>
      <c r="M110">
        <v>0.19</v>
      </c>
      <c r="N110">
        <v>39.08</v>
      </c>
      <c r="O110">
        <v>23.41</v>
      </c>
      <c r="P110">
        <v>0.2</v>
      </c>
      <c r="Q110">
        <v>100</v>
      </c>
      <c r="R110">
        <v>0</v>
      </c>
    </row>
    <row r="111" spans="1:18" ht="15">
      <c r="A111">
        <v>4</v>
      </c>
      <c r="B111">
        <v>11</v>
      </c>
      <c r="C111">
        <v>542631</v>
      </c>
      <c r="D111">
        <v>990666</v>
      </c>
      <c r="E111">
        <v>251101</v>
      </c>
      <c r="F111">
        <v>640097</v>
      </c>
      <c r="G111">
        <v>10612</v>
      </c>
      <c r="H111">
        <v>421923</v>
      </c>
      <c r="I111">
        <v>2857030</v>
      </c>
      <c r="J111">
        <v>0</v>
      </c>
      <c r="K111">
        <v>19</v>
      </c>
      <c r="L111">
        <v>34.67</v>
      </c>
      <c r="M111">
        <v>8.79</v>
      </c>
      <c r="N111">
        <v>22.4</v>
      </c>
      <c r="O111">
        <v>0.37</v>
      </c>
      <c r="P111">
        <v>14.77</v>
      </c>
      <c r="Q111">
        <v>100</v>
      </c>
      <c r="R111">
        <v>0</v>
      </c>
    </row>
    <row r="112" spans="1:18" ht="1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5">
      <c r="A113">
        <v>4</v>
      </c>
      <c r="B113">
        <v>13</v>
      </c>
      <c r="C113">
        <v>0</v>
      </c>
      <c r="D113">
        <v>11119</v>
      </c>
      <c r="E113">
        <v>20736</v>
      </c>
      <c r="F113">
        <v>0</v>
      </c>
      <c r="G113">
        <v>0</v>
      </c>
      <c r="H113">
        <v>0</v>
      </c>
      <c r="I113">
        <v>31855</v>
      </c>
      <c r="J113">
        <v>0</v>
      </c>
      <c r="K113">
        <v>0</v>
      </c>
      <c r="L113">
        <v>34.91</v>
      </c>
      <c r="M113">
        <v>65.09</v>
      </c>
      <c r="N113">
        <v>0</v>
      </c>
      <c r="O113">
        <v>0</v>
      </c>
      <c r="P113">
        <v>0</v>
      </c>
      <c r="Q113">
        <v>100</v>
      </c>
      <c r="R113">
        <v>0</v>
      </c>
    </row>
    <row r="114" spans="1:18" ht="15">
      <c r="A114">
        <v>4</v>
      </c>
      <c r="B114">
        <v>14</v>
      </c>
      <c r="C114">
        <v>4193</v>
      </c>
      <c r="D114">
        <v>844</v>
      </c>
      <c r="E114">
        <v>0</v>
      </c>
      <c r="F114">
        <v>657</v>
      </c>
      <c r="G114">
        <v>0</v>
      </c>
      <c r="H114">
        <v>16627</v>
      </c>
      <c r="I114">
        <v>22321</v>
      </c>
      <c r="J114">
        <v>0</v>
      </c>
      <c r="K114">
        <v>18.79</v>
      </c>
      <c r="L114">
        <v>3.78</v>
      </c>
      <c r="M114">
        <v>0</v>
      </c>
      <c r="N114">
        <v>2.94</v>
      </c>
      <c r="O114">
        <v>0</v>
      </c>
      <c r="P114">
        <v>74.49</v>
      </c>
      <c r="Q114">
        <v>100</v>
      </c>
      <c r="R114">
        <v>0</v>
      </c>
    </row>
    <row r="115" spans="1:18" ht="15">
      <c r="A115">
        <v>4</v>
      </c>
      <c r="B115">
        <v>15</v>
      </c>
      <c r="C115">
        <v>409835</v>
      </c>
      <c r="D115">
        <v>1507494</v>
      </c>
      <c r="E115">
        <v>170</v>
      </c>
      <c r="F115">
        <v>24237</v>
      </c>
      <c r="G115">
        <v>6854</v>
      </c>
      <c r="H115">
        <v>67255</v>
      </c>
      <c r="I115">
        <v>2015845</v>
      </c>
      <c r="J115">
        <v>0</v>
      </c>
      <c r="K115">
        <v>20.33</v>
      </c>
      <c r="L115">
        <v>74.78</v>
      </c>
      <c r="M115">
        <v>0.01</v>
      </c>
      <c r="N115">
        <v>1.2</v>
      </c>
      <c r="O115">
        <v>0.34</v>
      </c>
      <c r="P115">
        <v>3.34</v>
      </c>
      <c r="Q115">
        <v>100</v>
      </c>
      <c r="R115">
        <v>0</v>
      </c>
    </row>
    <row r="116" spans="1:18" ht="15">
      <c r="A116">
        <v>4</v>
      </c>
      <c r="B116">
        <v>16</v>
      </c>
      <c r="C116">
        <v>956659</v>
      </c>
      <c r="D116">
        <v>2510123</v>
      </c>
      <c r="E116">
        <v>272007</v>
      </c>
      <c r="F116">
        <v>664991</v>
      </c>
      <c r="G116">
        <v>17466</v>
      </c>
      <c r="H116">
        <v>505805</v>
      </c>
      <c r="I116">
        <v>4927051</v>
      </c>
      <c r="J116">
        <v>0</v>
      </c>
      <c r="K116">
        <v>19.41</v>
      </c>
      <c r="L116">
        <v>50.95</v>
      </c>
      <c r="M116">
        <v>5.52</v>
      </c>
      <c r="N116">
        <v>13.5</v>
      </c>
      <c r="O116">
        <v>0.35</v>
      </c>
      <c r="P116">
        <v>10.27</v>
      </c>
      <c r="Q116">
        <v>100</v>
      </c>
      <c r="R116">
        <v>0</v>
      </c>
    </row>
    <row r="117" spans="1:18" ht="15">
      <c r="A117">
        <v>4</v>
      </c>
      <c r="B117">
        <v>17</v>
      </c>
      <c r="C117">
        <v>12488959</v>
      </c>
      <c r="D117">
        <v>6346676</v>
      </c>
      <c r="E117">
        <v>317761</v>
      </c>
      <c r="F117">
        <v>46708803</v>
      </c>
      <c r="G117">
        <v>12957861</v>
      </c>
      <c r="H117">
        <v>642160</v>
      </c>
      <c r="I117">
        <v>79462220</v>
      </c>
      <c r="J117">
        <v>0</v>
      </c>
      <c r="K117">
        <v>15.71</v>
      </c>
      <c r="L117">
        <v>7.99</v>
      </c>
      <c r="M117">
        <v>0.4</v>
      </c>
      <c r="N117">
        <v>58.78</v>
      </c>
      <c r="O117">
        <v>16.31</v>
      </c>
      <c r="P117">
        <v>0.81</v>
      </c>
      <c r="Q117">
        <v>100</v>
      </c>
      <c r="R117">
        <v>0</v>
      </c>
    </row>
    <row r="118" spans="1:18" ht="15">
      <c r="A118">
        <v>4</v>
      </c>
      <c r="B118">
        <v>18</v>
      </c>
      <c r="C118">
        <v>624079</v>
      </c>
      <c r="D118">
        <v>151769</v>
      </c>
      <c r="E118">
        <v>5525</v>
      </c>
      <c r="F118">
        <v>246800</v>
      </c>
      <c r="G118">
        <v>37975</v>
      </c>
      <c r="H118">
        <v>2433</v>
      </c>
      <c r="I118">
        <v>1068581</v>
      </c>
      <c r="J118">
        <v>0</v>
      </c>
      <c r="K118">
        <v>58.4</v>
      </c>
      <c r="L118">
        <v>14.2</v>
      </c>
      <c r="M118">
        <v>0.52</v>
      </c>
      <c r="N118">
        <v>23.1</v>
      </c>
      <c r="O118">
        <v>3.55</v>
      </c>
      <c r="P118">
        <v>0.23</v>
      </c>
      <c r="Q118">
        <v>100</v>
      </c>
      <c r="R118">
        <v>0</v>
      </c>
    </row>
    <row r="119" spans="1:18" ht="15">
      <c r="A119">
        <v>4</v>
      </c>
      <c r="B119">
        <v>19</v>
      </c>
      <c r="C119">
        <v>119998</v>
      </c>
      <c r="D119">
        <v>52907</v>
      </c>
      <c r="E119">
        <v>678</v>
      </c>
      <c r="F119">
        <v>61128</v>
      </c>
      <c r="G119">
        <v>705047</v>
      </c>
      <c r="H119">
        <v>375</v>
      </c>
      <c r="I119">
        <v>940133</v>
      </c>
      <c r="J119">
        <v>0</v>
      </c>
      <c r="K119">
        <v>12.77</v>
      </c>
      <c r="L119">
        <v>5.63</v>
      </c>
      <c r="M119">
        <v>0.07</v>
      </c>
      <c r="N119">
        <v>6.5</v>
      </c>
      <c r="O119">
        <v>74.99</v>
      </c>
      <c r="P119">
        <v>0.04</v>
      </c>
      <c r="Q119">
        <v>100</v>
      </c>
      <c r="R119">
        <v>0</v>
      </c>
    </row>
    <row r="120" spans="1:18" ht="15">
      <c r="A120">
        <v>4</v>
      </c>
      <c r="B120">
        <v>20</v>
      </c>
      <c r="C120">
        <v>234989</v>
      </c>
      <c r="D120">
        <v>29</v>
      </c>
      <c r="E120">
        <v>219566</v>
      </c>
      <c r="F120">
        <v>104151</v>
      </c>
      <c r="G120">
        <v>1041424</v>
      </c>
      <c r="H120">
        <v>8254</v>
      </c>
      <c r="I120">
        <v>1608413</v>
      </c>
      <c r="J120">
        <v>0</v>
      </c>
      <c r="K120">
        <v>14.61</v>
      </c>
      <c r="L120">
        <v>0</v>
      </c>
      <c r="M120">
        <v>13.65</v>
      </c>
      <c r="N120">
        <v>6.48</v>
      </c>
      <c r="O120">
        <v>64.75</v>
      </c>
      <c r="P120">
        <v>0.51</v>
      </c>
      <c r="Q120">
        <v>100</v>
      </c>
      <c r="R120">
        <v>0</v>
      </c>
    </row>
    <row r="121" spans="1:18" ht="1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-1.07</v>
      </c>
      <c r="L121">
        <v>13.31</v>
      </c>
      <c r="M121">
        <v>-1.46</v>
      </c>
      <c r="N121">
        <v>64</v>
      </c>
      <c r="O121">
        <v>142.42</v>
      </c>
      <c r="P121">
        <v>-8.89</v>
      </c>
      <c r="Q121">
        <v>49.71</v>
      </c>
      <c r="R121">
        <v>0</v>
      </c>
    </row>
    <row r="122" spans="1:18" ht="1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82.98</v>
      </c>
      <c r="L122">
        <v>90.46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2.1</v>
      </c>
      <c r="L123">
        <v>0.4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3.86</v>
      </c>
      <c r="L124">
        <v>5.17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2.59</v>
      </c>
      <c r="L125">
        <v>1.25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8.38</v>
      </c>
      <c r="L127">
        <v>2.72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5">
      <c r="A129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2010-03-26T07:30:58Z</cp:lastPrinted>
  <dcterms:created xsi:type="dcterms:W3CDTF">2010-03-23T13:58:00Z</dcterms:created>
  <dcterms:modified xsi:type="dcterms:W3CDTF">2010-04-13T11:21:55Z</dcterms:modified>
  <cp:category/>
  <cp:version/>
  <cp:contentType/>
  <cp:contentStatus/>
</cp:coreProperties>
</file>