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751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0">'prospetto1'!$A$1:$I$66</definedName>
    <definedName name="_xlnm.Print_Area" localSheetId="3">'prospetto4'!$A$1:$G$59</definedName>
  </definedNames>
  <calcPr fullCalcOnLoad="1"/>
</workbook>
</file>

<file path=xl/sharedStrings.xml><?xml version="1.0" encoding="utf-8"?>
<sst xmlns="http://schemas.openxmlformats.org/spreadsheetml/2006/main" count="294" uniqueCount="163">
  <si>
    <t xml:space="preserve">I           </t>
  </si>
  <si>
    <t xml:space="preserve"> 196025*0</t>
  </si>
  <si>
    <t xml:space="preserve"> 133374*0</t>
  </si>
  <si>
    <t>_x001A_</t>
  </si>
  <si>
    <t>ISVAP - Istituto di Diritto Pubblico - Legge 12 Agosto 1982, n. 576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</si>
  <si>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</si>
  <si>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</si>
  <si>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</si>
  <si>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</si>
  <si>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</si>
  <si>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</si>
  <si>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</si>
  <si>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</si>
  <si>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</si>
  <si>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</si>
  <si>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</si>
  <si>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</si>
  <si>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</si>
  <si>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</si>
  <si>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</si>
  <si>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</si>
  <si>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</si>
  <si>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</si>
  <si>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</si>
  <si>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</si>
  <si>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</si>
  <si>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</si>
  <si>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</si>
  <si>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</si>
  <si>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</si>
  <si>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</si>
  <si>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</si>
  <si>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</si>
  <si>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</si>
  <si>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</si>
  <si>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</si>
  <si>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</si>
  <si>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</si>
  <si>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</si>
  <si>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</si>
  <si>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</si>
  <si>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</si>
  <si>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</si>
  <si>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</si>
  <si>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</si>
  <si>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</si>
  <si>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</si>
  <si>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</si>
  <si>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</si>
  <si>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</si>
  <si>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</si>
  <si>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</si>
  <si>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</si>
  <si>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</si>
  <si>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</si>
  <si>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</si>
  <si>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</si>
  <si>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</si>
  <si>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</si>
  <si>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</si>
  <si>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</si>
  <si>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</si>
  <si>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</si>
  <si>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</si>
  <si>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</si>
  <si>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</si>
  <si>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</si>
  <si>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</si>
  <si>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</si>
  <si>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</si>
  <si>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</si>
  <si>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</si>
  <si>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</si>
  <si>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</si>
  <si>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</si>
  <si>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</si>
  <si>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</si>
  <si>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</si>
  <si>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</si>
  <si>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</si>
  <si>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</si>
  <si>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</si>
  <si>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</si>
  <si>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</si>
  <si>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</si>
  <si>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</si>
  <si>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</si>
  <si>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</si>
  <si>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</si>
  <si>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Prospetto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</si>
  <si>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</si>
  <si>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</si>
  <si>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</si>
  <si>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</si>
  <si>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</si>
  <si>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</si>
  <si>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</si>
  <si>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</si>
  <si>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</si>
  <si>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</si>
  <si>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</si>
  <si>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</si>
  <si>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</si>
  <si>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</si>
  <si>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</si>
  <si>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</si>
  <si>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</si>
  <si>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</si>
  <si>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</si>
  <si>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</si>
  <si>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</si>
  <si>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</si>
  <si>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</si>
  <si>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</si>
  <si>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</si>
  <si>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</si>
  <si>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</si>
  <si>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</si>
  <si>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</si>
  <si>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</si>
  <si>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</si>
  <si>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</si>
  <si>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</si>
  <si>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</si>
  <si>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</si>
  <si>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</si>
  <si>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</si>
  <si>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</si>
  <si>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</si>
  <si>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</si>
  <si>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</si>
  <si>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</si>
  <si>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</si>
  <si>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</si>
  <si>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</si>
  <si>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</si>
  <si>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</si>
  <si>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</si>
  <si>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</si>
  <si>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</si>
  <si>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</si>
  <si>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</si>
  <si>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</si>
  <si>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</si>
  <si>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</si>
  <si>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</si>
  <si>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</si>
  <si>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</si>
  <si>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art. 13, co. 1, lett. b), d.lgs. 252/05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</si>
  <si>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</si>
  <si>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</si>
  <si>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</si>
  <si>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</si>
  <si>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</si>
  <si>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</si>
  <si>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</si>
  <si>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</si>
  <si>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>-</t>
  </si>
  <si>
    <t xml:space="preserve">      Patrimoni gestiti: fondi pensione aperti (3.042.191 migliaia di Euro) e fondi pensione negoziali con garanzia (2.545.868 migliaia di Euro).   </t>
  </si>
  <si>
    <t>NOTA:  sono esclusi i premi relativi alle assicurazioni complementari. Nel 2009 le statistiche non includevano i premi relativi al ramo VI.</t>
  </si>
  <si>
    <t>(a) Il concetto di nuova produzione emessa comporta che, per le polizze che prevedono una rateazione del premio, venga indicato l'intero importo di tariffa su base annua, comprensivo di eventuali sovrappremi e garanzie accessorie.  Nel 2009 le statistiche non includevano i premi relativi al ramo VI.</t>
  </si>
  <si>
    <r>
      <t xml:space="preserve">      Per quanto riguarda i fondi pensione negoziali senza garanzia, non inseriti nel ramo VI, i patrimoni gestiti ammontano a 3.612.965 migliaia di </t>
    </r>
    <r>
      <rPr>
        <sz val="7"/>
        <rFont val="Arial"/>
        <family val="2"/>
      </rPr>
      <t>Euro.</t>
    </r>
  </si>
  <si>
    <t xml:space="preserve"> (b) Contributi raccolti per i fondi pensione: per il 38,2% si riferiscono a fondi aperti e per il 61,8% a fondi negoziali con garanzia.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</si>
</sst>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5" fillId="0" borderId="0" xfId="47" applyFont="1" applyAlignment="1">
      <alignment horizontal="right"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1" xfId="47" applyFont="1" applyBorder="1" applyAlignment="1">
      <alignment horizontal="centerContinuous"/>
      <protection/>
    </xf>
    <xf numFmtId="0" fontId="4" fillId="0" borderId="13" xfId="47" applyFont="1" applyBorder="1" applyAlignment="1">
      <alignment horizontal="centerContinuous"/>
      <protection/>
    </xf>
    <xf numFmtId="0" fontId="4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2" xfId="47" applyFont="1" applyBorder="1" applyAlignment="1">
      <alignment horizontal="right"/>
      <protection/>
    </xf>
    <xf numFmtId="0" fontId="4" fillId="0" borderId="13" xfId="47" applyFont="1" applyBorder="1">
      <alignment/>
      <protection/>
    </xf>
    <xf numFmtId="0" fontId="4" fillId="0" borderId="14" xfId="47" applyFont="1" applyBorder="1" applyAlignment="1" quotePrefix="1">
      <alignment horizontal="center"/>
      <protection/>
    </xf>
    <xf numFmtId="164" fontId="4" fillId="0" borderId="14" xfId="47" applyNumberFormat="1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4" fillId="0" borderId="19" xfId="47" applyFont="1" applyBorder="1">
      <alignment/>
      <protection/>
    </xf>
    <xf numFmtId="0" fontId="4" fillId="0" borderId="20" xfId="47" applyFont="1" applyBorder="1">
      <alignment/>
      <protection/>
    </xf>
    <xf numFmtId="166" fontId="4" fillId="0" borderId="18" xfId="47" applyNumberFormat="1" applyFont="1" applyBorder="1">
      <alignment/>
      <protection/>
    </xf>
    <xf numFmtId="167" fontId="4" fillId="0" borderId="21" xfId="47" applyNumberFormat="1" applyFont="1" applyBorder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166" fontId="5" fillId="0" borderId="22" xfId="47" applyNumberFormat="1" applyFont="1" applyBorder="1">
      <alignment/>
      <protection/>
    </xf>
    <xf numFmtId="167" fontId="5" fillId="0" borderId="23" xfId="47" applyNumberFormat="1" applyFont="1" applyBorder="1">
      <alignment/>
      <protection/>
    </xf>
    <xf numFmtId="167" fontId="5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0" fontId="5" fillId="0" borderId="16" xfId="47" applyFont="1" applyBorder="1" applyAlignment="1">
      <alignment horizontal="center" vertical="top"/>
      <protection/>
    </xf>
    <xf numFmtId="0" fontId="5" fillId="0" borderId="10" xfId="47" applyFont="1" applyBorder="1" applyAlignment="1">
      <alignment vertical="top"/>
      <protection/>
    </xf>
    <xf numFmtId="164" fontId="5" fillId="0" borderId="16" xfId="47" applyNumberFormat="1" applyFont="1" applyBorder="1" applyAlignment="1">
      <alignment vertical="top"/>
      <protection/>
    </xf>
    <xf numFmtId="165" fontId="5" fillId="0" borderId="24" xfId="47" applyNumberFormat="1" applyFont="1" applyBorder="1" applyAlignment="1">
      <alignment vertical="top"/>
      <protection/>
    </xf>
    <xf numFmtId="166" fontId="5" fillId="0" borderId="14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166" fontId="4" fillId="0" borderId="0" xfId="47" applyNumberFormat="1" applyFont="1" applyBorder="1">
      <alignment/>
      <protection/>
    </xf>
    <xf numFmtId="4" fontId="4" fillId="0" borderId="0" xfId="47" applyNumberFormat="1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6" fillId="0" borderId="26" xfId="47" applyFont="1" applyBorder="1">
      <alignment/>
      <protection/>
    </xf>
    <xf numFmtId="164" fontId="5" fillId="0" borderId="27" xfId="47" applyNumberFormat="1" applyFont="1" applyBorder="1">
      <alignment/>
      <protection/>
    </xf>
    <xf numFmtId="165" fontId="5" fillId="0" borderId="27" xfId="47" applyNumberFormat="1" applyFont="1" applyBorder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 applyAlignment="1">
      <alignment horizontal="centerContinuous"/>
      <protection/>
    </xf>
    <xf numFmtId="0" fontId="7" fillId="0" borderId="0" xfId="47" applyFont="1" applyBorder="1" applyAlignment="1">
      <alignment horizontal="centerContinuous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4" fillId="0" borderId="28" xfId="47" applyFont="1" applyBorder="1" applyAlignment="1">
      <alignment horizontal="right"/>
      <protection/>
    </xf>
    <xf numFmtId="168" fontId="4" fillId="0" borderId="15" xfId="47" applyNumberFormat="1" applyFont="1" applyBorder="1">
      <alignment/>
      <protection/>
    </xf>
    <xf numFmtId="0" fontId="4" fillId="0" borderId="16" xfId="47" applyFont="1" applyBorder="1">
      <alignment/>
      <protection/>
    </xf>
    <xf numFmtId="0" fontId="4" fillId="0" borderId="29" xfId="47" applyFont="1" applyBorder="1">
      <alignment/>
      <protection/>
    </xf>
    <xf numFmtId="167" fontId="4" fillId="0" borderId="24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Alignment="1">
      <alignment horizontal="right"/>
      <protection/>
    </xf>
    <xf numFmtId="0" fontId="6" fillId="0" borderId="0" xfId="47" applyFont="1" applyAlignment="1">
      <alignment horizontal="centerContinuous"/>
      <protection/>
    </xf>
    <xf numFmtId="0" fontId="6" fillId="0" borderId="0" xfId="47" applyFont="1" applyBorder="1" applyAlignment="1">
      <alignment horizontal="centerContinuous"/>
      <protection/>
    </xf>
    <xf numFmtId="0" fontId="6" fillId="0" borderId="0" xfId="47" applyFont="1" applyAlignment="1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6" fillId="0" borderId="11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25" xfId="47" applyFont="1" applyBorder="1" applyAlignment="1">
      <alignment horizontal="centerContinuous"/>
      <protection/>
    </xf>
    <xf numFmtId="0" fontId="6" fillId="0" borderId="30" xfId="47" applyFont="1" applyBorder="1" applyAlignment="1">
      <alignment horizontal="centerContinuous"/>
      <protection/>
    </xf>
    <xf numFmtId="0" fontId="6" fillId="0" borderId="26" xfId="47" applyFont="1" applyBorder="1" applyAlignment="1">
      <alignment horizontal="centerContinuous"/>
      <protection/>
    </xf>
    <xf numFmtId="0" fontId="9" fillId="0" borderId="30" xfId="47" applyFont="1" applyBorder="1" applyAlignment="1">
      <alignment horizontal="centerContinuous"/>
      <protection/>
    </xf>
    <xf numFmtId="0" fontId="6" fillId="0" borderId="14" xfId="47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6" fillId="0" borderId="14" xfId="47" applyFont="1" applyBorder="1" applyAlignment="1">
      <alignment horizontal="center"/>
      <protection/>
    </xf>
    <xf numFmtId="0" fontId="6" fillId="0" borderId="31" xfId="47" applyFont="1" applyBorder="1" applyAlignment="1">
      <alignment horizontal="center"/>
      <protection/>
    </xf>
    <xf numFmtId="0" fontId="9" fillId="0" borderId="32" xfId="47" applyFont="1" applyBorder="1" applyAlignment="1">
      <alignment horizontal="center"/>
      <protection/>
    </xf>
    <xf numFmtId="0" fontId="6" fillId="0" borderId="16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 applyAlignment="1">
      <alignment horizontal="center"/>
      <protection/>
    </xf>
    <xf numFmtId="0" fontId="6" fillId="0" borderId="33" xfId="47" applyFont="1" applyBorder="1" applyAlignment="1">
      <alignment horizontal="center"/>
      <protection/>
    </xf>
    <xf numFmtId="0" fontId="9" fillId="0" borderId="3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6" fillId="0" borderId="31" xfId="47" applyFont="1" applyBorder="1">
      <alignment/>
      <protection/>
    </xf>
    <xf numFmtId="0" fontId="9" fillId="0" borderId="32" xfId="47" applyFont="1" applyBorder="1">
      <alignment/>
      <protection/>
    </xf>
    <xf numFmtId="0" fontId="6" fillId="0" borderId="14" xfId="47" applyFont="1" applyBorder="1" applyAlignment="1" quotePrefix="1">
      <alignment horizontal="center"/>
      <protection/>
    </xf>
    <xf numFmtId="166" fontId="6" fillId="0" borderId="14" xfId="47" applyNumberFormat="1" applyFont="1" applyBorder="1">
      <alignment/>
      <protection/>
    </xf>
    <xf numFmtId="166" fontId="6" fillId="0" borderId="31" xfId="47" applyNumberFormat="1" applyFont="1" applyBorder="1">
      <alignment/>
      <protection/>
    </xf>
    <xf numFmtId="166" fontId="9" fillId="0" borderId="32" xfId="47" applyNumberFormat="1" applyFont="1" applyBorder="1">
      <alignment/>
      <protection/>
    </xf>
    <xf numFmtId="0" fontId="6" fillId="0" borderId="0" xfId="47" applyFont="1" applyBorder="1" applyAlignment="1">
      <alignment horizontal="left" indent="1"/>
      <protection/>
    </xf>
    <xf numFmtId="0" fontId="6" fillId="0" borderId="0" xfId="47" applyFont="1" applyBorder="1" applyAlignment="1">
      <alignment horizontal="left" indent="4"/>
      <protection/>
    </xf>
    <xf numFmtId="166" fontId="6" fillId="0" borderId="31" xfId="47" applyNumberFormat="1" applyFont="1" applyFill="1" applyBorder="1">
      <alignment/>
      <protection/>
    </xf>
    <xf numFmtId="166" fontId="6" fillId="33" borderId="31" xfId="47" applyNumberFormat="1" applyFont="1" applyFill="1" applyBorder="1">
      <alignment/>
      <protection/>
    </xf>
    <xf numFmtId="0" fontId="9" fillId="0" borderId="14" xfId="47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166" fontId="9" fillId="0" borderId="14" xfId="47" applyNumberFormat="1" applyFont="1" applyBorder="1">
      <alignment/>
      <protection/>
    </xf>
    <xf numFmtId="166" fontId="9" fillId="0" borderId="31" xfId="47" applyNumberFormat="1" applyFont="1" applyBorder="1">
      <alignment/>
      <protection/>
    </xf>
    <xf numFmtId="166" fontId="9" fillId="0" borderId="31" xfId="47" applyNumberFormat="1" applyFont="1" applyFill="1" applyBorder="1">
      <alignment/>
      <protection/>
    </xf>
    <xf numFmtId="0" fontId="6" fillId="0" borderId="35" xfId="47" applyFont="1" applyBorder="1" applyAlignment="1">
      <alignment horizontal="center"/>
      <protection/>
    </xf>
    <xf numFmtId="0" fontId="6" fillId="0" borderId="36" xfId="47" applyFont="1" applyBorder="1">
      <alignment/>
      <protection/>
    </xf>
    <xf numFmtId="2" fontId="6" fillId="0" borderId="35" xfId="47" applyNumberFormat="1" applyFont="1" applyBorder="1">
      <alignment/>
      <protection/>
    </xf>
    <xf numFmtId="2" fontId="6" fillId="0" borderId="37" xfId="47" applyNumberFormat="1" applyFont="1" applyBorder="1">
      <alignment/>
      <protection/>
    </xf>
    <xf numFmtId="2" fontId="6" fillId="0" borderId="37" xfId="47" applyNumberFormat="1" applyFont="1" applyFill="1" applyBorder="1">
      <alignment/>
      <protection/>
    </xf>
    <xf numFmtId="2" fontId="9" fillId="0" borderId="38" xfId="47" applyNumberFormat="1" applyFont="1" applyBorder="1">
      <alignment/>
      <protection/>
    </xf>
    <xf numFmtId="0" fontId="6" fillId="0" borderId="10" xfId="47" applyFont="1" applyBorder="1" applyAlignment="1">
      <alignment horizontal="right"/>
      <protection/>
    </xf>
    <xf numFmtId="0" fontId="9" fillId="0" borderId="10" xfId="47" applyFont="1" applyBorder="1" applyAlignment="1">
      <alignment horizontal="left"/>
      <protection/>
    </xf>
    <xf numFmtId="166" fontId="6" fillId="0" borderId="16" xfId="47" applyNumberFormat="1" applyFont="1" applyBorder="1">
      <alignment/>
      <protection/>
    </xf>
    <xf numFmtId="166" fontId="6" fillId="0" borderId="33" xfId="47" applyNumberFormat="1" applyFont="1" applyBorder="1">
      <alignment/>
      <protection/>
    </xf>
    <xf numFmtId="166" fontId="6" fillId="0" borderId="33" xfId="47" applyNumberFormat="1" applyFont="1" applyFill="1" applyBorder="1">
      <alignment/>
      <protection/>
    </xf>
    <xf numFmtId="166" fontId="9" fillId="0" borderId="34" xfId="47" applyNumberFormat="1" applyFont="1" applyBorder="1">
      <alignment/>
      <protection/>
    </xf>
    <xf numFmtId="0" fontId="6" fillId="0" borderId="0" xfId="47" applyFont="1" applyBorder="1" applyAlignment="1">
      <alignment horizontal="left"/>
      <protection/>
    </xf>
    <xf numFmtId="166" fontId="9" fillId="0" borderId="39" xfId="47" applyNumberFormat="1" applyFont="1" applyBorder="1">
      <alignment/>
      <protection/>
    </xf>
    <xf numFmtId="166" fontId="9" fillId="0" borderId="0" xfId="47" applyNumberFormat="1" applyFont="1" applyBorder="1">
      <alignment/>
      <protection/>
    </xf>
    <xf numFmtId="166" fontId="9" fillId="0" borderId="40" xfId="47" applyNumberFormat="1" applyFont="1" applyBorder="1">
      <alignment/>
      <protection/>
    </xf>
    <xf numFmtId="2" fontId="6" fillId="0" borderId="41" xfId="47" applyNumberFormat="1" applyFont="1" applyBorder="1">
      <alignment/>
      <protection/>
    </xf>
    <xf numFmtId="2" fontId="6" fillId="0" borderId="36" xfId="47" applyNumberFormat="1" applyFont="1" applyBorder="1">
      <alignment/>
      <protection/>
    </xf>
    <xf numFmtId="0" fontId="9" fillId="0" borderId="0" xfId="47" applyFont="1" applyBorder="1" applyAlignment="1">
      <alignment horizontal="right"/>
      <protection/>
    </xf>
    <xf numFmtId="0" fontId="9" fillId="0" borderId="0" xfId="47" applyFont="1" applyBorder="1" applyAlignment="1">
      <alignment horizontal="left"/>
      <protection/>
    </xf>
    <xf numFmtId="0" fontId="6" fillId="0" borderId="36" xfId="47" applyFont="1" applyBorder="1" applyAlignment="1">
      <alignment horizontal="right"/>
      <protection/>
    </xf>
    <xf numFmtId="2" fontId="6" fillId="0" borderId="42" xfId="47" applyNumberFormat="1" applyFont="1" applyBorder="1">
      <alignment/>
      <protection/>
    </xf>
    <xf numFmtId="2" fontId="6" fillId="0" borderId="42" xfId="47" applyNumberFormat="1" applyFont="1" applyFill="1" applyBorder="1">
      <alignment/>
      <protection/>
    </xf>
    <xf numFmtId="2" fontId="9" fillId="0" borderId="43" xfId="47" applyNumberFormat="1" applyFont="1" applyBorder="1">
      <alignment/>
      <protection/>
    </xf>
    <xf numFmtId="166" fontId="6" fillId="0" borderId="14" xfId="47" applyNumberFormat="1" applyFont="1" applyBorder="1" applyAlignment="1">
      <alignment/>
      <protection/>
    </xf>
    <xf numFmtId="166" fontId="6" fillId="0" borderId="31" xfId="47" applyNumberFormat="1" applyFont="1" applyBorder="1" applyAlignment="1">
      <alignment/>
      <protection/>
    </xf>
    <xf numFmtId="166" fontId="9" fillId="0" borderId="32" xfId="47" applyNumberFormat="1" applyFont="1" applyBorder="1" applyAlignment="1">
      <alignment/>
      <protection/>
    </xf>
    <xf numFmtId="166" fontId="6" fillId="0" borderId="39" xfId="47" applyNumberFormat="1" applyFont="1" applyBorder="1">
      <alignment/>
      <protection/>
    </xf>
    <xf numFmtId="166" fontId="6" fillId="0" borderId="0" xfId="47" applyNumberFormat="1" applyFont="1" applyBorder="1">
      <alignment/>
      <protection/>
    </xf>
    <xf numFmtId="166" fontId="6" fillId="0" borderId="40" xfId="47" applyNumberFormat="1" applyFont="1" applyBorder="1">
      <alignment/>
      <protection/>
    </xf>
    <xf numFmtId="0" fontId="6" fillId="0" borderId="0" xfId="47" applyFont="1" applyBorder="1" applyAlignment="1">
      <alignment horizontal="left" indent="2"/>
      <protection/>
    </xf>
    <xf numFmtId="166" fontId="6" fillId="34" borderId="31" xfId="47" applyNumberFormat="1" applyFont="1" applyFill="1" applyBorder="1">
      <alignment/>
      <protection/>
    </xf>
    <xf numFmtId="2" fontId="9" fillId="0" borderId="38" xfId="47" applyNumberFormat="1" applyFont="1" applyBorder="1" applyAlignment="1">
      <alignment/>
      <protection/>
    </xf>
    <xf numFmtId="0" fontId="6" fillId="0" borderId="44" xfId="47" applyFont="1" applyBorder="1" applyAlignment="1">
      <alignment horizontal="center"/>
      <protection/>
    </xf>
    <xf numFmtId="0" fontId="6" fillId="0" borderId="45" xfId="47" applyFont="1" applyBorder="1">
      <alignment/>
      <protection/>
    </xf>
    <xf numFmtId="0" fontId="9" fillId="0" borderId="45" xfId="47" applyFont="1" applyBorder="1">
      <alignment/>
      <protection/>
    </xf>
    <xf numFmtId="166" fontId="6" fillId="0" borderId="44" xfId="47" applyNumberFormat="1" applyFont="1" applyBorder="1" applyAlignment="1">
      <alignment/>
      <protection/>
    </xf>
    <xf numFmtId="166" fontId="6" fillId="0" borderId="46" xfId="47" applyNumberFormat="1" applyFont="1" applyBorder="1">
      <alignment/>
      <protection/>
    </xf>
    <xf numFmtId="166" fontId="6" fillId="0" borderId="44" xfId="47" applyNumberFormat="1" applyFont="1" applyBorder="1">
      <alignment/>
      <protection/>
    </xf>
    <xf numFmtId="166" fontId="9" fillId="0" borderId="47" xfId="47" applyNumberFormat="1" applyFont="1" applyBorder="1" applyAlignment="1">
      <alignment/>
      <protection/>
    </xf>
    <xf numFmtId="2" fontId="6" fillId="0" borderId="16" xfId="47" applyNumberFormat="1" applyFont="1" applyBorder="1">
      <alignment/>
      <protection/>
    </xf>
    <xf numFmtId="2" fontId="6" fillId="0" borderId="33" xfId="47" applyNumberFormat="1" applyFont="1" applyBorder="1">
      <alignment/>
      <protection/>
    </xf>
    <xf numFmtId="2" fontId="9" fillId="0" borderId="34" xfId="47" applyNumberFormat="1" applyFont="1" applyBorder="1" applyAlignment="1">
      <alignment/>
      <protection/>
    </xf>
    <xf numFmtId="0" fontId="6" fillId="0" borderId="11" xfId="47" applyFont="1" applyBorder="1" applyAlignment="1">
      <alignment horizontal="left" indent="1"/>
      <protection/>
    </xf>
    <xf numFmtId="0" fontId="6" fillId="0" borderId="12" xfId="47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6" fillId="0" borderId="0" xfId="47" applyFont="1" applyBorder="1" applyAlignment="1">
      <alignment horizontal="right"/>
      <protection/>
    </xf>
    <xf numFmtId="166" fontId="6" fillId="0" borderId="48" xfId="47" applyNumberFormat="1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9" fillId="0" borderId="12" xfId="47" applyFont="1" applyBorder="1">
      <alignment/>
      <protection/>
    </xf>
    <xf numFmtId="166" fontId="6" fillId="0" borderId="49" xfId="47" applyNumberFormat="1" applyFont="1" applyBorder="1">
      <alignment/>
      <protection/>
    </xf>
    <xf numFmtId="166" fontId="6" fillId="0" borderId="12" xfId="47" applyNumberFormat="1" applyFont="1" applyBorder="1">
      <alignment/>
      <protection/>
    </xf>
    <xf numFmtId="166" fontId="6" fillId="0" borderId="50" xfId="47" applyNumberFormat="1" applyFont="1" applyBorder="1">
      <alignment/>
      <protection/>
    </xf>
    <xf numFmtId="166" fontId="9" fillId="0" borderId="51" xfId="47" applyNumberFormat="1" applyFont="1" applyBorder="1" applyAlignment="1">
      <alignment/>
      <protection/>
    </xf>
    <xf numFmtId="0" fontId="9" fillId="0" borderId="0" xfId="47" applyFont="1" applyBorder="1" applyAlignment="1">
      <alignment vertical="top"/>
      <protection/>
    </xf>
    <xf numFmtId="166" fontId="9" fillId="0" borderId="39" xfId="47" applyNumberFormat="1" applyFont="1" applyBorder="1" applyAlignment="1">
      <alignment vertical="top"/>
      <protection/>
    </xf>
    <xf numFmtId="166" fontId="9" fillId="0" borderId="0" xfId="47" applyNumberFormat="1" applyFont="1" applyBorder="1" applyAlignment="1">
      <alignment vertical="top"/>
      <protection/>
    </xf>
    <xf numFmtId="166" fontId="9" fillId="0" borderId="40" xfId="47" applyNumberFormat="1" applyFont="1" applyBorder="1" applyAlignment="1">
      <alignment vertical="top"/>
      <protection/>
    </xf>
    <xf numFmtId="166" fontId="9" fillId="0" borderId="32" xfId="47" applyNumberFormat="1" applyFont="1" applyBorder="1" applyAlignment="1">
      <alignment vertical="top"/>
      <protection/>
    </xf>
    <xf numFmtId="0" fontId="6" fillId="0" borderId="17" xfId="47" applyFont="1" applyBorder="1">
      <alignment/>
      <protection/>
    </xf>
    <xf numFmtId="0" fontId="6" fillId="0" borderId="52" xfId="47" applyFont="1" applyBorder="1">
      <alignment/>
      <protection/>
    </xf>
    <xf numFmtId="0" fontId="6" fillId="0" borderId="39" xfId="47" applyFont="1" applyBorder="1">
      <alignment/>
      <protection/>
    </xf>
    <xf numFmtId="0" fontId="6" fillId="0" borderId="40" xfId="47" applyFont="1" applyBorder="1">
      <alignment/>
      <protection/>
    </xf>
    <xf numFmtId="0" fontId="6" fillId="0" borderId="29" xfId="47" applyFont="1" applyBorder="1" applyAlignment="1">
      <alignment/>
      <protection/>
    </xf>
    <xf numFmtId="166" fontId="6" fillId="0" borderId="10" xfId="47" applyNumberFormat="1" applyFont="1" applyBorder="1" applyAlignment="1">
      <alignment/>
      <protection/>
    </xf>
    <xf numFmtId="166" fontId="6" fillId="0" borderId="34" xfId="47" applyNumberFormat="1" applyFont="1" applyBorder="1" applyAlignment="1">
      <alignment/>
      <protection/>
    </xf>
    <xf numFmtId="166" fontId="6" fillId="0" borderId="34" xfId="47" applyNumberFormat="1" applyFont="1" applyBorder="1">
      <alignment/>
      <protection/>
    </xf>
    <xf numFmtId="166" fontId="6" fillId="0" borderId="16" xfId="47" applyNumberFormat="1" applyFont="1" applyBorder="1" applyAlignment="1">
      <alignment/>
      <protection/>
    </xf>
    <xf numFmtId="166" fontId="6" fillId="0" borderId="53" xfId="47" applyNumberFormat="1" applyFont="1" applyBorder="1" applyAlignment="1">
      <alignment/>
      <protection/>
    </xf>
    <xf numFmtId="166" fontId="6" fillId="34" borderId="33" xfId="47" applyNumberFormat="1" applyFont="1" applyFill="1" applyBorder="1" applyAlignment="1">
      <alignment/>
      <protection/>
    </xf>
    <xf numFmtId="166" fontId="9" fillId="0" borderId="34" xfId="47" applyNumberFormat="1" applyFont="1" applyBorder="1" applyAlignment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 applyAlignment="1">
      <alignment/>
      <protection/>
    </xf>
    <xf numFmtId="166" fontId="6" fillId="0" borderId="26" xfId="47" applyNumberFormat="1" applyFont="1" applyBorder="1">
      <alignment/>
      <protection/>
    </xf>
    <xf numFmtId="166" fontId="6" fillId="0" borderId="30" xfId="47" applyNumberFormat="1" applyFont="1" applyBorder="1">
      <alignment/>
      <protection/>
    </xf>
    <xf numFmtId="166" fontId="6" fillId="0" borderId="0" xfId="47" applyNumberFormat="1" applyFont="1">
      <alignment/>
      <protection/>
    </xf>
    <xf numFmtId="0" fontId="6" fillId="0" borderId="43" xfId="47" applyFont="1" applyBorder="1">
      <alignment/>
      <protection/>
    </xf>
    <xf numFmtId="2" fontId="6" fillId="0" borderId="54" xfId="47" applyNumberFormat="1" applyFont="1" applyBorder="1">
      <alignment/>
      <protection/>
    </xf>
    <xf numFmtId="166" fontId="9" fillId="0" borderId="30" xfId="47" applyNumberFormat="1" applyFont="1" applyBorder="1">
      <alignment/>
      <protection/>
    </xf>
    <xf numFmtId="0" fontId="9" fillId="0" borderId="0" xfId="47" applyFont="1" applyAlignment="1">
      <alignment horizontal="centerContinuous"/>
      <protection/>
    </xf>
    <xf numFmtId="0" fontId="6" fillId="0" borderId="28" xfId="47" applyFont="1" applyBorder="1">
      <alignment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55" xfId="47" applyFont="1" applyBorder="1" applyAlignment="1">
      <alignment horizontal="centerContinuous" vertical="center"/>
      <protection/>
    </xf>
    <xf numFmtId="0" fontId="6" fillId="0" borderId="12" xfId="47" applyFont="1" applyBorder="1" applyAlignment="1">
      <alignment horizontal="centerContinuous" vertical="center"/>
      <protection/>
    </xf>
    <xf numFmtId="0" fontId="6" fillId="0" borderId="51" xfId="47" applyFont="1" applyBorder="1" applyAlignment="1">
      <alignment horizontal="centerContinuous" vertical="center"/>
      <protection/>
    </xf>
    <xf numFmtId="0" fontId="6" fillId="0" borderId="18" xfId="47" applyFont="1" applyBorder="1" applyAlignment="1">
      <alignment vertical="center"/>
      <protection/>
    </xf>
    <xf numFmtId="0" fontId="6" fillId="0" borderId="56" xfId="47" applyFont="1" applyBorder="1" applyAlignment="1">
      <alignment vertical="center"/>
      <protection/>
    </xf>
    <xf numFmtId="0" fontId="6" fillId="0" borderId="19" xfId="47" applyFont="1" applyBorder="1" applyAlignment="1">
      <alignment vertical="center"/>
      <protection/>
    </xf>
    <xf numFmtId="0" fontId="6" fillId="0" borderId="57" xfId="47" applyFont="1" applyBorder="1" applyAlignment="1">
      <alignment vertical="center"/>
      <protection/>
    </xf>
    <xf numFmtId="0" fontId="6" fillId="0" borderId="20" xfId="47" applyFont="1" applyBorder="1" applyAlignment="1">
      <alignment vertical="center"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52" xfId="47" applyFont="1" applyBorder="1" applyAlignment="1">
      <alignment horizontal="center" vertical="center"/>
      <protection/>
    </xf>
    <xf numFmtId="0" fontId="6" fillId="0" borderId="58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28" xfId="47" applyFont="1" applyBorder="1" applyAlignment="1">
      <alignment/>
      <protection/>
    </xf>
    <xf numFmtId="0" fontId="10" fillId="0" borderId="11" xfId="47" applyFont="1" applyFill="1" applyBorder="1" applyAlignment="1">
      <alignment horizontal="centerContinuous"/>
      <protection/>
    </xf>
    <xf numFmtId="0" fontId="10" fillId="0" borderId="55" xfId="47" applyFont="1" applyFill="1" applyBorder="1" applyAlignment="1">
      <alignment horizontal="centerContinuous"/>
      <protection/>
    </xf>
    <xf numFmtId="0" fontId="10" fillId="0" borderId="12" xfId="47" applyFont="1" applyFill="1" applyBorder="1" applyAlignment="1">
      <alignment horizontal="centerContinuous"/>
      <protection/>
    </xf>
    <xf numFmtId="0" fontId="10" fillId="0" borderId="28" xfId="47" applyFont="1" applyFill="1" applyBorder="1" applyAlignment="1">
      <alignment horizontal="centerContinuous"/>
      <protection/>
    </xf>
    <xf numFmtId="0" fontId="6" fillId="0" borderId="17" xfId="47" applyFont="1" applyFill="1" applyBorder="1" applyAlignment="1">
      <alignment/>
      <protection/>
    </xf>
    <xf numFmtId="166" fontId="6" fillId="0" borderId="14" xfId="47" applyNumberFormat="1" applyFont="1" applyFill="1" applyBorder="1" applyAlignment="1">
      <alignment/>
      <protection/>
    </xf>
    <xf numFmtId="169" fontId="6" fillId="0" borderId="52" xfId="47" applyNumberFormat="1" applyFont="1" applyFill="1" applyBorder="1" applyAlignment="1">
      <alignment/>
      <protection/>
    </xf>
    <xf numFmtId="166" fontId="6" fillId="0" borderId="0" xfId="47" applyNumberFormat="1" applyFont="1" applyFill="1" applyBorder="1" applyAlignment="1">
      <alignment/>
      <protection/>
    </xf>
    <xf numFmtId="166" fontId="9" fillId="0" borderId="0" xfId="47" applyNumberFormat="1" applyFont="1" applyFill="1" applyBorder="1" applyAlignment="1">
      <alignment/>
      <protection/>
    </xf>
    <xf numFmtId="169" fontId="6" fillId="0" borderId="17" xfId="47" applyNumberFormat="1" applyFont="1" applyFill="1" applyBorder="1" applyAlignment="1">
      <alignment/>
      <protection/>
    </xf>
    <xf numFmtId="0" fontId="11" fillId="0" borderId="0" xfId="47" applyFont="1" applyBorder="1" applyAlignment="1">
      <alignment horizontal="left"/>
      <protection/>
    </xf>
    <xf numFmtId="166" fontId="6" fillId="0" borderId="52" xfId="47" applyNumberFormat="1" applyFont="1" applyFill="1" applyBorder="1" applyAlignment="1">
      <alignment/>
      <protection/>
    </xf>
    <xf numFmtId="166" fontId="6" fillId="0" borderId="17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horizontal="right"/>
      <protection/>
    </xf>
    <xf numFmtId="166" fontId="9" fillId="0" borderId="14" xfId="47" applyNumberFormat="1" applyFont="1" applyFill="1" applyBorder="1" applyAlignment="1">
      <alignment/>
      <protection/>
    </xf>
    <xf numFmtId="169" fontId="9" fillId="0" borderId="52" xfId="47" applyNumberFormat="1" applyFont="1" applyFill="1" applyBorder="1" applyAlignment="1">
      <alignment/>
      <protection/>
    </xf>
    <xf numFmtId="169" fontId="9" fillId="0" borderId="17" xfId="47" applyNumberFormat="1" applyFont="1" applyFill="1" applyBorder="1" applyAlignment="1">
      <alignment/>
      <protection/>
    </xf>
    <xf numFmtId="0" fontId="6" fillId="0" borderId="17" xfId="47" applyFont="1" applyBorder="1" applyAlignment="1">
      <alignment horizontal="left" indent="1"/>
      <protection/>
    </xf>
    <xf numFmtId="166" fontId="6" fillId="0" borderId="52" xfId="47" applyNumberFormat="1" applyFont="1" applyBorder="1">
      <alignment/>
      <protection/>
    </xf>
    <xf numFmtId="166" fontId="6" fillId="0" borderId="17" xfId="47" applyNumberFormat="1" applyFont="1" applyBorder="1">
      <alignment/>
      <protection/>
    </xf>
    <xf numFmtId="0" fontId="6" fillId="0" borderId="17" xfId="47" applyFont="1" applyFill="1" applyBorder="1" applyAlignment="1">
      <alignment horizontal="left" indent="1"/>
      <protection/>
    </xf>
    <xf numFmtId="0" fontId="6" fillId="0" borderId="16" xfId="47" applyFont="1" applyBorder="1" applyAlignment="1" quotePrefix="1">
      <alignment horizontal="center"/>
      <protection/>
    </xf>
    <xf numFmtId="0" fontId="6" fillId="0" borderId="29" xfId="47" applyFont="1" applyFill="1" applyBorder="1" applyAlignment="1">
      <alignment horizontal="left" indent="1"/>
      <protection/>
    </xf>
    <xf numFmtId="166" fontId="6" fillId="0" borderId="16" xfId="47" applyNumberFormat="1" applyFont="1" applyFill="1" applyBorder="1" applyAlignment="1">
      <alignment/>
      <protection/>
    </xf>
    <xf numFmtId="169" fontId="6" fillId="0" borderId="59" xfId="47" applyNumberFormat="1" applyFont="1" applyFill="1" applyBorder="1" applyAlignment="1">
      <alignment/>
      <protection/>
    </xf>
    <xf numFmtId="166" fontId="6" fillId="0" borderId="10" xfId="47" applyNumberFormat="1" applyFont="1" applyFill="1" applyBorder="1" applyAlignment="1">
      <alignment/>
      <protection/>
    </xf>
    <xf numFmtId="166" fontId="9" fillId="0" borderId="19" xfId="47" applyNumberFormat="1" applyFont="1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166" fontId="6" fillId="0" borderId="11" xfId="47" applyNumberFormat="1" applyFont="1" applyFill="1" applyBorder="1" applyAlignment="1">
      <alignment/>
      <protection/>
    </xf>
    <xf numFmtId="166" fontId="6" fillId="0" borderId="55" xfId="47" applyNumberFormat="1" applyFont="1" applyFill="1" applyBorder="1" applyAlignment="1">
      <alignment/>
      <protection/>
    </xf>
    <xf numFmtId="166" fontId="6" fillId="0" borderId="12" xfId="47" applyNumberFormat="1" applyFont="1" applyFill="1" applyBorder="1" applyAlignment="1">
      <alignment/>
      <protection/>
    </xf>
    <xf numFmtId="166" fontId="9" fillId="0" borderId="12" xfId="47" applyNumberFormat="1" applyFont="1" applyFill="1" applyBorder="1" applyAlignment="1">
      <alignment/>
      <protection/>
    </xf>
    <xf numFmtId="169" fontId="6" fillId="0" borderId="28" xfId="47" applyNumberFormat="1" applyFont="1" applyFill="1" applyBorder="1" applyAlignment="1">
      <alignment/>
      <protection/>
    </xf>
    <xf numFmtId="0" fontId="9" fillId="0" borderId="29" xfId="47" applyFont="1" applyFill="1" applyBorder="1" applyAlignment="1">
      <alignment horizontal="right"/>
      <protection/>
    </xf>
    <xf numFmtId="166" fontId="9" fillId="0" borderId="16" xfId="47" applyNumberFormat="1" applyFont="1" applyFill="1" applyBorder="1" applyAlignment="1">
      <alignment/>
      <protection/>
    </xf>
    <xf numFmtId="169" fontId="9" fillId="0" borderId="59" xfId="47" applyNumberFormat="1" applyFont="1" applyFill="1" applyBorder="1" applyAlignment="1">
      <alignment/>
      <protection/>
    </xf>
    <xf numFmtId="166" fontId="9" fillId="0" borderId="10" xfId="47" applyNumberFormat="1" applyFont="1" applyFill="1" applyBorder="1" applyAlignment="1">
      <alignment/>
      <protection/>
    </xf>
    <xf numFmtId="169" fontId="9" fillId="0" borderId="29" xfId="47" applyNumberFormat="1" applyFont="1" applyFill="1" applyBorder="1" applyAlignment="1">
      <alignment/>
      <protection/>
    </xf>
    <xf numFmtId="0" fontId="6" fillId="0" borderId="11" xfId="47" applyFont="1" applyBorder="1" applyAlignment="1" quotePrefix="1">
      <alignment horizontal="center"/>
      <protection/>
    </xf>
    <xf numFmtId="0" fontId="9" fillId="0" borderId="28" xfId="47" applyFont="1" applyFill="1" applyBorder="1" applyAlignment="1">
      <alignment/>
      <protection/>
    </xf>
    <xf numFmtId="169" fontId="6" fillId="0" borderId="55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vertical="top"/>
      <protection/>
    </xf>
    <xf numFmtId="166" fontId="9" fillId="0" borderId="14" xfId="47" applyNumberFormat="1" applyFont="1" applyFill="1" applyBorder="1" applyAlignment="1">
      <alignment vertical="top"/>
      <protection/>
    </xf>
    <xf numFmtId="169" fontId="9" fillId="0" borderId="52" xfId="47" applyNumberFormat="1" applyFont="1" applyFill="1" applyBorder="1" applyAlignment="1">
      <alignment vertical="top"/>
      <protection/>
    </xf>
    <xf numFmtId="166" fontId="9" fillId="0" borderId="0" xfId="47" applyNumberFormat="1" applyFont="1" applyFill="1" applyBorder="1" applyAlignment="1">
      <alignment vertical="top"/>
      <protection/>
    </xf>
    <xf numFmtId="169" fontId="9" fillId="0" borderId="17" xfId="47" applyNumberFormat="1" applyFont="1" applyFill="1" applyBorder="1" applyAlignment="1">
      <alignment vertical="top"/>
      <protection/>
    </xf>
    <xf numFmtId="0" fontId="6" fillId="0" borderId="35" xfId="47" applyFont="1" applyBorder="1" applyAlignment="1" quotePrefix="1">
      <alignment horizontal="center"/>
      <protection/>
    </xf>
    <xf numFmtId="2" fontId="6" fillId="0" borderId="36" xfId="47" applyNumberFormat="1" applyFont="1" applyFill="1" applyBorder="1" applyAlignment="1">
      <alignment/>
      <protection/>
    </xf>
    <xf numFmtId="169" fontId="6" fillId="0" borderId="36" xfId="47" applyNumberFormat="1" applyFont="1" applyFill="1" applyBorder="1" applyAlignment="1">
      <alignment vertical="top"/>
      <protection/>
    </xf>
    <xf numFmtId="2" fontId="9" fillId="0" borderId="36" xfId="47" applyNumberFormat="1" applyFont="1" applyFill="1" applyBorder="1" applyAlignment="1">
      <alignment/>
      <protection/>
    </xf>
    <xf numFmtId="169" fontId="6" fillId="0" borderId="43" xfId="47" applyNumberFormat="1" applyFont="1" applyFill="1" applyBorder="1" applyAlignment="1">
      <alignment vertical="top"/>
      <protection/>
    </xf>
    <xf numFmtId="0" fontId="6" fillId="0" borderId="0" xfId="47" applyFont="1" applyBorder="1" applyAlignment="1" quotePrefix="1">
      <alignment horizontal="center"/>
      <protection/>
    </xf>
    <xf numFmtId="0" fontId="6" fillId="0" borderId="0" xfId="47" applyFont="1" applyFill="1" applyBorder="1" applyAlignment="1">
      <alignment/>
      <protection/>
    </xf>
    <xf numFmtId="169" fontId="6" fillId="0" borderId="0" xfId="47" applyNumberFormat="1" applyFont="1" applyFill="1" applyBorder="1" applyAlignment="1">
      <alignment/>
      <protection/>
    </xf>
    <xf numFmtId="0" fontId="6" fillId="0" borderId="25" xfId="47" applyFont="1" applyBorder="1" applyAlignment="1" quotePrefix="1">
      <alignment horizontal="center"/>
      <protection/>
    </xf>
    <xf numFmtId="0" fontId="6" fillId="0" borderId="30" xfId="47" applyFont="1" applyFill="1" applyBorder="1" applyAlignment="1">
      <alignment/>
      <protection/>
    </xf>
    <xf numFmtId="166" fontId="6" fillId="0" borderId="25" xfId="47" applyNumberFormat="1" applyFont="1" applyFill="1" applyBorder="1" applyAlignment="1">
      <alignment/>
      <protection/>
    </xf>
    <xf numFmtId="169" fontId="6" fillId="0" borderId="60" xfId="47" applyNumberFormat="1" applyFont="1" applyFill="1" applyBorder="1" applyAlignment="1">
      <alignment/>
      <protection/>
    </xf>
    <xf numFmtId="166" fontId="6" fillId="0" borderId="26" xfId="47" applyNumberFormat="1" applyFont="1" applyFill="1" applyBorder="1" applyAlignment="1">
      <alignment/>
      <protection/>
    </xf>
    <xf numFmtId="166" fontId="9" fillId="0" borderId="26" xfId="47" applyNumberFormat="1" applyFont="1" applyFill="1" applyBorder="1" applyAlignment="1">
      <alignment/>
      <protection/>
    </xf>
    <xf numFmtId="169" fontId="6" fillId="0" borderId="30" xfId="47" applyNumberFormat="1" applyFont="1" applyFill="1" applyBorder="1" applyAlignment="1">
      <alignment/>
      <protection/>
    </xf>
    <xf numFmtId="0" fontId="9" fillId="0" borderId="0" xfId="47" applyFont="1" applyAlignment="1">
      <alignment/>
      <protection/>
    </xf>
    <xf numFmtId="0" fontId="9" fillId="0" borderId="26" xfId="47" applyFont="1" applyBorder="1" applyAlignment="1">
      <alignment horizontal="centerContinuous"/>
      <protection/>
    </xf>
    <xf numFmtId="0" fontId="9" fillId="0" borderId="50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10" xfId="47" applyFont="1" applyBorder="1" applyAlignment="1">
      <alignment/>
      <protection/>
    </xf>
    <xf numFmtId="0" fontId="9" fillId="0" borderId="33" xfId="47" applyFont="1" applyBorder="1" applyAlignment="1">
      <alignment horizontal="center"/>
      <protection/>
    </xf>
    <xf numFmtId="0" fontId="7" fillId="0" borderId="34" xfId="47" applyFont="1" applyBorder="1" applyAlignment="1">
      <alignment horizontal="center"/>
      <protection/>
    </xf>
    <xf numFmtId="0" fontId="9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66" fontId="6" fillId="0" borderId="32" xfId="47" applyNumberFormat="1" applyFont="1" applyBorder="1">
      <alignment/>
      <protection/>
    </xf>
    <xf numFmtId="2" fontId="9" fillId="0" borderId="37" xfId="47" applyNumberFormat="1" applyFont="1" applyBorder="1">
      <alignment/>
      <protection/>
    </xf>
    <xf numFmtId="2" fontId="6" fillId="0" borderId="38" xfId="47" applyNumberFormat="1" applyFont="1" applyBorder="1">
      <alignment/>
      <protection/>
    </xf>
    <xf numFmtId="0" fontId="9" fillId="0" borderId="16" xfId="47" applyFont="1" applyBorder="1" applyAlignment="1">
      <alignment/>
      <protection/>
    </xf>
    <xf numFmtId="0" fontId="9" fillId="0" borderId="26" xfId="47" applyFont="1" applyBorder="1" applyAlignment="1">
      <alignment horizontal="right"/>
      <protection/>
    </xf>
    <xf numFmtId="0" fontId="9" fillId="0" borderId="26" xfId="47" applyFont="1" applyBorder="1" applyAlignment="1">
      <alignment/>
      <protection/>
    </xf>
    <xf numFmtId="166" fontId="9" fillId="0" borderId="25" xfId="47" applyNumberFormat="1" applyFont="1" applyBorder="1">
      <alignment/>
      <protection/>
    </xf>
    <xf numFmtId="166" fontId="9" fillId="0" borderId="61" xfId="47" applyNumberFormat="1" applyFont="1" applyBorder="1">
      <alignment/>
      <protection/>
    </xf>
    <xf numFmtId="166" fontId="9" fillId="0" borderId="61" xfId="47" applyNumberFormat="1" applyFont="1" applyFill="1" applyBorder="1">
      <alignment/>
      <protection/>
    </xf>
    <xf numFmtId="166" fontId="9" fillId="0" borderId="62" xfId="47" applyNumberFormat="1" applyFont="1" applyBorder="1">
      <alignment/>
      <protection/>
    </xf>
    <xf numFmtId="166" fontId="9" fillId="0" borderId="63" xfId="47" applyNumberFormat="1" applyFont="1" applyBorder="1">
      <alignment/>
      <protection/>
    </xf>
    <xf numFmtId="0" fontId="9" fillId="0" borderId="12" xfId="47" applyFont="1" applyBorder="1" applyAlignment="1">
      <alignment horizontal="right"/>
      <protection/>
    </xf>
    <xf numFmtId="0" fontId="9" fillId="0" borderId="12" xfId="47" applyFont="1" applyBorder="1" applyAlignment="1">
      <alignment/>
      <protection/>
    </xf>
    <xf numFmtId="166" fontId="9" fillId="0" borderId="11" xfId="47" applyNumberFormat="1" applyFont="1" applyBorder="1">
      <alignment/>
      <protection/>
    </xf>
    <xf numFmtId="166" fontId="9" fillId="0" borderId="64" xfId="47" applyNumberFormat="1" applyFont="1" applyBorder="1">
      <alignment/>
      <protection/>
    </xf>
    <xf numFmtId="166" fontId="9" fillId="0" borderId="64" xfId="47" applyNumberFormat="1" applyFont="1" applyFill="1" applyBorder="1">
      <alignment/>
      <protection/>
    </xf>
    <xf numFmtId="166" fontId="9" fillId="0" borderId="50" xfId="47" applyNumberFormat="1" applyFont="1" applyBorder="1">
      <alignment/>
      <protection/>
    </xf>
    <xf numFmtId="166" fontId="9" fillId="0" borderId="51" xfId="47" applyNumberFormat="1" applyFont="1" applyBorder="1">
      <alignment/>
      <protection/>
    </xf>
    <xf numFmtId="166" fontId="6" fillId="0" borderId="32" xfId="47" applyNumberFormat="1" applyFont="1" applyBorder="1" applyAlignment="1">
      <alignment/>
      <protection/>
    </xf>
    <xf numFmtId="166" fontId="6" fillId="0" borderId="14" xfId="47" applyNumberFormat="1" applyFont="1" applyBorder="1" applyAlignment="1">
      <alignment horizontal="right"/>
      <protection/>
    </xf>
    <xf numFmtId="166" fontId="6" fillId="0" borderId="31" xfId="47" applyNumberFormat="1" applyFont="1" applyBorder="1" applyAlignment="1">
      <alignment horizontal="right"/>
      <protection/>
    </xf>
    <xf numFmtId="166" fontId="6" fillId="0" borderId="32" xfId="47" applyNumberFormat="1" applyFont="1" applyBorder="1" applyAlignment="1">
      <alignment horizontal="right"/>
      <protection/>
    </xf>
    <xf numFmtId="2" fontId="9" fillId="0" borderId="42" xfId="47" applyNumberFormat="1" applyFont="1" applyBorder="1">
      <alignment/>
      <protection/>
    </xf>
    <xf numFmtId="166" fontId="6" fillId="0" borderId="11" xfId="47" applyNumberFormat="1" applyFont="1" applyBorder="1">
      <alignment/>
      <protection/>
    </xf>
    <xf numFmtId="166" fontId="6" fillId="0" borderId="64" xfId="47" applyNumberFormat="1" applyFont="1" applyBorder="1">
      <alignment/>
      <protection/>
    </xf>
    <xf numFmtId="166" fontId="6" fillId="0" borderId="51" xfId="47" applyNumberFormat="1" applyFont="1" applyBorder="1">
      <alignment/>
      <protection/>
    </xf>
    <xf numFmtId="166" fontId="9" fillId="0" borderId="14" xfId="47" applyNumberFormat="1" applyFont="1" applyBorder="1" applyAlignment="1">
      <alignment vertical="top"/>
      <protection/>
    </xf>
    <xf numFmtId="166" fontId="9" fillId="0" borderId="31" xfId="47" applyNumberFormat="1" applyFont="1" applyBorder="1" applyAlignment="1">
      <alignment vertical="top"/>
      <protection/>
    </xf>
    <xf numFmtId="0" fontId="6" fillId="0" borderId="26" xfId="47" applyFont="1" applyBorder="1" applyAlignment="1">
      <alignment horizontal="center"/>
      <protection/>
    </xf>
    <xf numFmtId="166" fontId="9" fillId="0" borderId="26" xfId="47" applyNumberFormat="1" applyFont="1" applyBorder="1">
      <alignment/>
      <protection/>
    </xf>
    <xf numFmtId="0" fontId="9" fillId="0" borderId="44" xfId="47" applyFont="1" applyBorder="1" applyAlignment="1">
      <alignment horizontal="left" indent="1"/>
      <protection/>
    </xf>
    <xf numFmtId="0" fontId="6" fillId="0" borderId="12" xfId="47" applyFont="1" applyBorder="1" applyAlignment="1">
      <alignment/>
      <protection/>
    </xf>
    <xf numFmtId="0" fontId="12" fillId="0" borderId="0" xfId="47" applyFont="1">
      <alignment/>
      <protection/>
    </xf>
    <xf numFmtId="0" fontId="7" fillId="0" borderId="0" xfId="46" applyFont="1" applyAlignment="1">
      <alignment/>
      <protection/>
    </xf>
    <xf numFmtId="0" fontId="2" fillId="0" borderId="0" xfId="47">
      <alignment/>
      <protection/>
    </xf>
    <xf numFmtId="2" fontId="6" fillId="0" borderId="37" xfId="47" applyNumberFormat="1" applyFont="1" applyFill="1" applyBorder="1" applyAlignment="1">
      <alignment horizontal="center"/>
      <protection/>
    </xf>
    <xf numFmtId="2" fontId="6" fillId="0" borderId="35" xfId="47" applyNumberFormat="1" applyFont="1" applyBorder="1" applyAlignment="1">
      <alignment horizontal="center"/>
      <protection/>
    </xf>
    <xf numFmtId="2" fontId="6" fillId="0" borderId="37" xfId="47" applyNumberFormat="1" applyFont="1" applyBorder="1" applyAlignment="1">
      <alignment horizontal="center"/>
      <protection/>
    </xf>
    <xf numFmtId="2" fontId="6" fillId="0" borderId="38" xfId="47" applyNumberFormat="1" applyFont="1" applyBorder="1" applyAlignment="1">
      <alignment horizontal="center"/>
      <protection/>
    </xf>
    <xf numFmtId="0" fontId="3" fillId="0" borderId="0" xfId="47" applyFont="1" applyAlignment="1">
      <alignment horizontal="left" vertical="center" textRotation="90"/>
      <protection/>
    </xf>
    <xf numFmtId="0" fontId="6" fillId="0" borderId="57" xfId="47" applyFont="1" applyBorder="1" applyAlignment="1">
      <alignment horizontal="center" vertical="center"/>
      <protection/>
    </xf>
    <xf numFmtId="0" fontId="6" fillId="0" borderId="56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wrapText="1"/>
      <protection/>
    </xf>
    <xf numFmtId="0" fontId="6" fillId="0" borderId="0" xfId="47" applyFont="1" applyBorder="1" applyAlignment="1">
      <alignment horizontal="left" wrapText="1" indent="4"/>
      <protection/>
    </xf>
    <xf numFmtId="0" fontId="6" fillId="0" borderId="17" xfId="47" applyFont="1" applyBorder="1" applyAlignment="1">
      <alignment horizontal="left" wrapText="1" indent="4"/>
      <protection/>
    </xf>
    <xf numFmtId="0" fontId="7" fillId="0" borderId="0" xfId="47" applyFont="1" applyBorder="1" applyAlignment="1">
      <alignment horizontal="justify" wrapText="1"/>
      <protection/>
    </xf>
    <xf numFmtId="0" fontId="7" fillId="0" borderId="0" xfId="47" applyFont="1" applyAlignment="1">
      <alignment horizontal="justify" wrapText="1"/>
      <protection/>
    </xf>
    <xf numFmtId="0" fontId="4" fillId="0" borderId="0" xfId="47" applyFont="1" applyAlignment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 2" xfId="46"/>
    <cellStyle name="Normale_Tabelle circolare trimes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PageLayoutView="0" workbookViewId="0" topLeftCell="A33">
      <selection activeCell="B62" sqref="B62"/>
    </sheetView>
  </sheetViews>
  <sheetFormatPr defaultColWidth="9.140625" defaultRowHeight="15"/>
  <cols>
    <col min="1" max="1" width="4.140625" style="300" customWidth="1"/>
    <col min="2" max="2" width="8.7109375" style="61" customWidth="1"/>
    <col min="3" max="3" width="7.7109375" style="61" customWidth="1"/>
    <col min="4" max="4" width="22.7109375" style="62" customWidth="1"/>
    <col min="5" max="7" width="10.7109375" style="61" customWidth="1"/>
    <col min="8" max="8" width="10.7109375" style="68" customWidth="1"/>
    <col min="9" max="9" width="12.7109375" style="61" customWidth="1"/>
    <col min="10" max="16384" width="9.140625" style="61" customWidth="1"/>
  </cols>
  <sheetData>
    <row r="1" spans="1:9" ht="23.25" customHeight="1">
      <c r="A1" s="305" t="s">
        <v>4</v>
      </c>
      <c r="I1" s="63" t="s">
        <v>140</v>
      </c>
    </row>
    <row r="2" spans="1:9" s="66" customFormat="1" ht="12.75" customHeight="1">
      <c r="A2" s="305"/>
      <c r="B2" s="64" t="s">
        <v>49</v>
      </c>
      <c r="C2" s="64"/>
      <c r="D2" s="65"/>
      <c r="E2" s="64"/>
      <c r="F2" s="64"/>
      <c r="G2" s="64"/>
      <c r="H2" s="180"/>
      <c r="I2" s="64"/>
    </row>
    <row r="3" spans="1:9" s="66" customFormat="1" ht="12.75" customHeight="1">
      <c r="A3" s="305"/>
      <c r="B3" s="64" t="s">
        <v>7</v>
      </c>
      <c r="C3" s="64"/>
      <c r="D3" s="65"/>
      <c r="E3" s="64"/>
      <c r="F3" s="64"/>
      <c r="G3" s="64"/>
      <c r="H3" s="180"/>
      <c r="I3" s="64"/>
    </row>
    <row r="4" spans="1:9" s="66" customFormat="1" ht="12.75" customHeight="1">
      <c r="A4" s="305"/>
      <c r="B4" s="64" t="str">
        <f>"Premi lordi contabilizzati "&amp;IF(datitrim!J1=0,"nell'anno ","a tutto il "&amp;TRIM(datitrim!J1)&amp;" trimestre ")&amp;datitrim!I1</f>
        <v>Premi lordi contabilizzati a tutto il I trimestre 2010</v>
      </c>
      <c r="C4" s="64"/>
      <c r="D4" s="65"/>
      <c r="E4" s="64"/>
      <c r="F4" s="64"/>
      <c r="G4" s="64"/>
      <c r="H4" s="180"/>
      <c r="I4" s="64"/>
    </row>
    <row r="5" spans="1:9" s="66" customFormat="1" ht="12.75" customHeight="1">
      <c r="A5" s="305"/>
      <c r="B5" s="61"/>
      <c r="H5" s="257"/>
      <c r="I5" s="67" t="s">
        <v>8</v>
      </c>
    </row>
    <row r="6" spans="1:9" ht="12.75" customHeight="1">
      <c r="A6" s="305"/>
      <c r="B6" s="69"/>
      <c r="C6" s="70"/>
      <c r="D6" s="70"/>
      <c r="E6" s="71" t="s">
        <v>141</v>
      </c>
      <c r="F6" s="73"/>
      <c r="G6" s="73"/>
      <c r="H6" s="258"/>
      <c r="I6" s="72"/>
    </row>
    <row r="7" spans="1:9" ht="12.75" customHeight="1">
      <c r="A7" s="305"/>
      <c r="B7" s="85"/>
      <c r="C7" s="76" t="s">
        <v>54</v>
      </c>
      <c r="D7" s="64"/>
      <c r="E7" s="77" t="s">
        <v>142</v>
      </c>
      <c r="F7" s="78" t="s">
        <v>58</v>
      </c>
      <c r="G7" s="78" t="s">
        <v>59</v>
      </c>
      <c r="H7" s="259" t="s">
        <v>60</v>
      </c>
      <c r="I7" s="260" t="s">
        <v>143</v>
      </c>
    </row>
    <row r="8" spans="1:9" ht="12.75" customHeight="1">
      <c r="A8" s="305"/>
      <c r="B8" s="80"/>
      <c r="C8" s="261"/>
      <c r="D8" s="261"/>
      <c r="E8" s="82"/>
      <c r="F8" s="83"/>
      <c r="G8" s="83"/>
      <c r="H8" s="262"/>
      <c r="I8" s="263" t="s">
        <v>144</v>
      </c>
    </row>
    <row r="9" spans="1:9" ht="12.75" customHeight="1">
      <c r="A9" s="305"/>
      <c r="B9" s="77" t="s">
        <v>64</v>
      </c>
      <c r="C9" s="76" t="s">
        <v>65</v>
      </c>
      <c r="D9" s="76"/>
      <c r="E9" s="85"/>
      <c r="F9" s="86"/>
      <c r="G9" s="86"/>
      <c r="H9" s="264"/>
      <c r="I9" s="265"/>
    </row>
    <row r="10" spans="1:9" ht="12" customHeight="1">
      <c r="A10" s="305"/>
      <c r="B10" s="88"/>
      <c r="C10" s="76" t="s">
        <v>145</v>
      </c>
      <c r="D10" s="76"/>
      <c r="E10" s="89">
        <f>datitrim!C67</f>
        <v>72</v>
      </c>
      <c r="F10" s="90">
        <f>datitrim!D67</f>
        <v>0</v>
      </c>
      <c r="G10" s="90">
        <f>datitrim!E67</f>
        <v>1605</v>
      </c>
      <c r="H10" s="99">
        <f>datitrim!F67</f>
        <v>1677</v>
      </c>
      <c r="I10" s="266">
        <f>datitrim!G67</f>
        <v>0</v>
      </c>
    </row>
    <row r="11" spans="1:9" ht="12" customHeight="1">
      <c r="A11" s="305"/>
      <c r="B11" s="88"/>
      <c r="C11" s="62" t="s">
        <v>66</v>
      </c>
      <c r="E11" s="89">
        <f>datitrim!C68</f>
        <v>1209292</v>
      </c>
      <c r="F11" s="90">
        <f>datitrim!D68</f>
        <v>17946922</v>
      </c>
      <c r="G11" s="90">
        <f>datitrim!E68</f>
        <v>1320056</v>
      </c>
      <c r="H11" s="99">
        <f>datitrim!F68</f>
        <v>20476270</v>
      </c>
      <c r="I11" s="266">
        <f>datitrim!G68</f>
        <v>800606</v>
      </c>
    </row>
    <row r="12" spans="1:9" ht="12" customHeight="1">
      <c r="A12" s="305"/>
      <c r="B12" s="88"/>
      <c r="C12" s="92" t="s">
        <v>67</v>
      </c>
      <c r="E12" s="89">
        <f>datitrim!C69</f>
        <v>11448</v>
      </c>
      <c r="F12" s="90">
        <f>datitrim!D69</f>
        <v>5910</v>
      </c>
      <c r="G12" s="90">
        <f>datitrim!E69</f>
        <v>2</v>
      </c>
      <c r="H12" s="99">
        <f>datitrim!F69</f>
        <v>17360</v>
      </c>
      <c r="I12" s="266">
        <f>datitrim!G69</f>
        <v>1559</v>
      </c>
    </row>
    <row r="13" spans="1:9" ht="12" customHeight="1">
      <c r="A13" s="305"/>
      <c r="B13" s="88"/>
      <c r="C13" s="92" t="s">
        <v>146</v>
      </c>
      <c r="E13" s="89">
        <f>datitrim!C98</f>
        <v>5304</v>
      </c>
      <c r="F13" s="90">
        <f>datitrim!D98</f>
        <v>0</v>
      </c>
      <c r="G13" s="90">
        <f>datitrim!E98</f>
        <v>200715</v>
      </c>
      <c r="H13" s="99">
        <f>datitrim!F98</f>
        <v>206019</v>
      </c>
      <c r="I13" s="266">
        <f>datitrim!G98</f>
        <v>60086</v>
      </c>
    </row>
    <row r="14" spans="1:9" ht="12" customHeight="1">
      <c r="A14" s="305"/>
      <c r="B14" s="88"/>
      <c r="C14" s="62" t="s">
        <v>69</v>
      </c>
      <c r="E14" s="89">
        <f>datitrim!C70</f>
        <v>85830</v>
      </c>
      <c r="F14" s="90">
        <f>datitrim!D70</f>
        <v>84924</v>
      </c>
      <c r="G14" s="90">
        <f>datitrim!E70</f>
        <v>2037</v>
      </c>
      <c r="H14" s="99">
        <f>datitrim!F70</f>
        <v>172791</v>
      </c>
      <c r="I14" s="266">
        <f>datitrim!G70</f>
        <v>18874</v>
      </c>
    </row>
    <row r="15" spans="1:9" ht="12" customHeight="1">
      <c r="A15" s="305"/>
      <c r="B15" s="88"/>
      <c r="C15" s="62" t="s">
        <v>70</v>
      </c>
      <c r="E15" s="89">
        <f>datitrim!C71</f>
        <v>706</v>
      </c>
      <c r="F15" s="90">
        <f>datitrim!D71</f>
        <v>26427</v>
      </c>
      <c r="G15" s="90">
        <f>datitrim!E71</f>
        <v>198</v>
      </c>
      <c r="H15" s="99">
        <f>datitrim!F71</f>
        <v>27331</v>
      </c>
      <c r="I15" s="266">
        <f>datitrim!G71</f>
        <v>511</v>
      </c>
    </row>
    <row r="16" spans="1:9" ht="12" customHeight="1">
      <c r="A16" s="305"/>
      <c r="B16" s="88"/>
      <c r="C16" s="62" t="s">
        <v>71</v>
      </c>
      <c r="E16" s="89">
        <f>E10+E11+E14+E15</f>
        <v>1295900</v>
      </c>
      <c r="F16" s="90">
        <f>F10+F11+F14+F15</f>
        <v>18058273</v>
      </c>
      <c r="G16" s="90">
        <f>G10+G11+G14+G15</f>
        <v>1323896</v>
      </c>
      <c r="H16" s="99">
        <f>E16+F16+G16</f>
        <v>20678069</v>
      </c>
      <c r="I16" s="266">
        <f>I10+I11+I14+I15</f>
        <v>819991</v>
      </c>
    </row>
    <row r="17" spans="1:9" ht="13.5" customHeight="1">
      <c r="A17" s="305"/>
      <c r="B17" s="77"/>
      <c r="C17" s="76" t="s">
        <v>74</v>
      </c>
      <c r="D17" s="76"/>
      <c r="E17" s="89"/>
      <c r="F17" s="90"/>
      <c r="G17" s="94"/>
      <c r="H17" s="100"/>
      <c r="I17" s="266"/>
    </row>
    <row r="18" spans="1:9" ht="12.75" customHeight="1">
      <c r="A18" s="305"/>
      <c r="B18" s="88"/>
      <c r="C18" s="62" t="s">
        <v>75</v>
      </c>
      <c r="E18" s="89">
        <f>datitrim!C73</f>
        <v>6241</v>
      </c>
      <c r="F18" s="90">
        <f>datitrim!D73</f>
        <v>8300</v>
      </c>
      <c r="G18" s="94">
        <f>datitrim!E73</f>
        <v>763</v>
      </c>
      <c r="H18" s="99">
        <f>datitrim!F73</f>
        <v>15304</v>
      </c>
      <c r="I18" s="266">
        <f>datitrim!G73</f>
        <v>553</v>
      </c>
    </row>
    <row r="19" spans="1:9" ht="12.75" customHeight="1">
      <c r="A19" s="305"/>
      <c r="B19" s="88"/>
      <c r="C19" s="62" t="s">
        <v>76</v>
      </c>
      <c r="E19" s="89">
        <f>datitrim!C74</f>
        <v>58612</v>
      </c>
      <c r="F19" s="90">
        <f>datitrim!D74</f>
        <v>263595</v>
      </c>
      <c r="G19" s="94">
        <f>datitrim!E74</f>
        <v>17764</v>
      </c>
      <c r="H19" s="99">
        <f>datitrim!F74</f>
        <v>339971</v>
      </c>
      <c r="I19" s="266">
        <f>datitrim!G74</f>
        <v>37933</v>
      </c>
    </row>
    <row r="20" spans="1:9" ht="12.75" customHeight="1">
      <c r="A20" s="305"/>
      <c r="B20" s="88"/>
      <c r="C20" s="62" t="s">
        <v>77</v>
      </c>
      <c r="E20" s="89">
        <f>datitrim!C75</f>
        <v>28202</v>
      </c>
      <c r="F20" s="90">
        <f>datitrim!D75</f>
        <v>435074</v>
      </c>
      <c r="G20" s="94">
        <f>datitrim!E75</f>
        <v>14098</v>
      </c>
      <c r="H20" s="99">
        <f>datitrim!F75</f>
        <v>477374</v>
      </c>
      <c r="I20" s="266">
        <f>datitrim!G75</f>
        <v>23147</v>
      </c>
    </row>
    <row r="21" spans="1:9" ht="12" customHeight="1">
      <c r="A21" s="305"/>
      <c r="B21" s="77"/>
      <c r="C21" s="62" t="s">
        <v>78</v>
      </c>
      <c r="E21" s="89">
        <f>E18+E19+E20</f>
        <v>93055</v>
      </c>
      <c r="F21" s="90">
        <f>F18+F19+F20</f>
        <v>706969</v>
      </c>
      <c r="G21" s="90">
        <f>G18+G19+G20</f>
        <v>32625</v>
      </c>
      <c r="H21" s="99">
        <f>E21+F21+G21</f>
        <v>832649</v>
      </c>
      <c r="I21" s="266">
        <f>I18+I19+I20</f>
        <v>61633</v>
      </c>
    </row>
    <row r="22" spans="1:9" s="68" customFormat="1" ht="12.75" customHeight="1">
      <c r="A22" s="305"/>
      <c r="B22" s="96"/>
      <c r="C22" s="97"/>
      <c r="D22" s="97" t="s">
        <v>79</v>
      </c>
      <c r="E22" s="98">
        <f>E16+E21</f>
        <v>1388955</v>
      </c>
      <c r="F22" s="99">
        <f>F16+F21</f>
        <v>18765242</v>
      </c>
      <c r="G22" s="99">
        <f>G16+G21</f>
        <v>1356521</v>
      </c>
      <c r="H22" s="99">
        <f>H16+H21</f>
        <v>21510718</v>
      </c>
      <c r="I22" s="91">
        <f>I16+I21</f>
        <v>881624</v>
      </c>
    </row>
    <row r="23" spans="1:9" ht="13.5" customHeight="1">
      <c r="A23" s="305"/>
      <c r="B23" s="101"/>
      <c r="C23" s="102"/>
      <c r="D23" s="102" t="str">
        <f>"Variazione %   "&amp;datitrim!$I$1&amp;" / "&amp;datitrim!$I$1-1</f>
        <v>Variazione %   2010 / 2009</v>
      </c>
      <c r="E23" s="103">
        <f>datitrim!K77</f>
        <v>-3.64</v>
      </c>
      <c r="F23" s="104">
        <f>datitrim!L77</f>
        <v>74.65</v>
      </c>
      <c r="G23" s="104">
        <f>datitrim!M77</f>
        <v>60.95</v>
      </c>
      <c r="H23" s="267">
        <f>datitrim!N77</f>
        <v>65.1</v>
      </c>
      <c r="I23" s="268">
        <f>datitrim!O77</f>
        <v>102.77</v>
      </c>
    </row>
    <row r="24" spans="1:9" s="68" customFormat="1" ht="13.5" customHeight="1">
      <c r="A24" s="305"/>
      <c r="B24" s="269"/>
      <c r="C24" s="270"/>
      <c r="D24" s="271" t="s">
        <v>147</v>
      </c>
      <c r="E24" s="272">
        <f>datitrim!C78</f>
        <v>0</v>
      </c>
      <c r="F24" s="273">
        <f>datitrim!D78</f>
        <v>0</v>
      </c>
      <c r="G24" s="274">
        <f>datitrim!E78</f>
        <v>0</v>
      </c>
      <c r="H24" s="275">
        <f>datitrim!F78</f>
        <v>0</v>
      </c>
      <c r="I24" s="276">
        <f>datitrim!G78</f>
        <v>0</v>
      </c>
    </row>
    <row r="25" spans="1:9" ht="12.75" customHeight="1">
      <c r="A25" s="305"/>
      <c r="B25" s="77" t="s">
        <v>81</v>
      </c>
      <c r="C25" s="76" t="s">
        <v>65</v>
      </c>
      <c r="D25" s="76"/>
      <c r="E25" s="89"/>
      <c r="F25" s="90"/>
      <c r="G25" s="90"/>
      <c r="H25" s="99"/>
      <c r="I25" s="266"/>
    </row>
    <row r="26" spans="1:9" ht="12" customHeight="1">
      <c r="A26" s="305"/>
      <c r="B26" s="77"/>
      <c r="C26" s="62" t="s">
        <v>82</v>
      </c>
      <c r="E26" s="89">
        <f>datitrim!C79</f>
        <v>51066</v>
      </c>
      <c r="F26" s="90">
        <f>datitrim!D79</f>
        <v>1515585</v>
      </c>
      <c r="G26" s="90">
        <f>datitrim!E79</f>
        <v>787386</v>
      </c>
      <c r="H26" s="99">
        <f>datitrim!F79</f>
        <v>2354037</v>
      </c>
      <c r="I26" s="266">
        <f>datitrim!G79</f>
        <v>169413</v>
      </c>
    </row>
    <row r="27" spans="1:9" ht="12" customHeight="1">
      <c r="A27" s="305"/>
      <c r="B27" s="77"/>
      <c r="C27" s="92" t="s">
        <v>148</v>
      </c>
      <c r="E27" s="89">
        <f>datitrim!C99</f>
        <v>0</v>
      </c>
      <c r="F27" s="90">
        <f>datitrim!D99</f>
        <v>0</v>
      </c>
      <c r="G27" s="90">
        <f>datitrim!E99</f>
        <v>132504</v>
      </c>
      <c r="H27" s="99">
        <f>datitrim!F99</f>
        <v>132504</v>
      </c>
      <c r="I27" s="266">
        <f>datitrim!G99</f>
        <v>3917</v>
      </c>
    </row>
    <row r="28" spans="1:9" ht="12" customHeight="1">
      <c r="A28" s="305"/>
      <c r="B28" s="77"/>
      <c r="C28" s="62" t="s">
        <v>84</v>
      </c>
      <c r="E28" s="89">
        <f>datitrim!C80</f>
        <v>0</v>
      </c>
      <c r="F28" s="90">
        <f>datitrim!D80</f>
        <v>618918</v>
      </c>
      <c r="G28" s="90">
        <f>datitrim!E80</f>
        <v>83297</v>
      </c>
      <c r="H28" s="99">
        <f>datitrim!F80</f>
        <v>702215</v>
      </c>
      <c r="I28" s="266">
        <f>datitrim!G80</f>
        <v>18305</v>
      </c>
    </row>
    <row r="29" spans="1:9" ht="12" customHeight="1">
      <c r="A29" s="305"/>
      <c r="B29" s="77"/>
      <c r="C29" s="92" t="s">
        <v>146</v>
      </c>
      <c r="E29" s="89">
        <f>datitrim!C100</f>
        <v>0</v>
      </c>
      <c r="F29" s="90">
        <f>datitrim!D100</f>
        <v>0</v>
      </c>
      <c r="G29" s="90">
        <f>datitrim!E100</f>
        <v>78750</v>
      </c>
      <c r="H29" s="99">
        <f>datitrim!F100</f>
        <v>78750</v>
      </c>
      <c r="I29" s="266">
        <f>datitrim!G100</f>
        <v>17524</v>
      </c>
    </row>
    <row r="30" spans="1:9" ht="12" customHeight="1">
      <c r="A30" s="305"/>
      <c r="B30" s="77"/>
      <c r="C30" s="62" t="s">
        <v>85</v>
      </c>
      <c r="E30" s="89">
        <f>datitrim!C81</f>
        <v>0</v>
      </c>
      <c r="F30" s="90">
        <f>datitrim!D81</f>
        <v>1391236</v>
      </c>
      <c r="G30" s="90">
        <f>datitrim!E81</f>
        <v>0</v>
      </c>
      <c r="H30" s="99">
        <f>datitrim!F81</f>
        <v>1391236</v>
      </c>
      <c r="I30" s="266">
        <f>datitrim!G81</f>
        <v>0</v>
      </c>
    </row>
    <row r="31" spans="1:9" ht="12" customHeight="1">
      <c r="A31" s="305"/>
      <c r="B31" s="77"/>
      <c r="C31" s="62" t="s">
        <v>86</v>
      </c>
      <c r="E31" s="89">
        <f>datitrim!C82</f>
        <v>0</v>
      </c>
      <c r="F31" s="90">
        <f>datitrim!D82</f>
        <v>161867</v>
      </c>
      <c r="G31" s="94">
        <f>datitrim!E82</f>
        <v>0</v>
      </c>
      <c r="H31" s="99">
        <f>datitrim!F82</f>
        <v>161867</v>
      </c>
      <c r="I31" s="266">
        <f>datitrim!G82</f>
        <v>0</v>
      </c>
    </row>
    <row r="32" spans="1:9" ht="12" customHeight="1">
      <c r="A32" s="305"/>
      <c r="B32" s="77"/>
      <c r="C32" s="62" t="s">
        <v>71</v>
      </c>
      <c r="E32" s="89">
        <f>E26+E28+E30+E31</f>
        <v>51066</v>
      </c>
      <c r="F32" s="90">
        <f>F26+F28+F30+F31</f>
        <v>3687606</v>
      </c>
      <c r="G32" s="90">
        <f>G26+G28+G30+G31</f>
        <v>870683</v>
      </c>
      <c r="H32" s="99">
        <f>E32+F32+G32</f>
        <v>4609355</v>
      </c>
      <c r="I32" s="266">
        <f>I26+I28+I30+I31</f>
        <v>187718</v>
      </c>
    </row>
    <row r="33" spans="1:9" ht="13.5" customHeight="1">
      <c r="A33" s="305"/>
      <c r="B33" s="77"/>
      <c r="C33" s="76" t="s">
        <v>74</v>
      </c>
      <c r="D33" s="76"/>
      <c r="E33" s="89">
        <f>datitrim!C84</f>
        <v>0</v>
      </c>
      <c r="F33" s="90">
        <f>datitrim!D84</f>
        <v>1501</v>
      </c>
      <c r="G33" s="94">
        <f>datitrim!E84</f>
        <v>472</v>
      </c>
      <c r="H33" s="99">
        <f>datitrim!F84</f>
        <v>1973</v>
      </c>
      <c r="I33" s="266">
        <f>datitrim!G84</f>
        <v>377</v>
      </c>
    </row>
    <row r="34" spans="1:9" s="68" customFormat="1" ht="12.75" customHeight="1">
      <c r="A34" s="305"/>
      <c r="B34" s="96"/>
      <c r="C34" s="97"/>
      <c r="D34" s="97" t="s">
        <v>87</v>
      </c>
      <c r="E34" s="98">
        <f>E32+E33</f>
        <v>51066</v>
      </c>
      <c r="F34" s="99">
        <f>F32+F33</f>
        <v>3689107</v>
      </c>
      <c r="G34" s="99">
        <f>G32+G33</f>
        <v>871155</v>
      </c>
      <c r="H34" s="99">
        <f>H32+H33</f>
        <v>4611328</v>
      </c>
      <c r="I34" s="91">
        <f>I32+I33</f>
        <v>188095</v>
      </c>
    </row>
    <row r="35" spans="1:9" ht="13.5" customHeight="1">
      <c r="A35" s="305"/>
      <c r="B35" s="101"/>
      <c r="C35" s="102"/>
      <c r="D35" s="102" t="str">
        <f>"Variazione %   "&amp;datitrim!$I$1&amp;" / "&amp;datitrim!$I$1-1</f>
        <v>Variazione %   2010 / 2009</v>
      </c>
      <c r="E35" s="103">
        <f>datitrim!K85</f>
        <v>-18.68</v>
      </c>
      <c r="F35" s="104">
        <f>datitrim!L85</f>
        <v>214.62</v>
      </c>
      <c r="G35" s="104">
        <f>datitrim!M85</f>
        <v>0.32</v>
      </c>
      <c r="H35" s="267">
        <f>datitrim!N85</f>
        <v>119.2</v>
      </c>
      <c r="I35" s="268">
        <f>datitrim!O85</f>
        <v>40.18</v>
      </c>
    </row>
    <row r="36" spans="1:9" s="68" customFormat="1" ht="13.5" customHeight="1">
      <c r="A36" s="305"/>
      <c r="B36" s="96"/>
      <c r="C36" s="277"/>
      <c r="D36" s="278" t="s">
        <v>88</v>
      </c>
      <c r="E36" s="279">
        <f>datitrim!C86</f>
        <v>2326</v>
      </c>
      <c r="F36" s="280">
        <f>datitrim!D86</f>
        <v>638</v>
      </c>
      <c r="G36" s="281">
        <f>datitrim!E86</f>
        <v>7845</v>
      </c>
      <c r="H36" s="282">
        <f>datitrim!F86</f>
        <v>10809</v>
      </c>
      <c r="I36" s="283">
        <f>datitrim!G86</f>
        <v>1950</v>
      </c>
    </row>
    <row r="37" spans="1:9" ht="13.5" customHeight="1">
      <c r="A37" s="305"/>
      <c r="B37" s="101"/>
      <c r="C37" s="121"/>
      <c r="D37" s="102" t="str">
        <f>"Variazione %   "&amp;datitrim!$I$1&amp;" / "&amp;datitrim!$I$1-1</f>
        <v>Variazione %   2010 / 2009</v>
      </c>
      <c r="E37" s="103">
        <f>datitrim!K86</f>
        <v>-73.37</v>
      </c>
      <c r="F37" s="104">
        <f>datitrim!L86</f>
        <v>96.31</v>
      </c>
      <c r="G37" s="301" t="s">
        <v>157</v>
      </c>
      <c r="H37" s="267">
        <f>datitrim!N86</f>
        <v>19.28</v>
      </c>
      <c r="I37" s="268">
        <f>datitrim!O86</f>
        <v>712.5</v>
      </c>
    </row>
    <row r="38" spans="1:9" s="66" customFormat="1" ht="13.5" customHeight="1">
      <c r="A38" s="305"/>
      <c r="B38" s="77" t="s">
        <v>90</v>
      </c>
      <c r="C38" s="76" t="s">
        <v>91</v>
      </c>
      <c r="D38" s="76"/>
      <c r="E38" s="125">
        <f>datitrim!C87</f>
        <v>2532</v>
      </c>
      <c r="F38" s="126">
        <f>datitrim!D87</f>
        <v>1082524</v>
      </c>
      <c r="G38" s="126">
        <f>datitrim!E87</f>
        <v>147502</v>
      </c>
      <c r="H38" s="99">
        <f>datitrim!F87</f>
        <v>1232558</v>
      </c>
      <c r="I38" s="284">
        <f>datitrim!G87</f>
        <v>24046</v>
      </c>
    </row>
    <row r="39" spans="1:9" s="63" customFormat="1" ht="12" customHeight="1">
      <c r="A39" s="305"/>
      <c r="B39" s="77"/>
      <c r="C39" s="92" t="s">
        <v>149</v>
      </c>
      <c r="D39" s="76"/>
      <c r="E39" s="285">
        <f>datitrim!C88</f>
        <v>0</v>
      </c>
      <c r="F39" s="286">
        <f>datitrim!D88</f>
        <v>1082</v>
      </c>
      <c r="G39" s="286">
        <f>datitrim!E88</f>
        <v>75</v>
      </c>
      <c r="H39" s="99">
        <f>datitrim!F88</f>
        <v>1157</v>
      </c>
      <c r="I39" s="287">
        <f>datitrim!G88</f>
        <v>75</v>
      </c>
    </row>
    <row r="40" spans="1:9" ht="12" customHeight="1">
      <c r="A40" s="305"/>
      <c r="B40" s="77"/>
      <c r="C40" s="131" t="s">
        <v>93</v>
      </c>
      <c r="E40" s="89">
        <f>datitrim!C89</f>
        <v>0</v>
      </c>
      <c r="F40" s="90">
        <f>datitrim!D89</f>
        <v>1077</v>
      </c>
      <c r="G40" s="90">
        <f>datitrim!E89</f>
        <v>75</v>
      </c>
      <c r="H40" s="99">
        <f>datitrim!F89</f>
        <v>1152</v>
      </c>
      <c r="I40" s="266">
        <f>datitrim!G89</f>
        <v>75</v>
      </c>
    </row>
    <row r="41" spans="1:9" ht="12" customHeight="1">
      <c r="A41" s="305"/>
      <c r="B41" s="77"/>
      <c r="C41" s="131" t="s">
        <v>94</v>
      </c>
      <c r="E41" s="89">
        <f>datitrim!C90</f>
        <v>0</v>
      </c>
      <c r="F41" s="90">
        <f>datitrim!D90</f>
        <v>0</v>
      </c>
      <c r="G41" s="90">
        <f>datitrim!E90</f>
        <v>0</v>
      </c>
      <c r="H41" s="99">
        <f>datitrim!F90</f>
        <v>0</v>
      </c>
      <c r="I41" s="266">
        <f>datitrim!G90</f>
        <v>0</v>
      </c>
    </row>
    <row r="42" spans="1:9" ht="12" customHeight="1">
      <c r="A42" s="305"/>
      <c r="B42" s="77"/>
      <c r="C42" s="131" t="s">
        <v>95</v>
      </c>
      <c r="E42" s="89">
        <f>datitrim!C91</f>
        <v>0</v>
      </c>
      <c r="F42" s="90">
        <f>datitrim!D91</f>
        <v>5</v>
      </c>
      <c r="G42" s="90">
        <f>datitrim!E91</f>
        <v>0</v>
      </c>
      <c r="H42" s="99">
        <f>datitrim!F91</f>
        <v>5</v>
      </c>
      <c r="I42" s="266">
        <f>datitrim!G91</f>
        <v>0</v>
      </c>
    </row>
    <row r="43" spans="1:9" ht="12" customHeight="1">
      <c r="A43" s="305"/>
      <c r="B43" s="77"/>
      <c r="C43" s="131" t="s">
        <v>96</v>
      </c>
      <c r="E43" s="89">
        <f>datitrim!C92</f>
        <v>0</v>
      </c>
      <c r="F43" s="90">
        <f>datitrim!D92</f>
        <v>0</v>
      </c>
      <c r="G43" s="90">
        <f>datitrim!E92</f>
        <v>0</v>
      </c>
      <c r="H43" s="99">
        <f>datitrim!F92</f>
        <v>0</v>
      </c>
      <c r="I43" s="266">
        <f>datitrim!G92</f>
        <v>0</v>
      </c>
    </row>
    <row r="44" spans="1:9" ht="13.5" customHeight="1">
      <c r="A44" s="305"/>
      <c r="B44" s="77"/>
      <c r="C44" s="76" t="s">
        <v>97</v>
      </c>
      <c r="E44" s="89">
        <f>datitrim!C93</f>
        <v>1686</v>
      </c>
      <c r="F44" s="90">
        <f>datitrim!D93</f>
        <v>361081</v>
      </c>
      <c r="G44" s="94">
        <f>datitrim!E93</f>
        <v>23842</v>
      </c>
      <c r="H44" s="99">
        <f>datitrim!F93</f>
        <v>386609</v>
      </c>
      <c r="I44" s="266">
        <f>datitrim!G93</f>
        <v>1076</v>
      </c>
    </row>
    <row r="45" spans="1:9" ht="12" customHeight="1">
      <c r="A45" s="305"/>
      <c r="B45" s="77"/>
      <c r="C45" s="92" t="s">
        <v>98</v>
      </c>
      <c r="E45" s="89">
        <f>datitrim!C94</f>
        <v>268</v>
      </c>
      <c r="F45" s="90">
        <f>datitrim!D94</f>
        <v>43905</v>
      </c>
      <c r="G45" s="94">
        <f>datitrim!E94</f>
        <v>2108</v>
      </c>
      <c r="H45" s="99">
        <f>datitrim!F94</f>
        <v>46281</v>
      </c>
      <c r="I45" s="266">
        <f>datitrim!G94</f>
        <v>696</v>
      </c>
    </row>
    <row r="46" spans="1:9" s="68" customFormat="1" ht="12.75" customHeight="1">
      <c r="A46" s="305"/>
      <c r="B46" s="96"/>
      <c r="C46" s="97"/>
      <c r="D46" s="97" t="s">
        <v>99</v>
      </c>
      <c r="E46" s="98">
        <f>E38+E44</f>
        <v>4218</v>
      </c>
      <c r="F46" s="99">
        <f>F38+F44</f>
        <v>1443605</v>
      </c>
      <c r="G46" s="99">
        <f>G38+G44</f>
        <v>171344</v>
      </c>
      <c r="H46" s="99">
        <f>H38+H44</f>
        <v>1619167</v>
      </c>
      <c r="I46" s="91">
        <f>I38+I44</f>
        <v>25122</v>
      </c>
    </row>
    <row r="47" spans="1:9" ht="13.5" customHeight="1">
      <c r="A47" s="305"/>
      <c r="B47" s="101"/>
      <c r="C47" s="102"/>
      <c r="D47" s="102" t="str">
        <f>"Variazione %   "&amp;datitrim!$I$1&amp;" / "&amp;datitrim!$I$1-1</f>
        <v>Variazione %   2010 / 2009</v>
      </c>
      <c r="E47" s="103">
        <f>datitrim!K95</f>
        <v>70.91</v>
      </c>
      <c r="F47" s="104">
        <f>datitrim!L95</f>
        <v>42.16</v>
      </c>
      <c r="G47" s="104">
        <f>datitrim!M95</f>
        <v>20.53</v>
      </c>
      <c r="H47" s="267">
        <f>datitrim!N95</f>
        <v>39.57</v>
      </c>
      <c r="I47" s="268">
        <f>datitrim!O95</f>
        <v>60.68</v>
      </c>
    </row>
    <row r="48" spans="1:9" s="68" customFormat="1" ht="13.5" customHeight="1">
      <c r="A48" s="305"/>
      <c r="B48" s="96"/>
      <c r="C48" s="97"/>
      <c r="D48" s="97" t="s">
        <v>150</v>
      </c>
      <c r="E48" s="98">
        <f>datitrim!C103</f>
        <v>1043</v>
      </c>
      <c r="F48" s="99">
        <f>datitrim!D103</f>
        <v>277754</v>
      </c>
      <c r="G48" s="99">
        <f>datitrim!E103</f>
        <v>140717</v>
      </c>
      <c r="H48" s="282">
        <f>datitrim!F103</f>
        <v>419514</v>
      </c>
      <c r="I48" s="91">
        <f>datitrim!G103</f>
        <v>12187</v>
      </c>
    </row>
    <row r="49" spans="1:9" ht="13.5" customHeight="1">
      <c r="A49" s="305"/>
      <c r="B49" s="101"/>
      <c r="C49" s="102"/>
      <c r="D49" s="102" t="str">
        <f>"Variazione %   "&amp;datitrim!$I$1&amp;" / "&amp;datitrim!$I$1-1</f>
        <v>Variazione %   2010 / 2009</v>
      </c>
      <c r="E49" s="302" t="s">
        <v>157</v>
      </c>
      <c r="F49" s="303" t="s">
        <v>157</v>
      </c>
      <c r="G49" s="303" t="s">
        <v>157</v>
      </c>
      <c r="H49" s="288">
        <v>6.1</v>
      </c>
      <c r="I49" s="304" t="s">
        <v>157</v>
      </c>
    </row>
    <row r="50" spans="1:9" ht="13.5" customHeight="1">
      <c r="A50" s="305"/>
      <c r="B50" s="144" t="s">
        <v>101</v>
      </c>
      <c r="D50" s="70"/>
      <c r="E50" s="289">
        <f>datitrim!C96</f>
        <v>28255</v>
      </c>
      <c r="F50" s="290">
        <f>datitrim!D96</f>
        <v>740</v>
      </c>
      <c r="G50" s="290">
        <f>datitrim!E96</f>
        <v>114</v>
      </c>
      <c r="H50" s="282">
        <f>datitrim!F96</f>
        <v>29109</v>
      </c>
      <c r="I50" s="291">
        <f>datitrim!G96</f>
        <v>2211</v>
      </c>
    </row>
    <row r="51" spans="1:9" ht="12" customHeight="1">
      <c r="A51" s="305"/>
      <c r="B51" s="77"/>
      <c r="C51" s="92" t="s">
        <v>151</v>
      </c>
      <c r="E51" s="89">
        <f>datitrim!C101</f>
        <v>27742</v>
      </c>
      <c r="F51" s="90">
        <f>datitrim!D101</f>
        <v>717</v>
      </c>
      <c r="G51" s="90">
        <f>datitrim!E101</f>
        <v>23</v>
      </c>
      <c r="H51" s="99">
        <f>datitrim!F101</f>
        <v>28482</v>
      </c>
      <c r="I51" s="266">
        <f>datitrim!G101</f>
        <v>2210</v>
      </c>
    </row>
    <row r="52" spans="1:9" ht="12" customHeight="1">
      <c r="A52" s="305"/>
      <c r="B52" s="77"/>
      <c r="D52" s="113" t="s">
        <v>103</v>
      </c>
      <c r="E52" s="89">
        <f>datitrim!C102</f>
        <v>513</v>
      </c>
      <c r="F52" s="90">
        <f>datitrim!D102</f>
        <v>0</v>
      </c>
      <c r="G52" s="90">
        <f>datitrim!E102</f>
        <v>7</v>
      </c>
      <c r="H52" s="99">
        <f>datitrim!F102</f>
        <v>520</v>
      </c>
      <c r="I52" s="266">
        <f>datitrim!G102</f>
        <v>1</v>
      </c>
    </row>
    <row r="53" spans="1:9" ht="12" customHeight="1">
      <c r="A53" s="305"/>
      <c r="B53" s="77"/>
      <c r="D53" s="76" t="s">
        <v>104</v>
      </c>
      <c r="E53" s="89">
        <f>datitrim!C104</f>
        <v>0</v>
      </c>
      <c r="F53" s="90">
        <f>datitrim!D104</f>
        <v>0</v>
      </c>
      <c r="G53" s="90">
        <f>datitrim!E104</f>
        <v>0</v>
      </c>
      <c r="H53" s="99">
        <f>datitrim!F104</f>
        <v>0</v>
      </c>
      <c r="I53" s="266">
        <f>datitrim!G104</f>
        <v>0</v>
      </c>
    </row>
    <row r="54" spans="1:9" ht="12" customHeight="1">
      <c r="A54" s="305"/>
      <c r="B54" s="77"/>
      <c r="C54" s="93"/>
      <c r="D54" s="62" t="s">
        <v>105</v>
      </c>
      <c r="E54" s="89">
        <f>datitrim!C105</f>
        <v>0</v>
      </c>
      <c r="F54" s="90">
        <f>datitrim!D105</f>
        <v>23</v>
      </c>
      <c r="G54" s="90">
        <f>datitrim!E105</f>
        <v>84</v>
      </c>
      <c r="H54" s="99">
        <f>datitrim!F105</f>
        <v>107</v>
      </c>
      <c r="I54" s="266">
        <f>datitrim!G105</f>
        <v>0</v>
      </c>
    </row>
    <row r="55" spans="1:9" ht="12.75" customHeight="1">
      <c r="A55" s="305"/>
      <c r="B55" s="149"/>
      <c r="C55" s="150" t="s">
        <v>152</v>
      </c>
      <c r="D55" s="70"/>
      <c r="E55" s="289"/>
      <c r="F55" s="290"/>
      <c r="G55" s="290"/>
      <c r="H55" s="280"/>
      <c r="I55" s="291"/>
    </row>
    <row r="56" spans="1:9" s="68" customFormat="1" ht="12.75" customHeight="1">
      <c r="A56" s="305"/>
      <c r="B56" s="96"/>
      <c r="C56" s="155" t="s">
        <v>32</v>
      </c>
      <c r="D56" s="155"/>
      <c r="E56" s="292">
        <f>E22+E24+E34+E36+E46+E48+E50</f>
        <v>1475863</v>
      </c>
      <c r="F56" s="293">
        <f>F22+F24+F34+F36+F46+F48+F50</f>
        <v>24177086</v>
      </c>
      <c r="G56" s="293">
        <f>G22+G24+G34+G36+G46+G48+G50</f>
        <v>2547696</v>
      </c>
      <c r="H56" s="293">
        <f>H22+H24+H34+H36+H46+H48+H50</f>
        <v>28200645</v>
      </c>
      <c r="I56" s="159">
        <f>I22+I24+I34+I36+I46+I48+I50</f>
        <v>1111189</v>
      </c>
    </row>
    <row r="57" spans="1:9" ht="13.5" customHeight="1">
      <c r="A57" s="305"/>
      <c r="B57" s="101"/>
      <c r="C57" s="102"/>
      <c r="D57" s="102" t="str">
        <f>"Variazione %   "&amp;datitrim!$I$1&amp;" / "&amp;datitrim!$I$1-1</f>
        <v>Variazione %   2010 / 2009</v>
      </c>
      <c r="E57" s="103">
        <f>datitrim!K97</f>
        <v>-4.16</v>
      </c>
      <c r="F57" s="104">
        <f>datitrim!L97</f>
        <v>86.94</v>
      </c>
      <c r="G57" s="104">
        <f>datitrim!M97</f>
        <v>13.29</v>
      </c>
      <c r="H57" s="288">
        <f>datitrim!N97</f>
        <v>68.65</v>
      </c>
      <c r="I57" s="268">
        <f>datitrim!O97</f>
        <v>89.45</v>
      </c>
    </row>
    <row r="58" spans="1:9" ht="6.75" customHeight="1">
      <c r="A58" s="305"/>
      <c r="B58" s="294"/>
      <c r="C58" s="47"/>
      <c r="D58" s="47"/>
      <c r="E58" s="174"/>
      <c r="F58" s="174"/>
      <c r="G58" s="174"/>
      <c r="H58" s="295"/>
      <c r="I58" s="174"/>
    </row>
    <row r="59" spans="1:9" ht="12.75" customHeight="1">
      <c r="A59" s="305"/>
      <c r="B59" s="296" t="s">
        <v>153</v>
      </c>
      <c r="C59" s="278"/>
      <c r="D59" s="297"/>
      <c r="E59" s="89">
        <f>datitrim!C106</f>
        <v>30471</v>
      </c>
      <c r="F59" s="90">
        <f>datitrim!D106</f>
        <v>991639</v>
      </c>
      <c r="G59" s="90">
        <f>datitrim!E106</f>
        <v>6341</v>
      </c>
      <c r="H59" s="99">
        <f>datitrim!F106</f>
        <v>1028451</v>
      </c>
      <c r="I59" s="266">
        <f>datitrim!G106</f>
        <v>2742</v>
      </c>
    </row>
    <row r="60" spans="1:9" ht="13.5" customHeight="1">
      <c r="A60" s="305"/>
      <c r="B60" s="101"/>
      <c r="C60" s="102"/>
      <c r="D60" s="102" t="str">
        <f>"Variazione %   "&amp;datitrim!$I$1&amp;" / "&amp;datitrim!$I$1-1</f>
        <v>Variazione %   2010 / 2009</v>
      </c>
      <c r="E60" s="103">
        <f>datitrim!K106</f>
        <v>9.64</v>
      </c>
      <c r="F60" s="104">
        <f>datitrim!L106</f>
        <v>312.46</v>
      </c>
      <c r="G60" s="104">
        <f>datitrim!M106</f>
        <v>-27.32</v>
      </c>
      <c r="H60" s="288">
        <f>datitrim!N106</f>
        <v>271.36</v>
      </c>
      <c r="I60" s="268">
        <f>datitrim!O106</f>
        <v>-14.63</v>
      </c>
    </row>
    <row r="61" spans="1:8" s="53" customFormat="1" ht="12.75" customHeight="1">
      <c r="A61" s="305"/>
      <c r="B61" s="50" t="s">
        <v>154</v>
      </c>
      <c r="D61" s="54"/>
      <c r="H61" s="298"/>
    </row>
    <row r="62" spans="1:8" s="53" customFormat="1" ht="12.75" customHeight="1">
      <c r="A62" s="305"/>
      <c r="B62" s="299" t="s">
        <v>162</v>
      </c>
      <c r="D62" s="54"/>
      <c r="H62" s="298"/>
    </row>
    <row r="63" spans="1:8" s="53" customFormat="1" ht="12.75" customHeight="1">
      <c r="A63" s="305"/>
      <c r="B63" s="299" t="s">
        <v>158</v>
      </c>
      <c r="D63" s="54"/>
      <c r="H63" s="298"/>
    </row>
    <row r="64" spans="1:8" s="53" customFormat="1" ht="12.75" customHeight="1">
      <c r="A64" s="305"/>
      <c r="B64" s="299" t="s">
        <v>161</v>
      </c>
      <c r="D64" s="54"/>
      <c r="H64" s="298"/>
    </row>
    <row r="65" spans="1:8" s="53" customFormat="1" ht="12.75" customHeight="1">
      <c r="A65" s="305"/>
      <c r="B65" s="50" t="s">
        <v>155</v>
      </c>
      <c r="D65" s="54"/>
      <c r="H65" s="298"/>
    </row>
    <row r="66" spans="1:8" s="53" customFormat="1" ht="12.75" customHeight="1">
      <c r="A66" s="305"/>
      <c r="B66" s="50" t="s">
        <v>156</v>
      </c>
      <c r="D66" s="54"/>
      <c r="H66" s="298"/>
    </row>
    <row r="67" spans="1:8" s="53" customFormat="1" ht="11.25">
      <c r="A67" s="305"/>
      <c r="D67" s="54"/>
      <c r="H67" s="298"/>
    </row>
  </sheetData>
  <sheetProtection/>
  <mergeCells count="1">
    <mergeCell ref="A1:A67"/>
  </mergeCells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&amp;L&amp;"Arial,Normale"&amp;8ISVAP - SERVIZIO STUDI
SEZIONE STUDI - UFFICIO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3">
      <selection activeCell="B39" sqref="B39"/>
    </sheetView>
  </sheetViews>
  <sheetFormatPr defaultColWidth="9.140625" defaultRowHeight="15"/>
  <cols>
    <col min="1" max="1" width="0.85546875" style="61" customWidth="1"/>
    <col min="2" max="2" width="23.7109375" style="61" customWidth="1"/>
    <col min="3" max="3" width="9.7109375" style="62" customWidth="1"/>
    <col min="4" max="4" width="8.00390625" style="62" bestFit="1" customWidth="1"/>
    <col min="5" max="5" width="9.7109375" style="61" customWidth="1"/>
    <col min="6" max="6" width="8.00390625" style="62" bestFit="1" customWidth="1"/>
    <col min="7" max="7" width="9.7109375" style="61" customWidth="1"/>
    <col min="8" max="8" width="5.28125" style="62" customWidth="1"/>
    <col min="9" max="9" width="10.7109375" style="62" customWidth="1"/>
    <col min="10" max="10" width="8.00390625" style="62" bestFit="1" customWidth="1"/>
    <col min="11" max="11" width="9.7109375" style="62" customWidth="1"/>
    <col min="12" max="12" width="5.7109375" style="62" customWidth="1"/>
    <col min="13" max="13" width="9.7109375" style="61" customWidth="1"/>
    <col min="14" max="14" width="6.28125" style="62" customWidth="1"/>
    <col min="15" max="15" width="10.7109375" style="61" customWidth="1"/>
    <col min="16" max="16" width="6.28125" style="62" customWidth="1"/>
    <col min="17" max="20" width="11.7109375" style="61" customWidth="1"/>
    <col min="21" max="16384" width="9.140625" style="61" customWidth="1"/>
  </cols>
  <sheetData>
    <row r="1" spans="1:16" ht="12.75" customHeight="1">
      <c r="A1" s="62"/>
      <c r="P1" s="63" t="s">
        <v>111</v>
      </c>
    </row>
    <row r="2" spans="1:16" s="66" customFormat="1" ht="12.75" customHeight="1">
      <c r="A2" s="64" t="s">
        <v>112</v>
      </c>
      <c r="B2" s="64"/>
      <c r="C2" s="65"/>
      <c r="D2" s="65"/>
      <c r="E2" s="64"/>
      <c r="F2" s="65"/>
      <c r="G2" s="64"/>
      <c r="H2" s="65"/>
      <c r="I2" s="65"/>
      <c r="J2" s="65"/>
      <c r="K2" s="65"/>
      <c r="L2" s="65"/>
      <c r="M2" s="64"/>
      <c r="N2" s="65"/>
      <c r="O2" s="180"/>
      <c r="P2" s="65"/>
    </row>
    <row r="3" spans="1:16" s="66" customFormat="1" ht="12.75" customHeight="1">
      <c r="A3" s="64" t="s">
        <v>7</v>
      </c>
      <c r="B3" s="64"/>
      <c r="C3" s="65"/>
      <c r="D3" s="65"/>
      <c r="E3" s="64"/>
      <c r="F3" s="65"/>
      <c r="G3" s="64"/>
      <c r="H3" s="65"/>
      <c r="I3" s="65"/>
      <c r="J3" s="65"/>
      <c r="K3" s="65"/>
      <c r="L3" s="65"/>
      <c r="M3" s="64"/>
      <c r="N3" s="65"/>
      <c r="O3" s="180"/>
      <c r="P3" s="65"/>
    </row>
    <row r="4" spans="1:20" ht="12.75" customHeight="1">
      <c r="A4" s="64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2010</v>
      </c>
      <c r="B4" s="64"/>
      <c r="C4" s="65"/>
      <c r="D4" s="65"/>
      <c r="E4" s="64"/>
      <c r="F4" s="65"/>
      <c r="G4" s="64"/>
      <c r="H4" s="65"/>
      <c r="I4" s="65"/>
      <c r="J4" s="65"/>
      <c r="K4" s="65"/>
      <c r="L4" s="65"/>
      <c r="M4" s="64"/>
      <c r="N4" s="65"/>
      <c r="O4" s="64"/>
      <c r="P4" s="65"/>
      <c r="Q4" s="66"/>
      <c r="R4" s="66"/>
      <c r="S4" s="66"/>
      <c r="T4" s="66"/>
    </row>
    <row r="5" spans="1:16" s="66" customFormat="1" ht="12.75" customHeight="1">
      <c r="A5" s="61"/>
      <c r="C5" s="76"/>
      <c r="D5" s="76"/>
      <c r="F5" s="76"/>
      <c r="H5" s="76"/>
      <c r="J5" s="76"/>
      <c r="K5" s="76"/>
      <c r="L5" s="76"/>
      <c r="N5" s="76"/>
      <c r="P5" s="67" t="s">
        <v>8</v>
      </c>
    </row>
    <row r="6" spans="1:16" ht="12.75" customHeight="1">
      <c r="A6" s="69"/>
      <c r="B6" s="181"/>
      <c r="C6" s="182" t="s">
        <v>39</v>
      </c>
      <c r="D6" s="183"/>
      <c r="E6" s="184" t="s">
        <v>113</v>
      </c>
      <c r="F6" s="183"/>
      <c r="G6" s="184" t="s">
        <v>114</v>
      </c>
      <c r="H6" s="183"/>
      <c r="I6" s="184" t="s">
        <v>115</v>
      </c>
      <c r="J6" s="183"/>
      <c r="K6" s="184" t="s">
        <v>43</v>
      </c>
      <c r="L6" s="183"/>
      <c r="M6" s="184" t="s">
        <v>44</v>
      </c>
      <c r="N6" s="183"/>
      <c r="O6" s="183" t="s">
        <v>60</v>
      </c>
      <c r="P6" s="185"/>
    </row>
    <row r="7" spans="1:16" s="66" customFormat="1" ht="12.75" customHeight="1">
      <c r="A7" s="75"/>
      <c r="B7" s="76"/>
      <c r="C7" s="186"/>
      <c r="D7" s="187"/>
      <c r="E7" s="306" t="s">
        <v>116</v>
      </c>
      <c r="F7" s="307"/>
      <c r="G7" s="306" t="s">
        <v>117</v>
      </c>
      <c r="H7" s="307"/>
      <c r="I7" s="188"/>
      <c r="J7" s="187"/>
      <c r="K7" s="188"/>
      <c r="L7" s="187"/>
      <c r="M7" s="188"/>
      <c r="N7" s="187"/>
      <c r="O7" s="189" t="s">
        <v>63</v>
      </c>
      <c r="P7" s="190"/>
    </row>
    <row r="8" spans="1:16" ht="12.75" customHeight="1">
      <c r="A8" s="80"/>
      <c r="B8" s="62"/>
      <c r="C8" s="191" t="s">
        <v>118</v>
      </c>
      <c r="D8" s="192" t="s">
        <v>119</v>
      </c>
      <c r="E8" s="193" t="s">
        <v>118</v>
      </c>
      <c r="F8" s="192" t="s">
        <v>119</v>
      </c>
      <c r="G8" s="193" t="s">
        <v>118</v>
      </c>
      <c r="H8" s="192" t="s">
        <v>119</v>
      </c>
      <c r="I8" s="193" t="s">
        <v>118</v>
      </c>
      <c r="J8" s="192" t="s">
        <v>119</v>
      </c>
      <c r="K8" s="193" t="s">
        <v>118</v>
      </c>
      <c r="L8" s="192" t="s">
        <v>119</v>
      </c>
      <c r="M8" s="193" t="s">
        <v>118</v>
      </c>
      <c r="N8" s="192" t="s">
        <v>119</v>
      </c>
      <c r="O8" s="193" t="s">
        <v>118</v>
      </c>
      <c r="P8" s="194" t="s">
        <v>119</v>
      </c>
    </row>
    <row r="9" spans="1:16" ht="19.5" customHeight="1">
      <c r="A9" s="85"/>
      <c r="B9" s="195" t="s">
        <v>120</v>
      </c>
      <c r="C9" s="196"/>
      <c r="D9" s="197"/>
      <c r="E9" s="198"/>
      <c r="F9" s="197"/>
      <c r="G9" s="198"/>
      <c r="H9" s="197"/>
      <c r="I9" s="198"/>
      <c r="J9" s="197"/>
      <c r="K9" s="198"/>
      <c r="L9" s="197"/>
      <c r="M9" s="198"/>
      <c r="N9" s="197"/>
      <c r="O9" s="198"/>
      <c r="P9" s="199"/>
    </row>
    <row r="10" spans="1:16" ht="15.75" customHeight="1">
      <c r="A10" s="88"/>
      <c r="B10" s="200" t="s">
        <v>121</v>
      </c>
      <c r="C10" s="201">
        <f>datitrim!C107</f>
        <v>2474640</v>
      </c>
      <c r="D10" s="202">
        <f>C10*100/$O10</f>
        <v>11.967461758639068</v>
      </c>
      <c r="E10" s="203">
        <f>datitrim!D107</f>
        <v>876713</v>
      </c>
      <c r="F10" s="202">
        <f>E10*100/$O10</f>
        <v>4.239820459057372</v>
      </c>
      <c r="G10" s="203">
        <f>datitrim!E107</f>
        <v>17422</v>
      </c>
      <c r="H10" s="202">
        <f>G10*100/$O10</f>
        <v>0.0842535151614012</v>
      </c>
      <c r="I10" s="203">
        <f>datitrim!F107</f>
        <v>13778274</v>
      </c>
      <c r="J10" s="202">
        <f>I10*100/$O10</f>
        <v>66.63230497973481</v>
      </c>
      <c r="K10" s="203">
        <f>datitrim!G107</f>
        <v>3511408</v>
      </c>
      <c r="L10" s="202">
        <f>K10*100/$O10</f>
        <v>16.981314841342293</v>
      </c>
      <c r="M10" s="203">
        <f>datitrim!H107</f>
        <v>19612</v>
      </c>
      <c r="N10" s="202">
        <f>M10*100/$O10</f>
        <v>0.09484444606505568</v>
      </c>
      <c r="O10" s="204">
        <f>datitrim!I107</f>
        <v>20678069</v>
      </c>
      <c r="P10" s="205">
        <f>D10+F10+H10+J10+L10+N10</f>
        <v>100</v>
      </c>
    </row>
    <row r="11" spans="1:16" ht="15.75" customHeight="1">
      <c r="A11" s="88"/>
      <c r="B11" s="206" t="s">
        <v>122</v>
      </c>
      <c r="C11" s="201">
        <f>datitrim!C124</f>
        <v>86572</v>
      </c>
      <c r="D11" s="202">
        <f>C11*100/$O11</f>
        <v>42.021366961299684</v>
      </c>
      <c r="E11" s="203">
        <f>datitrim!D124</f>
        <v>40897</v>
      </c>
      <c r="F11" s="202">
        <f>E11*100/$O11</f>
        <v>19.851081696348395</v>
      </c>
      <c r="G11" s="203">
        <f>datitrim!E124</f>
        <v>1402</v>
      </c>
      <c r="H11" s="202">
        <f>G11*100/$O11</f>
        <v>0.6805197578864085</v>
      </c>
      <c r="I11" s="203">
        <f>datitrim!F124</f>
        <v>67298</v>
      </c>
      <c r="J11" s="202">
        <f>I11*100/$O11</f>
        <v>32.66591916279567</v>
      </c>
      <c r="K11" s="203">
        <f>datitrim!G124</f>
        <v>9356</v>
      </c>
      <c r="L11" s="202">
        <f>K11*100/$O11</f>
        <v>4.541328712400313</v>
      </c>
      <c r="M11" s="203">
        <f>datitrim!H124</f>
        <v>494</v>
      </c>
      <c r="N11" s="202">
        <f>M11*100/$O11</f>
        <v>0.23978370926953338</v>
      </c>
      <c r="O11" s="204">
        <f>datitrim!I124</f>
        <v>206019</v>
      </c>
      <c r="P11" s="205">
        <f>D11+F11+H11+J11+L11+N11</f>
        <v>100</v>
      </c>
    </row>
    <row r="12" spans="1:16" ht="15.75" customHeight="1">
      <c r="A12" s="88"/>
      <c r="B12" s="200" t="s">
        <v>123</v>
      </c>
      <c r="C12" s="201">
        <f>datitrim!C108</f>
        <v>0</v>
      </c>
      <c r="D12" s="207"/>
      <c r="E12" s="203">
        <f>datitrim!D108</f>
        <v>0</v>
      </c>
      <c r="F12" s="207"/>
      <c r="G12" s="203">
        <f>datitrim!E108</f>
        <v>0</v>
      </c>
      <c r="H12" s="207"/>
      <c r="I12" s="203">
        <f>datitrim!F108</f>
        <v>0</v>
      </c>
      <c r="J12" s="207"/>
      <c r="K12" s="203">
        <f>datitrim!G108</f>
        <v>0</v>
      </c>
      <c r="L12" s="207"/>
      <c r="M12" s="203">
        <f>datitrim!H108</f>
        <v>0</v>
      </c>
      <c r="N12" s="207"/>
      <c r="O12" s="204">
        <f>datitrim!I108</f>
        <v>0</v>
      </c>
      <c r="P12" s="208"/>
    </row>
    <row r="13" spans="1:16" ht="15.75" customHeight="1">
      <c r="A13" s="88"/>
      <c r="B13" s="200" t="s">
        <v>124</v>
      </c>
      <c r="C13" s="201">
        <f>datitrim!C109</f>
        <v>176000</v>
      </c>
      <c r="D13" s="202">
        <f aca="true" t="shared" si="0" ref="D13:D19">C13*100/$O13</f>
        <v>3.818321652378695</v>
      </c>
      <c r="E13" s="203">
        <f>datitrim!D109</f>
        <v>39513</v>
      </c>
      <c r="F13" s="202">
        <f aca="true" t="shared" si="1" ref="F13:F19">E13*100/$O13</f>
        <v>0.8572349059684056</v>
      </c>
      <c r="G13" s="203">
        <f>datitrim!E109</f>
        <v>476</v>
      </c>
      <c r="H13" s="202">
        <f>G13*100/$O13</f>
        <v>0.010326824468933288</v>
      </c>
      <c r="I13" s="203">
        <f>datitrim!F109</f>
        <v>3311155</v>
      </c>
      <c r="J13" s="202">
        <f aca="true" t="shared" si="2" ref="J13:J19">I13*100/$O13</f>
        <v>71.83553881182942</v>
      </c>
      <c r="K13" s="203">
        <f>datitrim!G109</f>
        <v>1081830</v>
      </c>
      <c r="L13" s="202">
        <f aca="true" t="shared" si="3" ref="L13:L19">K13*100/$O13</f>
        <v>23.470312006777522</v>
      </c>
      <c r="M13" s="203">
        <f>datitrim!H109</f>
        <v>381</v>
      </c>
      <c r="N13" s="202">
        <f aca="true" t="shared" si="4" ref="N13:N19">M13*100/$O13</f>
        <v>0.008265798577024334</v>
      </c>
      <c r="O13" s="204">
        <f>datitrim!I109</f>
        <v>4609355</v>
      </c>
      <c r="P13" s="205">
        <f aca="true" t="shared" si="5" ref="P13:P19">D13+F13+H13+J13+L13+N13</f>
        <v>100</v>
      </c>
    </row>
    <row r="14" spans="1:16" ht="15.75" customHeight="1">
      <c r="A14" s="88"/>
      <c r="B14" s="206" t="s">
        <v>122</v>
      </c>
      <c r="C14" s="201">
        <f>datitrim!C125</f>
        <v>16581</v>
      </c>
      <c r="D14" s="202">
        <f t="shared" si="0"/>
        <v>7.848845465647988</v>
      </c>
      <c r="E14" s="203">
        <f>datitrim!D125</f>
        <v>14166</v>
      </c>
      <c r="F14" s="202">
        <f t="shared" si="1"/>
        <v>6.705671845266835</v>
      </c>
      <c r="G14" s="203">
        <f>datitrim!E125</f>
        <v>205</v>
      </c>
      <c r="H14" s="202">
        <f>G14*100/$O14</f>
        <v>0.09703958268245809</v>
      </c>
      <c r="I14" s="203">
        <f>datitrim!F125</f>
        <v>13895</v>
      </c>
      <c r="J14" s="202">
        <f t="shared" si="2"/>
        <v>6.577390250598805</v>
      </c>
      <c r="K14" s="203">
        <f>datitrim!G125</f>
        <v>166179</v>
      </c>
      <c r="L14" s="202">
        <f t="shared" si="3"/>
        <v>78.6631259053083</v>
      </c>
      <c r="M14" s="203">
        <f>datitrim!H125</f>
        <v>228</v>
      </c>
      <c r="N14" s="202">
        <f t="shared" si="4"/>
        <v>0.10792695049561192</v>
      </c>
      <c r="O14" s="204">
        <f>datitrim!I125</f>
        <v>211254</v>
      </c>
      <c r="P14" s="205">
        <f t="shared" si="5"/>
        <v>100</v>
      </c>
    </row>
    <row r="15" spans="1:16" ht="15.75" customHeight="1">
      <c r="A15" s="88"/>
      <c r="B15" s="200" t="s">
        <v>125</v>
      </c>
      <c r="C15" s="201">
        <f>datitrim!C110</f>
        <v>512</v>
      </c>
      <c r="D15" s="202">
        <f t="shared" si="0"/>
        <v>88.42832469775475</v>
      </c>
      <c r="E15" s="203">
        <f>datitrim!D110</f>
        <v>38</v>
      </c>
      <c r="F15" s="202">
        <f t="shared" si="1"/>
        <v>6.563039723661485</v>
      </c>
      <c r="G15" s="203">
        <f>datitrim!E110</f>
        <v>0</v>
      </c>
      <c r="H15" s="202">
        <f>G15*100/$O15</f>
        <v>0</v>
      </c>
      <c r="I15" s="203">
        <f>datitrim!F110</f>
        <v>13</v>
      </c>
      <c r="J15" s="202">
        <f t="shared" si="2"/>
        <v>2.245250431778929</v>
      </c>
      <c r="K15" s="203">
        <f>datitrim!G110</f>
        <v>6</v>
      </c>
      <c r="L15" s="202">
        <f t="shared" si="3"/>
        <v>1.0362694300518134</v>
      </c>
      <c r="M15" s="203">
        <f>datitrim!H110</f>
        <v>10</v>
      </c>
      <c r="N15" s="202">
        <f t="shared" si="4"/>
        <v>1.7271157167530224</v>
      </c>
      <c r="O15" s="204">
        <f>datitrim!I110</f>
        <v>579</v>
      </c>
      <c r="P15" s="205">
        <f t="shared" si="5"/>
        <v>100</v>
      </c>
    </row>
    <row r="16" spans="1:16" ht="15.75" customHeight="1">
      <c r="A16" s="88"/>
      <c r="B16" s="200" t="s">
        <v>126</v>
      </c>
      <c r="C16" s="201">
        <f>datitrim!C111</f>
        <v>185831</v>
      </c>
      <c r="D16" s="202">
        <f t="shared" si="0"/>
        <v>15.076856423795066</v>
      </c>
      <c r="E16" s="203">
        <f>datitrim!D111</f>
        <v>130799</v>
      </c>
      <c r="F16" s="202">
        <f t="shared" si="1"/>
        <v>10.611995540980628</v>
      </c>
      <c r="G16" s="203">
        <f>datitrim!E111</f>
        <v>0</v>
      </c>
      <c r="H16" s="202">
        <f>G16*100/$O16</f>
        <v>0</v>
      </c>
      <c r="I16" s="203">
        <f>datitrim!F111</f>
        <v>902295</v>
      </c>
      <c r="J16" s="202">
        <f t="shared" si="2"/>
        <v>73.20507432510276</v>
      </c>
      <c r="K16" s="203">
        <f>datitrim!G111</f>
        <v>10577</v>
      </c>
      <c r="L16" s="202">
        <f t="shared" si="3"/>
        <v>0.858134059411403</v>
      </c>
      <c r="M16" s="203">
        <f>datitrim!H111</f>
        <v>3056</v>
      </c>
      <c r="N16" s="202">
        <f t="shared" si="4"/>
        <v>0.24793965071014915</v>
      </c>
      <c r="O16" s="204">
        <f>datitrim!I111</f>
        <v>1232558</v>
      </c>
      <c r="P16" s="205">
        <f t="shared" si="5"/>
        <v>100</v>
      </c>
    </row>
    <row r="17" spans="1:16" ht="15.75" customHeight="1">
      <c r="A17" s="88"/>
      <c r="B17" s="206" t="s">
        <v>127</v>
      </c>
      <c r="C17" s="201">
        <f>datitrim!C112</f>
        <v>1157</v>
      </c>
      <c r="D17" s="202">
        <f t="shared" si="0"/>
        <v>100</v>
      </c>
      <c r="E17" s="203">
        <f>datitrim!D112</f>
        <v>0</v>
      </c>
      <c r="F17" s="202">
        <f t="shared" si="1"/>
        <v>0</v>
      </c>
      <c r="G17" s="203">
        <f>datitrim!E112</f>
        <v>0</v>
      </c>
      <c r="H17" s="202"/>
      <c r="I17" s="203">
        <f>datitrim!F112</f>
        <v>0</v>
      </c>
      <c r="J17" s="202">
        <f t="shared" si="2"/>
        <v>0</v>
      </c>
      <c r="K17" s="203">
        <f>datitrim!G112</f>
        <v>0</v>
      </c>
      <c r="L17" s="202">
        <f t="shared" si="3"/>
        <v>0</v>
      </c>
      <c r="M17" s="203">
        <f>datitrim!H112</f>
        <v>0</v>
      </c>
      <c r="N17" s="202">
        <f t="shared" si="4"/>
        <v>0</v>
      </c>
      <c r="O17" s="204">
        <f>datitrim!I112</f>
        <v>1157</v>
      </c>
      <c r="P17" s="205">
        <f t="shared" si="5"/>
        <v>100</v>
      </c>
    </row>
    <row r="18" spans="1:16" ht="15.75" customHeight="1">
      <c r="A18" s="88"/>
      <c r="B18" s="200" t="s">
        <v>128</v>
      </c>
      <c r="C18" s="201">
        <f>datitrim!C126</f>
        <v>54475</v>
      </c>
      <c r="D18" s="202">
        <f t="shared" si="0"/>
        <v>27.44871788411829</v>
      </c>
      <c r="E18" s="203">
        <f>datitrim!D126</f>
        <v>6639</v>
      </c>
      <c r="F18" s="202">
        <f t="shared" si="1"/>
        <v>3.3452416343765274</v>
      </c>
      <c r="G18" s="203">
        <f>datitrim!E126</f>
        <v>84501</v>
      </c>
      <c r="H18" s="202">
        <f>G18*100/$O18</f>
        <v>42.57813877789591</v>
      </c>
      <c r="I18" s="203">
        <f>datitrim!F126</f>
        <v>39609</v>
      </c>
      <c r="J18" s="202">
        <f t="shared" si="2"/>
        <v>19.95807740563637</v>
      </c>
      <c r="K18" s="203">
        <f>datitrim!G126</f>
        <v>9302</v>
      </c>
      <c r="L18" s="202">
        <f t="shared" si="3"/>
        <v>4.687066980414288</v>
      </c>
      <c r="M18" s="203">
        <f>datitrim!H126</f>
        <v>3935</v>
      </c>
      <c r="N18" s="202">
        <f t="shared" si="4"/>
        <v>1.9827573175586135</v>
      </c>
      <c r="O18" s="204">
        <f>datitrim!I126</f>
        <v>198461</v>
      </c>
      <c r="P18" s="205">
        <f t="shared" si="5"/>
        <v>100</v>
      </c>
    </row>
    <row r="19" spans="1:16" ht="18" customHeight="1">
      <c r="A19" s="88"/>
      <c r="B19" s="209" t="s">
        <v>129</v>
      </c>
      <c r="C19" s="210">
        <f>C10+C12+C13+C15+C16+C18</f>
        <v>2891458</v>
      </c>
      <c r="D19" s="211">
        <f t="shared" si="0"/>
        <v>10.821720944726195</v>
      </c>
      <c r="E19" s="204">
        <f>E10+E12+E13+E15+E16+E18</f>
        <v>1053702</v>
      </c>
      <c r="F19" s="211">
        <f t="shared" si="1"/>
        <v>3.943639853285049</v>
      </c>
      <c r="G19" s="204">
        <f>G10+G12+G13+G15+G16+G18</f>
        <v>102399</v>
      </c>
      <c r="H19" s="211">
        <f>G19*100/$O19</f>
        <v>0.38324381783135625</v>
      </c>
      <c r="I19" s="204">
        <f>I10+I12+I13+I15+I16+I18</f>
        <v>18031346</v>
      </c>
      <c r="J19" s="211">
        <f t="shared" si="2"/>
        <v>67.48505240947816</v>
      </c>
      <c r="K19" s="204">
        <f>K10+K12+K13+K15+K16+K18</f>
        <v>4613123</v>
      </c>
      <c r="L19" s="211">
        <f t="shared" si="3"/>
        <v>17.265313827729173</v>
      </c>
      <c r="M19" s="204">
        <f>M10+M12+M13+M15+M16+M18</f>
        <v>26994</v>
      </c>
      <c r="N19" s="211">
        <f t="shared" si="4"/>
        <v>0.10102914695006426</v>
      </c>
      <c r="O19" s="204">
        <f>C19+K19+I19+M19+E19+G19</f>
        <v>26719022</v>
      </c>
      <c r="P19" s="212">
        <f t="shared" si="5"/>
        <v>100</v>
      </c>
    </row>
    <row r="20" spans="1:16" ht="12.75" customHeight="1">
      <c r="A20" s="77"/>
      <c r="B20" s="213" t="s">
        <v>130</v>
      </c>
      <c r="C20" s="89"/>
      <c r="D20" s="214"/>
      <c r="E20" s="129"/>
      <c r="F20" s="214"/>
      <c r="G20" s="129"/>
      <c r="H20" s="214"/>
      <c r="I20" s="129"/>
      <c r="J20" s="214"/>
      <c r="K20" s="129"/>
      <c r="L20" s="214"/>
      <c r="M20" s="129"/>
      <c r="N20" s="214"/>
      <c r="O20" s="115"/>
      <c r="P20" s="215"/>
    </row>
    <row r="21" spans="1:16" ht="15.75" customHeight="1">
      <c r="A21" s="88"/>
      <c r="B21" s="216" t="s">
        <v>131</v>
      </c>
      <c r="C21" s="201">
        <f>datitrim!C114</f>
        <v>588403</v>
      </c>
      <c r="D21" s="202">
        <f>C21*100/$O21</f>
        <v>43.130460915967866</v>
      </c>
      <c r="E21" s="203">
        <f>datitrim!D114</f>
        <v>621436</v>
      </c>
      <c r="F21" s="202">
        <f>E21*100/$O21</f>
        <v>45.55180906585352</v>
      </c>
      <c r="G21" s="203">
        <f>datitrim!E114</f>
        <v>4065</v>
      </c>
      <c r="H21" s="202">
        <f>G21*100/$O21</f>
        <v>0.2979680994546414</v>
      </c>
      <c r="I21" s="203">
        <f>datitrim!F114</f>
        <v>57561</v>
      </c>
      <c r="J21" s="202">
        <f>I21*100/$O21</f>
        <v>4.219272268809007</v>
      </c>
      <c r="K21" s="203">
        <f>datitrim!G114</f>
        <v>86563</v>
      </c>
      <c r="L21" s="202">
        <f>K21*100/$O21</f>
        <v>6.3451445493461565</v>
      </c>
      <c r="M21" s="203">
        <f>datitrim!H114</f>
        <v>6212</v>
      </c>
      <c r="N21" s="202">
        <f>M21*100/$O21</f>
        <v>0.4553451005688149</v>
      </c>
      <c r="O21" s="204">
        <f>datitrim!I114</f>
        <v>1364240</v>
      </c>
      <c r="P21" s="205">
        <f>D21+F21+H21+J21+L21+N21</f>
        <v>100</v>
      </c>
    </row>
    <row r="22" spans="1:16" ht="15.75" customHeight="1">
      <c r="A22" s="88"/>
      <c r="B22" s="216" t="s">
        <v>132</v>
      </c>
      <c r="C22" s="201">
        <f>datitrim!C115</f>
        <v>1613337</v>
      </c>
      <c r="D22" s="202">
        <f>C22*100/$O22</f>
        <v>7.025847497097598</v>
      </c>
      <c r="E22" s="203">
        <f>datitrim!D115</f>
        <v>338791</v>
      </c>
      <c r="F22" s="202">
        <f>E22*100/$O22</f>
        <v>1.4753854274644371</v>
      </c>
      <c r="G22" s="203">
        <f>datitrim!E115</f>
        <v>97228</v>
      </c>
      <c r="H22" s="202">
        <f>G22*100/$O22</f>
        <v>0.4234137693785026</v>
      </c>
      <c r="I22" s="203">
        <f>datitrim!F115</f>
        <v>16829033</v>
      </c>
      <c r="J22" s="202">
        <f>I22*100/$O22</f>
        <v>73.28798594566597</v>
      </c>
      <c r="K22" s="203">
        <f>datitrim!G115</f>
        <v>4071301</v>
      </c>
      <c r="L22" s="202">
        <f>K22*100/$O22</f>
        <v>17.729922477932973</v>
      </c>
      <c r="M22" s="203">
        <f>datitrim!H115</f>
        <v>13191</v>
      </c>
      <c r="N22" s="202">
        <f>M22*100/$O22</f>
        <v>0.05744488246052401</v>
      </c>
      <c r="O22" s="204">
        <f>datitrim!I115</f>
        <v>22962881</v>
      </c>
      <c r="P22" s="205">
        <f>D22+F22+H22+J22+L22+N22</f>
        <v>100.00000000000001</v>
      </c>
    </row>
    <row r="23" spans="1:16" ht="15.75" customHeight="1">
      <c r="A23" s="217"/>
      <c r="B23" s="218" t="s">
        <v>133</v>
      </c>
      <c r="C23" s="219">
        <f>datitrim!C116</f>
        <v>689718</v>
      </c>
      <c r="D23" s="220">
        <f>C23*100/$O23</f>
        <v>28.835557993411935</v>
      </c>
      <c r="E23" s="221">
        <f>datitrim!D116</f>
        <v>93475</v>
      </c>
      <c r="F23" s="220">
        <f>E23*100/$O23</f>
        <v>3.9079794690499314</v>
      </c>
      <c r="G23" s="221">
        <f>datitrim!E116</f>
        <v>1106</v>
      </c>
      <c r="H23" s="220">
        <f>G23*100/$O23</f>
        <v>0.04623937194725033</v>
      </c>
      <c r="I23" s="221">
        <f>datitrim!F116</f>
        <v>1144752</v>
      </c>
      <c r="J23" s="220">
        <f>I23*100/$O23</f>
        <v>47.85950589092107</v>
      </c>
      <c r="K23" s="221">
        <f>datitrim!G116</f>
        <v>455259</v>
      </c>
      <c r="L23" s="220">
        <f>K23*100/$O23</f>
        <v>19.033354641350122</v>
      </c>
      <c r="M23" s="221">
        <f>datitrim!H116</f>
        <v>7591</v>
      </c>
      <c r="N23" s="220">
        <f>M23*100/$O23</f>
        <v>0.31736263331969006</v>
      </c>
      <c r="O23" s="222">
        <f>datitrim!I116</f>
        <v>2391901</v>
      </c>
      <c r="P23" s="205">
        <f>D23+F23+H23+J23+L23+N23</f>
        <v>99.99999999999999</v>
      </c>
    </row>
    <row r="24" spans="1:16" ht="15" customHeight="1" hidden="1">
      <c r="A24" s="88"/>
      <c r="B24" s="200"/>
      <c r="C24" s="201">
        <f>C21+C22+C23</f>
        <v>2891458</v>
      </c>
      <c r="D24" s="207"/>
      <c r="E24" s="203">
        <f>E21+E22+E23</f>
        <v>1053702</v>
      </c>
      <c r="F24" s="207"/>
      <c r="G24" s="203">
        <f>G21+G22+G23</f>
        <v>102399</v>
      </c>
      <c r="H24" s="207"/>
      <c r="I24" s="203">
        <f>I21+I22+I23</f>
        <v>18031346</v>
      </c>
      <c r="J24" s="207"/>
      <c r="K24" s="203">
        <f>K21+K22+K23</f>
        <v>4613123</v>
      </c>
      <c r="L24" s="207"/>
      <c r="M24" s="203">
        <f>M21+M22+M23</f>
        <v>26994</v>
      </c>
      <c r="N24" s="207"/>
      <c r="O24" s="204">
        <f>O21+O22+O23</f>
        <v>26719022</v>
      </c>
      <c r="P24" s="205">
        <f>H24+F24+N24+J24+L24+D24</f>
        <v>0</v>
      </c>
    </row>
    <row r="25" spans="1:16" ht="18" customHeight="1">
      <c r="A25" s="77"/>
      <c r="B25" s="223" t="s">
        <v>134</v>
      </c>
      <c r="C25" s="224"/>
      <c r="D25" s="225"/>
      <c r="E25" s="226"/>
      <c r="F25" s="225"/>
      <c r="G25" s="226"/>
      <c r="H25" s="225"/>
      <c r="I25" s="226"/>
      <c r="J25" s="225"/>
      <c r="K25" s="226"/>
      <c r="L25" s="225"/>
      <c r="M25" s="226"/>
      <c r="N25" s="225"/>
      <c r="O25" s="227"/>
      <c r="P25" s="228"/>
    </row>
    <row r="26" spans="1:16" ht="15.75" customHeight="1">
      <c r="A26" s="88"/>
      <c r="B26" s="200" t="s">
        <v>121</v>
      </c>
      <c r="C26" s="201">
        <f>datitrim!C117</f>
        <v>188997</v>
      </c>
      <c r="D26" s="202">
        <f>C26*100/$O26</f>
        <v>22.698279827394256</v>
      </c>
      <c r="E26" s="203">
        <f>datitrim!D117</f>
        <v>255769</v>
      </c>
      <c r="F26" s="202">
        <f>E26*100/$O26</f>
        <v>30.71750521528279</v>
      </c>
      <c r="G26" s="203">
        <f>datitrim!E117</f>
        <v>48516</v>
      </c>
      <c r="H26" s="202">
        <f>G26*100/$O26</f>
        <v>5.826704890055714</v>
      </c>
      <c r="I26" s="203">
        <f>datitrim!F117</f>
        <v>169467</v>
      </c>
      <c r="J26" s="202">
        <f>I26*100/$O26</f>
        <v>20.3527536813231</v>
      </c>
      <c r="K26" s="203">
        <f>datitrim!G117</f>
        <v>10881</v>
      </c>
      <c r="L26" s="202">
        <f>K26*100/$O26</f>
        <v>1.306793138525357</v>
      </c>
      <c r="M26" s="203">
        <f>datitrim!H117</f>
        <v>159019</v>
      </c>
      <c r="N26" s="202">
        <f>M26*100/$O26</f>
        <v>19.09796324741878</v>
      </c>
      <c r="O26" s="204">
        <f>datitrim!I117</f>
        <v>832649</v>
      </c>
      <c r="P26" s="205">
        <f>D26+F26+H26+J26+L26+N26</f>
        <v>99.99999999999999</v>
      </c>
    </row>
    <row r="27" spans="1:16" ht="15.75" customHeight="1">
      <c r="A27" s="88"/>
      <c r="B27" s="200" t="s">
        <v>123</v>
      </c>
      <c r="C27" s="201">
        <f>datitrim!C118</f>
        <v>0</v>
      </c>
      <c r="D27" s="207"/>
      <c r="E27" s="203">
        <f>datitrim!D118</f>
        <v>0</v>
      </c>
      <c r="F27" s="207"/>
      <c r="G27" s="203">
        <f>datitrim!E118</f>
        <v>0</v>
      </c>
      <c r="H27" s="207"/>
      <c r="I27" s="203">
        <f>datitrim!F118</f>
        <v>0</v>
      </c>
      <c r="J27" s="207"/>
      <c r="K27" s="203">
        <f>datitrim!G118</f>
        <v>0</v>
      </c>
      <c r="L27" s="207"/>
      <c r="M27" s="203">
        <f>datitrim!H118</f>
        <v>0</v>
      </c>
      <c r="N27" s="207"/>
      <c r="O27" s="204">
        <f>datitrim!I118</f>
        <v>0</v>
      </c>
      <c r="P27" s="205"/>
    </row>
    <row r="28" spans="1:16" ht="15.75" customHeight="1">
      <c r="A28" s="88"/>
      <c r="B28" s="200" t="s">
        <v>124</v>
      </c>
      <c r="C28" s="201">
        <f>datitrim!C119</f>
        <v>0</v>
      </c>
      <c r="D28" s="202">
        <f>C28*100/$O28</f>
        <v>0</v>
      </c>
      <c r="E28" s="203">
        <f>datitrim!D119</f>
        <v>1508</v>
      </c>
      <c r="F28" s="202">
        <f>E28*100/$O28</f>
        <v>76.43182970096301</v>
      </c>
      <c r="G28" s="203">
        <f>datitrim!E119</f>
        <v>465</v>
      </c>
      <c r="H28" s="207">
        <f>G28*100/$O28</f>
        <v>23.568170299037</v>
      </c>
      <c r="I28" s="203">
        <f>datitrim!F119</f>
        <v>0</v>
      </c>
      <c r="J28" s="202">
        <f>I28*100/$O28</f>
        <v>0</v>
      </c>
      <c r="K28" s="203">
        <f>datitrim!G119</f>
        <v>0</v>
      </c>
      <c r="L28" s="202">
        <f>K28*100/$O28</f>
        <v>0</v>
      </c>
      <c r="M28" s="203">
        <f>datitrim!H119</f>
        <v>0</v>
      </c>
      <c r="N28" s="202">
        <f>M28*100/$O28</f>
        <v>0</v>
      </c>
      <c r="O28" s="204">
        <f>datitrim!I119</f>
        <v>1973</v>
      </c>
      <c r="P28" s="205">
        <f>D28+F28+H28+J28+L28+N28</f>
        <v>100</v>
      </c>
    </row>
    <row r="29" spans="1:16" ht="15.75" customHeight="1">
      <c r="A29" s="88"/>
      <c r="B29" s="200" t="s">
        <v>125</v>
      </c>
      <c r="C29" s="201">
        <f>datitrim!C120</f>
        <v>1330</v>
      </c>
      <c r="D29" s="202">
        <f>C29*100/$O29</f>
        <v>13.00097751710655</v>
      </c>
      <c r="E29" s="203">
        <f>datitrim!D120</f>
        <v>244</v>
      </c>
      <c r="F29" s="202">
        <f>E29*100/$O29</f>
        <v>2.3851417399804498</v>
      </c>
      <c r="G29" s="203">
        <f>datitrim!E120</f>
        <v>0</v>
      </c>
      <c r="H29" s="207"/>
      <c r="I29" s="203">
        <f>datitrim!F120</f>
        <v>368</v>
      </c>
      <c r="J29" s="202">
        <f>I29*100/$O29</f>
        <v>3.5972629521016617</v>
      </c>
      <c r="K29" s="203">
        <f>datitrim!G120</f>
        <v>0</v>
      </c>
      <c r="L29" s="207"/>
      <c r="M29" s="203">
        <f>datitrim!H120</f>
        <v>8288</v>
      </c>
      <c r="N29" s="202">
        <f>M29*100/$O29</f>
        <v>81.01661779081134</v>
      </c>
      <c r="O29" s="204">
        <f>datitrim!I120</f>
        <v>10230</v>
      </c>
      <c r="P29" s="205">
        <f>D29+F29+H29+J29+L29+N29</f>
        <v>100</v>
      </c>
    </row>
    <row r="30" spans="1:16" ht="15.75" customHeight="1">
      <c r="A30" s="88"/>
      <c r="B30" s="200" t="s">
        <v>126</v>
      </c>
      <c r="C30" s="201">
        <f>datitrim!C121</f>
        <v>120613</v>
      </c>
      <c r="D30" s="202">
        <f>C30*100/$O30</f>
        <v>31.197669997335808</v>
      </c>
      <c r="E30" s="203">
        <f>datitrim!D121</f>
        <v>247845</v>
      </c>
      <c r="F30" s="202">
        <f>E30*100/$O30</f>
        <v>64.10740567343232</v>
      </c>
      <c r="G30" s="203">
        <f>datitrim!E121</f>
        <v>18</v>
      </c>
      <c r="H30" s="202">
        <f>G30*100/$O30</f>
        <v>0.004655866780131864</v>
      </c>
      <c r="I30" s="203">
        <f>datitrim!F121</f>
        <v>2523</v>
      </c>
      <c r="J30" s="202">
        <f>I30*100/$O30</f>
        <v>0.6525973270151497</v>
      </c>
      <c r="K30" s="203">
        <f>datitrim!G121</f>
        <v>3787</v>
      </c>
      <c r="L30" s="202">
        <f>K30*100/$O30</f>
        <v>0.9795426386866317</v>
      </c>
      <c r="M30" s="203">
        <f>datitrim!H121</f>
        <v>11823</v>
      </c>
      <c r="N30" s="202">
        <f>M30*100/$O30</f>
        <v>3.0581284967499465</v>
      </c>
      <c r="O30" s="204">
        <f>datitrim!I121</f>
        <v>386609</v>
      </c>
      <c r="P30" s="205">
        <f>D30+F30+H30+J30+L30+N30</f>
        <v>99.99999999999999</v>
      </c>
    </row>
    <row r="31" spans="1:16" ht="15.75" customHeight="1">
      <c r="A31" s="88"/>
      <c r="B31" s="200" t="s">
        <v>128</v>
      </c>
      <c r="C31" s="201">
        <f>datitrim!C127</f>
        <v>22087</v>
      </c>
      <c r="D31" s="202">
        <f>C31*100/$O31</f>
        <v>9.991721442369025</v>
      </c>
      <c r="E31" s="203">
        <f>datitrim!D127</f>
        <v>192797</v>
      </c>
      <c r="F31" s="202">
        <f>E31*100/$O31</f>
        <v>87.21754511361529</v>
      </c>
      <c r="G31" s="203">
        <f>datitrim!E127</f>
        <v>0</v>
      </c>
      <c r="H31" s="202">
        <f>G31*100/$O31</f>
        <v>0</v>
      </c>
      <c r="I31" s="203">
        <f>datitrim!F127</f>
        <v>3902</v>
      </c>
      <c r="J31" s="202">
        <f>I31*100/$O31</f>
        <v>1.7651875342112524</v>
      </c>
      <c r="K31" s="203">
        <f>datitrim!G127</f>
        <v>290</v>
      </c>
      <c r="L31" s="202">
        <f>K31*100/$O31</f>
        <v>0.13119025754004696</v>
      </c>
      <c r="M31" s="203">
        <f>datitrim!H127</f>
        <v>1977</v>
      </c>
      <c r="N31" s="202">
        <f>M31*100/$O31</f>
        <v>0.8943556522643891</v>
      </c>
      <c r="O31" s="204">
        <f>datitrim!I127</f>
        <v>221053</v>
      </c>
      <c r="P31" s="205">
        <f>D31+F31+H31+J31+L31+N31</f>
        <v>100</v>
      </c>
    </row>
    <row r="32" spans="1:16" ht="18" customHeight="1">
      <c r="A32" s="217"/>
      <c r="B32" s="229" t="s">
        <v>135</v>
      </c>
      <c r="C32" s="230">
        <f>C26+C27+C28+C29+C30+C31</f>
        <v>333027</v>
      </c>
      <c r="D32" s="231">
        <f>C32*100/$O32</f>
        <v>22.92762754782398</v>
      </c>
      <c r="E32" s="232">
        <f>E26+E27+E28+E29+E30+E31</f>
        <v>698163</v>
      </c>
      <c r="F32" s="231">
        <f>E32*100/$O32</f>
        <v>48.0658361984807</v>
      </c>
      <c r="G32" s="232">
        <f>G26+G27+G28+G29+G30+G31</f>
        <v>48999</v>
      </c>
      <c r="H32" s="231">
        <f>G32*100/$O32</f>
        <v>3.3733926144601702</v>
      </c>
      <c r="I32" s="232">
        <f>I26+I27+I28+I29+I30+I31</f>
        <v>176260</v>
      </c>
      <c r="J32" s="231">
        <f>I32*100/$O32</f>
        <v>12.134822796888704</v>
      </c>
      <c r="K32" s="232">
        <f>K26+K27+K28+K29+K30+K31</f>
        <v>14958</v>
      </c>
      <c r="L32" s="231">
        <f>K32*100/$O32</f>
        <v>1.0298007454661366</v>
      </c>
      <c r="M32" s="232">
        <f>M26+M27+M28+M29+M30+M31</f>
        <v>181107</v>
      </c>
      <c r="N32" s="231">
        <f>M32*100/$O32</f>
        <v>12.468520096880306</v>
      </c>
      <c r="O32" s="204">
        <f>C32+K32+I32+M32+E32+G32</f>
        <v>1452514</v>
      </c>
      <c r="P32" s="233">
        <f>D32+F32+H32+J32+L32+N32</f>
        <v>100</v>
      </c>
    </row>
    <row r="33" spans="1:16" ht="15.75" customHeight="1">
      <c r="A33" s="234"/>
      <c r="B33" s="235" t="s">
        <v>136</v>
      </c>
      <c r="C33" s="224"/>
      <c r="D33" s="236"/>
      <c r="E33" s="226"/>
      <c r="F33" s="236"/>
      <c r="G33" s="226"/>
      <c r="H33" s="236"/>
      <c r="I33" s="226"/>
      <c r="J33" s="236"/>
      <c r="K33" s="226"/>
      <c r="L33" s="236"/>
      <c r="M33" s="226"/>
      <c r="N33" s="236"/>
      <c r="O33" s="227"/>
      <c r="P33" s="228"/>
    </row>
    <row r="34" spans="1:16" ht="15.75" customHeight="1">
      <c r="A34" s="88"/>
      <c r="B34" s="237" t="s">
        <v>137</v>
      </c>
      <c r="C34" s="238">
        <f>C19+C32</f>
        <v>3224485</v>
      </c>
      <c r="D34" s="239">
        <f>C34*100/$O34</f>
        <v>11.445897021731438</v>
      </c>
      <c r="E34" s="240">
        <f>E19+E32</f>
        <v>1751865</v>
      </c>
      <c r="F34" s="239">
        <f>E34*100/$O34</f>
        <v>6.218564014400918</v>
      </c>
      <c r="G34" s="240">
        <f>G19+G32</f>
        <v>151398</v>
      </c>
      <c r="H34" s="239">
        <f>G34*100/$O34</f>
        <v>0.5374147863290095</v>
      </c>
      <c r="I34" s="240">
        <f>I19+I32</f>
        <v>18207606</v>
      </c>
      <c r="J34" s="239">
        <f>I34*100/$O34</f>
        <v>64.63121499658378</v>
      </c>
      <c r="K34" s="240">
        <f>K19+K32</f>
        <v>4628081</v>
      </c>
      <c r="L34" s="239">
        <f>K34*100/$O34</f>
        <v>16.4282167646095</v>
      </c>
      <c r="M34" s="240">
        <f>M19+M32</f>
        <v>208101</v>
      </c>
      <c r="N34" s="239">
        <f>M34*100/$O34</f>
        <v>0.7386924163453494</v>
      </c>
      <c r="O34" s="240">
        <f>O19+O32</f>
        <v>28171536</v>
      </c>
      <c r="P34" s="241">
        <f>D34+F34+H34+J34+L34+N34</f>
        <v>99.99999999999999</v>
      </c>
    </row>
    <row r="35" spans="1:16" ht="15.75" customHeight="1">
      <c r="A35" s="242"/>
      <c r="B35" s="177" t="str">
        <f>"Variazione %   "&amp;datitrim!$I$1&amp;" / "&amp;datitrim!$I$1-1</f>
        <v>Variazione %   2010 / 2009</v>
      </c>
      <c r="C35" s="243">
        <f>datitrim!K129</f>
        <v>25.15</v>
      </c>
      <c r="D35" s="244"/>
      <c r="E35" s="243">
        <f>datitrim!L129</f>
        <v>14.94</v>
      </c>
      <c r="F35" s="244"/>
      <c r="G35" s="243">
        <f>datitrim!M129</f>
        <v>113.81</v>
      </c>
      <c r="H35" s="244"/>
      <c r="I35" s="243">
        <f>datitrim!N129</f>
        <v>67.83</v>
      </c>
      <c r="J35" s="244"/>
      <c r="K35" s="243">
        <f>datitrim!O129</f>
        <v>314.93</v>
      </c>
      <c r="L35" s="244"/>
      <c r="M35" s="243">
        <f>datitrim!P129</f>
        <v>25.08</v>
      </c>
      <c r="N35" s="244"/>
      <c r="O35" s="245">
        <f>datitrim!Q129</f>
        <v>72.81</v>
      </c>
      <c r="P35" s="246"/>
    </row>
    <row r="36" spans="1:16" ht="6.75" customHeight="1">
      <c r="A36" s="247"/>
      <c r="B36" s="248"/>
      <c r="C36" s="203"/>
      <c r="D36" s="249"/>
      <c r="E36" s="203"/>
      <c r="F36" s="249"/>
      <c r="G36" s="203"/>
      <c r="H36" s="249"/>
      <c r="I36" s="203"/>
      <c r="J36" s="249"/>
      <c r="K36" s="203"/>
      <c r="L36" s="249"/>
      <c r="M36" s="203"/>
      <c r="N36" s="249"/>
      <c r="O36" s="204"/>
      <c r="P36" s="249"/>
    </row>
    <row r="37" spans="1:16" ht="16.5" customHeight="1">
      <c r="A37" s="250"/>
      <c r="B37" s="251" t="s">
        <v>138</v>
      </c>
      <c r="C37" s="252">
        <f>datitrim!C128</f>
        <v>85412</v>
      </c>
      <c r="D37" s="253">
        <f>C37*100/$O37</f>
        <v>8.30552249371825</v>
      </c>
      <c r="E37" s="254">
        <f>datitrim!D128</f>
        <v>6</v>
      </c>
      <c r="F37" s="253"/>
      <c r="G37" s="254">
        <f>datitrim!E128</f>
        <v>725001</v>
      </c>
      <c r="H37" s="253">
        <f>G37*100/$O37</f>
        <v>70.49960325795234</v>
      </c>
      <c r="I37" s="254">
        <f>datitrim!F128</f>
        <v>41203</v>
      </c>
      <c r="J37" s="253">
        <f>I37*100/$O37</f>
        <v>4.00660847783301</v>
      </c>
      <c r="K37" s="254">
        <f>datitrim!G128</f>
        <v>173586</v>
      </c>
      <c r="L37" s="253">
        <f>K37*100/$O37</f>
        <v>16.87962379518775</v>
      </c>
      <c r="M37" s="254">
        <f>datitrim!H128</f>
        <v>3168</v>
      </c>
      <c r="N37" s="253">
        <f>M37*100/$O37</f>
        <v>0.30805853112091297</v>
      </c>
      <c r="O37" s="255">
        <f>datitrim!I128</f>
        <v>1028376</v>
      </c>
      <c r="P37" s="256">
        <f>D37+F37+H37+J37+L37+N37</f>
        <v>99.99941655581227</v>
      </c>
    </row>
    <row r="38" spans="1:16" ht="9" customHeight="1">
      <c r="A38" s="247"/>
      <c r="B38" s="248"/>
      <c r="C38" s="203"/>
      <c r="D38" s="249"/>
      <c r="E38" s="203"/>
      <c r="F38" s="249"/>
      <c r="G38" s="203"/>
      <c r="H38" s="249"/>
      <c r="I38" s="203"/>
      <c r="J38" s="249"/>
      <c r="K38" s="203"/>
      <c r="L38" s="249"/>
      <c r="M38" s="203"/>
      <c r="N38" s="249"/>
      <c r="O38" s="203"/>
      <c r="P38" s="249"/>
    </row>
    <row r="39" spans="1:16" s="53" customFormat="1" ht="11.25">
      <c r="A39" s="54"/>
      <c r="B39" s="53" t="s">
        <v>159</v>
      </c>
      <c r="C39" s="54"/>
      <c r="D39" s="54"/>
      <c r="F39" s="54"/>
      <c r="H39" s="54"/>
      <c r="I39" s="54"/>
      <c r="J39" s="54"/>
      <c r="K39" s="54"/>
      <c r="L39" s="54"/>
      <c r="N39" s="54"/>
      <c r="P39" s="54"/>
    </row>
    <row r="40" spans="2:16" ht="11.25">
      <c r="B40" s="308" t="s">
        <v>139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</row>
    <row r="41" spans="2:16" ht="11.25"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</row>
  </sheetData>
  <sheetProtection/>
  <mergeCells count="3">
    <mergeCell ref="E7:F7"/>
    <mergeCell ref="G7:H7"/>
    <mergeCell ref="B40:P41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9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47">
      <selection activeCell="A88" sqref="A88"/>
    </sheetView>
  </sheetViews>
  <sheetFormatPr defaultColWidth="9.140625" defaultRowHeight="15"/>
  <cols>
    <col min="1" max="1" width="8.7109375" style="61" customWidth="1"/>
    <col min="2" max="2" width="9.7109375" style="61" customWidth="1"/>
    <col min="3" max="3" width="23.7109375" style="62" customWidth="1"/>
    <col min="4" max="4" width="9.7109375" style="61" customWidth="1"/>
    <col min="5" max="5" width="12.7109375" style="61" customWidth="1"/>
    <col min="6" max="6" width="9.7109375" style="61" customWidth="1"/>
    <col min="7" max="7" width="12.7109375" style="61" customWidth="1"/>
    <col min="8" max="11" width="11.7109375" style="61" customWidth="1"/>
    <col min="12" max="16384" width="9.140625" style="61" customWidth="1"/>
  </cols>
  <sheetData>
    <row r="1" ht="12.75" customHeight="1">
      <c r="K1" s="63" t="s">
        <v>48</v>
      </c>
    </row>
    <row r="2" spans="1:11" s="66" customFormat="1" ht="12.75" customHeight="1">
      <c r="A2" s="64" t="s">
        <v>49</v>
      </c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1" s="66" customFormat="1" ht="12.75" customHeight="1">
      <c r="A3" s="64" t="s">
        <v>7</v>
      </c>
      <c r="B3" s="64"/>
      <c r="C3" s="65"/>
      <c r="D3" s="64"/>
      <c r="E3" s="64"/>
      <c r="F3" s="64"/>
      <c r="G3" s="64"/>
      <c r="H3" s="64"/>
      <c r="I3" s="64"/>
      <c r="J3" s="64"/>
      <c r="K3" s="64"/>
    </row>
    <row r="4" spans="1:11" s="66" customFormat="1" ht="12.75" customHeight="1">
      <c r="A4" s="64" t="str">
        <f>"Nuova produzione emessa "&amp;IF(datitrim!J1=0,"nell'anno ","a tutto il "&amp;TRIM(datitrim!J1)&amp;" trimestre ")&amp;datitrim!I1&amp;" (a)"</f>
        <v>Nuova produzione emessa a tutto il I trimestre 2010 (a)</v>
      </c>
      <c r="B4" s="64"/>
      <c r="C4" s="65"/>
      <c r="D4" s="64"/>
      <c r="E4" s="64"/>
      <c r="F4" s="64"/>
      <c r="G4" s="64"/>
      <c r="H4" s="64"/>
      <c r="I4" s="64"/>
      <c r="J4" s="64"/>
      <c r="K4" s="64"/>
    </row>
    <row r="5" spans="1:11" s="66" customFormat="1" ht="12.75" customHeight="1">
      <c r="A5" s="61"/>
      <c r="C5" s="61"/>
      <c r="I5" s="61"/>
      <c r="J5" s="61"/>
      <c r="K5" s="67" t="s">
        <v>8</v>
      </c>
    </row>
    <row r="6" spans="1:11" s="66" customFormat="1" ht="4.5" customHeight="1">
      <c r="A6" s="61"/>
      <c r="C6" s="61"/>
      <c r="I6" s="61"/>
      <c r="J6" s="61"/>
      <c r="K6" s="63"/>
    </row>
    <row r="7" spans="1:11" s="66" customFormat="1" ht="12.75" customHeight="1">
      <c r="A7" s="68" t="s">
        <v>50</v>
      </c>
      <c r="C7" s="61"/>
      <c r="I7" s="61"/>
      <c r="J7" s="61"/>
      <c r="K7" s="63"/>
    </row>
    <row r="8" spans="1:11" ht="12.75" customHeight="1">
      <c r="A8" s="69"/>
      <c r="B8" s="70"/>
      <c r="C8" s="70"/>
      <c r="D8" s="71" t="s">
        <v>51</v>
      </c>
      <c r="E8" s="72"/>
      <c r="F8" s="71" t="s">
        <v>52</v>
      </c>
      <c r="G8" s="73"/>
      <c r="H8" s="71" t="s">
        <v>53</v>
      </c>
      <c r="I8" s="73"/>
      <c r="J8" s="73"/>
      <c r="K8" s="74"/>
    </row>
    <row r="9" spans="1:11" ht="12.75" customHeight="1">
      <c r="A9" s="75"/>
      <c r="B9" s="76" t="s">
        <v>54</v>
      </c>
      <c r="C9" s="66"/>
      <c r="D9" s="77" t="s">
        <v>55</v>
      </c>
      <c r="E9" s="78" t="s">
        <v>56</v>
      </c>
      <c r="F9" s="77" t="s">
        <v>55</v>
      </c>
      <c r="G9" s="78" t="s">
        <v>56</v>
      </c>
      <c r="H9" s="77" t="s">
        <v>57</v>
      </c>
      <c r="I9" s="78" t="s">
        <v>58</v>
      </c>
      <c r="J9" s="78" t="s">
        <v>59</v>
      </c>
      <c r="K9" s="79" t="s">
        <v>60</v>
      </c>
    </row>
    <row r="10" spans="1:11" ht="12.75" customHeight="1">
      <c r="A10" s="80"/>
      <c r="B10" s="81"/>
      <c r="C10" s="81"/>
      <c r="D10" s="82" t="s">
        <v>61</v>
      </c>
      <c r="E10" s="83" t="s">
        <v>62</v>
      </c>
      <c r="F10" s="82" t="s">
        <v>61</v>
      </c>
      <c r="G10" s="83" t="s">
        <v>62</v>
      </c>
      <c r="H10" s="82" t="s">
        <v>63</v>
      </c>
      <c r="I10" s="83"/>
      <c r="J10" s="83"/>
      <c r="K10" s="84"/>
    </row>
    <row r="11" spans="1:11" ht="12.75" customHeight="1">
      <c r="A11" s="77" t="s">
        <v>64</v>
      </c>
      <c r="B11" s="76" t="s">
        <v>65</v>
      </c>
      <c r="C11" s="76"/>
      <c r="D11" s="85"/>
      <c r="E11" s="86"/>
      <c r="F11" s="85"/>
      <c r="G11" s="86"/>
      <c r="H11" s="85"/>
      <c r="I11" s="86"/>
      <c r="J11" s="86"/>
      <c r="K11" s="87"/>
    </row>
    <row r="12" spans="1:11" ht="12" customHeight="1">
      <c r="A12" s="88"/>
      <c r="B12" s="62" t="s">
        <v>66</v>
      </c>
      <c r="D12" s="89">
        <f>datitrim!C21</f>
        <v>596601</v>
      </c>
      <c r="E12" s="90">
        <f>datitrim!D21</f>
        <v>17088293</v>
      </c>
      <c r="F12" s="89">
        <f>datitrim!E21</f>
        <v>25162</v>
      </c>
      <c r="G12" s="90">
        <f>datitrim!F21</f>
        <v>26036</v>
      </c>
      <c r="H12" s="89">
        <f>datitrim!G21</f>
        <v>139071</v>
      </c>
      <c r="I12" s="90">
        <f>datitrim!H21</f>
        <v>14691513</v>
      </c>
      <c r="J12" s="90">
        <f>datitrim!I21</f>
        <v>601315</v>
      </c>
      <c r="K12" s="91">
        <f>datitrim!J21</f>
        <v>15431899</v>
      </c>
    </row>
    <row r="13" spans="1:11" ht="12" customHeight="1">
      <c r="A13" s="88"/>
      <c r="B13" s="92" t="s">
        <v>67</v>
      </c>
      <c r="D13" s="89">
        <f>datitrim!C22</f>
        <v>758</v>
      </c>
      <c r="E13" s="90">
        <f>datitrim!D22</f>
        <v>23434</v>
      </c>
      <c r="F13" s="89">
        <f>datitrim!E22</f>
        <v>0</v>
      </c>
      <c r="G13" s="90">
        <f>datitrim!F22</f>
        <v>0</v>
      </c>
      <c r="H13" s="89">
        <f>datitrim!G22</f>
        <v>1529</v>
      </c>
      <c r="I13" s="90">
        <f>datitrim!H22</f>
        <v>9989</v>
      </c>
      <c r="J13" s="90">
        <f>datitrim!I22</f>
        <v>993</v>
      </c>
      <c r="K13" s="91">
        <f>datitrim!J22</f>
        <v>12511</v>
      </c>
    </row>
    <row r="14" spans="1:11" ht="12" customHeight="1">
      <c r="A14" s="88"/>
      <c r="B14" s="93" t="s">
        <v>68</v>
      </c>
      <c r="D14" s="89">
        <f>datitrim!C54</f>
        <v>0</v>
      </c>
      <c r="E14" s="90">
        <f>datitrim!D54</f>
        <v>0</v>
      </c>
      <c r="F14" s="89">
        <f>datitrim!E54</f>
        <v>24105</v>
      </c>
      <c r="G14" s="90">
        <f>datitrim!F54</f>
        <v>22097</v>
      </c>
      <c r="H14" s="89">
        <f>datitrim!G54</f>
        <v>0</v>
      </c>
      <c r="I14" s="90">
        <f>datitrim!H54</f>
        <v>0</v>
      </c>
      <c r="J14" s="90">
        <f>datitrim!I54</f>
        <v>78694</v>
      </c>
      <c r="K14" s="91">
        <f>datitrim!J54</f>
        <v>78694</v>
      </c>
    </row>
    <row r="15" spans="1:11" ht="12" customHeight="1">
      <c r="A15" s="88"/>
      <c r="B15" s="62" t="s">
        <v>69</v>
      </c>
      <c r="D15" s="89">
        <f>datitrim!C23</f>
        <v>165783</v>
      </c>
      <c r="E15" s="90">
        <f>datitrim!D23</f>
        <v>11000534</v>
      </c>
      <c r="F15" s="89">
        <f>datitrim!E23</f>
        <v>148</v>
      </c>
      <c r="G15" s="90">
        <f>datitrim!F23</f>
        <v>2026</v>
      </c>
      <c r="H15" s="89">
        <f>datitrim!G23</f>
        <v>18819</v>
      </c>
      <c r="I15" s="90">
        <f>datitrim!H23</f>
        <v>84542</v>
      </c>
      <c r="J15" s="90">
        <f>datitrim!I23</f>
        <v>29</v>
      </c>
      <c r="K15" s="91">
        <f>datitrim!J23</f>
        <v>103390</v>
      </c>
    </row>
    <row r="16" spans="1:11" ht="12" customHeight="1">
      <c r="A16" s="88"/>
      <c r="B16" s="62" t="s">
        <v>70</v>
      </c>
      <c r="D16" s="89">
        <f>datitrim!C24</f>
        <v>2120</v>
      </c>
      <c r="E16" s="90">
        <f>datitrim!D24</f>
        <v>67709</v>
      </c>
      <c r="F16" s="89">
        <f>datitrim!E24</f>
        <v>1</v>
      </c>
      <c r="G16" s="90">
        <f>datitrim!F24</f>
        <v>4</v>
      </c>
      <c r="H16" s="89">
        <f>datitrim!G24</f>
        <v>19690</v>
      </c>
      <c r="I16" s="90">
        <f>datitrim!H24</f>
        <v>5754</v>
      </c>
      <c r="J16" s="90">
        <f>datitrim!I24</f>
        <v>0</v>
      </c>
      <c r="K16" s="91">
        <f>datitrim!J24</f>
        <v>25444</v>
      </c>
    </row>
    <row r="17" spans="1:11" ht="12" customHeight="1">
      <c r="A17" s="88"/>
      <c r="B17" s="62" t="s">
        <v>71</v>
      </c>
      <c r="D17" s="89">
        <f aca="true" t="shared" si="0" ref="D17:J17">D12+D15+D16</f>
        <v>764504</v>
      </c>
      <c r="E17" s="90">
        <f t="shared" si="0"/>
        <v>28156536</v>
      </c>
      <c r="F17" s="89">
        <f t="shared" si="0"/>
        <v>25311</v>
      </c>
      <c r="G17" s="90">
        <f t="shared" si="0"/>
        <v>28066</v>
      </c>
      <c r="H17" s="89">
        <f t="shared" si="0"/>
        <v>177580</v>
      </c>
      <c r="I17" s="90">
        <f t="shared" si="0"/>
        <v>14781809</v>
      </c>
      <c r="J17" s="90">
        <f t="shared" si="0"/>
        <v>601344</v>
      </c>
      <c r="K17" s="91">
        <f>H17+I17+J17</f>
        <v>15560733</v>
      </c>
    </row>
    <row r="18" spans="1:11" ht="12" customHeight="1">
      <c r="A18" s="88"/>
      <c r="B18" s="92" t="s">
        <v>72</v>
      </c>
      <c r="D18" s="89">
        <f>datitrim!C26</f>
        <v>2995</v>
      </c>
      <c r="E18" s="90">
        <f>datitrim!D26</f>
        <v>164541</v>
      </c>
      <c r="F18" s="89">
        <f>datitrim!E26</f>
        <v>0</v>
      </c>
      <c r="G18" s="90">
        <f>datitrim!F26</f>
        <v>0</v>
      </c>
      <c r="H18" s="89">
        <f>datitrim!G26</f>
        <v>6487</v>
      </c>
      <c r="I18" s="90">
        <f>datitrim!H26</f>
        <v>22322</v>
      </c>
      <c r="J18" s="90">
        <f>datitrim!I26</f>
        <v>11</v>
      </c>
      <c r="K18" s="91">
        <f>datitrim!J26</f>
        <v>28820</v>
      </c>
    </row>
    <row r="19" spans="1:11" ht="24" customHeight="1">
      <c r="A19" s="88"/>
      <c r="B19" s="309" t="s">
        <v>73</v>
      </c>
      <c r="C19" s="310"/>
      <c r="D19" s="89">
        <f>datitrim!C55</f>
        <v>0</v>
      </c>
      <c r="E19" s="90">
        <f>datitrim!D55</f>
        <v>0</v>
      </c>
      <c r="F19" s="89">
        <f>datitrim!E55</f>
        <v>101</v>
      </c>
      <c r="G19" s="90">
        <f>datitrim!F55</f>
        <v>1808</v>
      </c>
      <c r="H19" s="89">
        <f>datitrim!G55</f>
        <v>0</v>
      </c>
      <c r="I19" s="90">
        <f>datitrim!H55</f>
        <v>7059</v>
      </c>
      <c r="J19" s="90">
        <f>datitrim!I55</f>
        <v>0</v>
      </c>
      <c r="K19" s="91">
        <f>datitrim!J55</f>
        <v>7059</v>
      </c>
    </row>
    <row r="20" spans="1:11" ht="13.5" customHeight="1">
      <c r="A20" s="77"/>
      <c r="B20" s="76" t="s">
        <v>74</v>
      </c>
      <c r="C20" s="76"/>
      <c r="D20" s="89"/>
      <c r="E20" s="90"/>
      <c r="F20" s="89"/>
      <c r="G20" s="90"/>
      <c r="H20" s="89"/>
      <c r="I20" s="90"/>
      <c r="J20" s="94"/>
      <c r="K20" s="91"/>
    </row>
    <row r="21" spans="1:11" ht="12" customHeight="1">
      <c r="A21" s="88"/>
      <c r="B21" s="62" t="s">
        <v>75</v>
      </c>
      <c r="D21" s="89">
        <f>datitrim!C27</f>
        <v>447</v>
      </c>
      <c r="E21" s="90">
        <f>datitrim!D27</f>
        <v>5398</v>
      </c>
      <c r="F21" s="89">
        <f>datitrim!E27</f>
        <v>0</v>
      </c>
      <c r="G21" s="90">
        <f>datitrim!F27</f>
        <v>0</v>
      </c>
      <c r="H21" s="89">
        <f>datitrim!G27</f>
        <v>369</v>
      </c>
      <c r="I21" s="90">
        <f>datitrim!H27</f>
        <v>4111</v>
      </c>
      <c r="J21" s="95">
        <f>datitrim!I27</f>
        <v>0</v>
      </c>
      <c r="K21" s="91">
        <f>datitrim!J27</f>
        <v>4480</v>
      </c>
    </row>
    <row r="22" spans="1:11" ht="12" customHeight="1">
      <c r="A22" s="88"/>
      <c r="B22" s="62" t="s">
        <v>76</v>
      </c>
      <c r="D22" s="89">
        <f>datitrim!C28</f>
        <v>271332</v>
      </c>
      <c r="E22" s="90">
        <f>datitrim!D28</f>
        <v>10734967</v>
      </c>
      <c r="F22" s="89">
        <f>datitrim!E28</f>
        <v>539</v>
      </c>
      <c r="G22" s="90">
        <f>datitrim!F28</f>
        <v>7597</v>
      </c>
      <c r="H22" s="89">
        <f>datitrim!G28</f>
        <v>6220</v>
      </c>
      <c r="I22" s="90">
        <f>datitrim!H28</f>
        <v>148119</v>
      </c>
      <c r="J22" s="95">
        <f>datitrim!I28</f>
        <v>0</v>
      </c>
      <c r="K22" s="91">
        <f>datitrim!J28</f>
        <v>154339</v>
      </c>
    </row>
    <row r="23" spans="1:11" ht="12" customHeight="1">
      <c r="A23" s="88"/>
      <c r="B23" s="62" t="s">
        <v>77</v>
      </c>
      <c r="D23" s="89">
        <f>datitrim!C29</f>
        <v>1802</v>
      </c>
      <c r="E23" s="90">
        <f>datitrim!D29</f>
        <v>76673</v>
      </c>
      <c r="F23" s="89">
        <f>datitrim!E29</f>
        <v>2930</v>
      </c>
      <c r="G23" s="90">
        <f>datitrim!F29</f>
        <v>271</v>
      </c>
      <c r="H23" s="89">
        <f>datitrim!G29</f>
        <v>619</v>
      </c>
      <c r="I23" s="90">
        <f>datitrim!H29</f>
        <v>64500</v>
      </c>
      <c r="J23" s="95">
        <f>datitrim!I29</f>
        <v>0</v>
      </c>
      <c r="K23" s="91">
        <f>datitrim!J29</f>
        <v>65119</v>
      </c>
    </row>
    <row r="24" spans="1:11" ht="12" customHeight="1">
      <c r="A24" s="77"/>
      <c r="B24" s="62" t="s">
        <v>78</v>
      </c>
      <c r="D24" s="89">
        <f aca="true" t="shared" si="1" ref="D24:I24">D21+D22+D23</f>
        <v>273581</v>
      </c>
      <c r="E24" s="90">
        <f t="shared" si="1"/>
        <v>10817038</v>
      </c>
      <c r="F24" s="89">
        <f t="shared" si="1"/>
        <v>3469</v>
      </c>
      <c r="G24" s="90">
        <f t="shared" si="1"/>
        <v>7868</v>
      </c>
      <c r="H24" s="89">
        <f t="shared" si="1"/>
        <v>7208</v>
      </c>
      <c r="I24" s="90">
        <f t="shared" si="1"/>
        <v>216730</v>
      </c>
      <c r="J24" s="95">
        <f>datitrim!I30</f>
        <v>0</v>
      </c>
      <c r="K24" s="91">
        <f>H24+I24+J24</f>
        <v>223938</v>
      </c>
    </row>
    <row r="25" spans="1:11" s="68" customFormat="1" ht="12.75" customHeight="1">
      <c r="A25" s="96"/>
      <c r="B25" s="97"/>
      <c r="C25" s="97" t="s">
        <v>79</v>
      </c>
      <c r="D25" s="98">
        <f aca="true" t="shared" si="2" ref="D25:J25">D17+D24</f>
        <v>1038085</v>
      </c>
      <c r="E25" s="99">
        <f t="shared" si="2"/>
        <v>38973574</v>
      </c>
      <c r="F25" s="98">
        <f t="shared" si="2"/>
        <v>28780</v>
      </c>
      <c r="G25" s="99">
        <f t="shared" si="2"/>
        <v>35934</v>
      </c>
      <c r="H25" s="98">
        <f t="shared" si="2"/>
        <v>184788</v>
      </c>
      <c r="I25" s="99">
        <f t="shared" si="2"/>
        <v>14998539</v>
      </c>
      <c r="J25" s="100">
        <f t="shared" si="2"/>
        <v>601344</v>
      </c>
      <c r="K25" s="91">
        <f>H25+I25+J25</f>
        <v>15784671</v>
      </c>
    </row>
    <row r="26" spans="1:11" ht="13.5" customHeight="1">
      <c r="A26" s="101"/>
      <c r="B26" s="102"/>
      <c r="C26" s="102" t="str">
        <f>"Variazione %   "&amp;datitrim!$I$1&amp;" / "&amp;datitrim!$I$1-1</f>
        <v>Variazione %   2010 / 2009</v>
      </c>
      <c r="D26" s="103">
        <f>datitrim!K31</f>
        <v>3.7</v>
      </c>
      <c r="E26" s="104">
        <f>datitrim!L31</f>
        <v>32.05</v>
      </c>
      <c r="F26" s="103">
        <f>datitrim!M31</f>
        <v>-5.69</v>
      </c>
      <c r="G26" s="104">
        <f>datitrim!N31</f>
        <v>-56.46</v>
      </c>
      <c r="H26" s="103">
        <f>datitrim!O31</f>
        <v>20.66</v>
      </c>
      <c r="I26" s="104">
        <f>datitrim!P31</f>
        <v>52.45</v>
      </c>
      <c r="J26" s="105">
        <f>datitrim!Q31</f>
        <v>151.6</v>
      </c>
      <c r="K26" s="106">
        <f>datitrim!R31</f>
        <v>54.29</v>
      </c>
    </row>
    <row r="27" spans="1:11" ht="13.5" customHeight="1">
      <c r="A27" s="82"/>
      <c r="B27" s="107"/>
      <c r="C27" s="108" t="s">
        <v>80</v>
      </c>
      <c r="D27" s="109">
        <f>datitrim!C32</f>
        <v>0</v>
      </c>
      <c r="E27" s="110">
        <f>datitrim!D32</f>
        <v>0</v>
      </c>
      <c r="F27" s="109">
        <f>datitrim!E32</f>
        <v>0</v>
      </c>
      <c r="G27" s="110">
        <f>datitrim!F32</f>
        <v>0</v>
      </c>
      <c r="H27" s="109">
        <f>datitrim!G32</f>
        <v>0</v>
      </c>
      <c r="I27" s="110">
        <f>datitrim!H32</f>
        <v>0</v>
      </c>
      <c r="J27" s="111">
        <f>datitrim!I32</f>
        <v>0</v>
      </c>
      <c r="K27" s="112">
        <f>datitrim!J32</f>
        <v>0</v>
      </c>
    </row>
    <row r="28" spans="1:11" ht="12.75" customHeight="1">
      <c r="A28" s="77" t="s">
        <v>81</v>
      </c>
      <c r="B28" s="113" t="s">
        <v>65</v>
      </c>
      <c r="C28" s="65"/>
      <c r="D28" s="89"/>
      <c r="E28" s="90"/>
      <c r="F28" s="89"/>
      <c r="G28" s="90"/>
      <c r="H28" s="89"/>
      <c r="I28" s="90"/>
      <c r="J28" s="94"/>
      <c r="K28" s="91"/>
    </row>
    <row r="29" spans="1:11" ht="12" customHeight="1">
      <c r="A29" s="77"/>
      <c r="B29" s="62" t="s">
        <v>82</v>
      </c>
      <c r="D29" s="89">
        <f>datitrim!C33</f>
        <v>58783</v>
      </c>
      <c r="E29" s="90">
        <f>datitrim!D33</f>
        <v>1333661</v>
      </c>
      <c r="F29" s="89">
        <f>datitrim!E33</f>
        <v>3388</v>
      </c>
      <c r="G29" s="90">
        <f>datitrim!F33</f>
        <v>1792</v>
      </c>
      <c r="H29" s="89">
        <f>datitrim!G33</f>
        <v>38</v>
      </c>
      <c r="I29" s="90">
        <f>datitrim!H33</f>
        <v>1324585</v>
      </c>
      <c r="J29" s="90">
        <f>datitrim!I33</f>
        <v>145409</v>
      </c>
      <c r="K29" s="91">
        <f>datitrim!J33</f>
        <v>1470032</v>
      </c>
    </row>
    <row r="30" spans="1:11" ht="12" customHeight="1">
      <c r="A30" s="77"/>
      <c r="B30" s="92" t="s">
        <v>83</v>
      </c>
      <c r="D30" s="89">
        <f>datitrim!C56</f>
        <v>0</v>
      </c>
      <c r="E30" s="90">
        <f>datitrim!D56</f>
        <v>0</v>
      </c>
      <c r="F30" s="89">
        <f>datitrim!E56</f>
        <v>3282</v>
      </c>
      <c r="G30" s="90">
        <f>datitrim!F56</f>
        <v>1484</v>
      </c>
      <c r="H30" s="89">
        <f>datitrim!G56</f>
        <v>0</v>
      </c>
      <c r="I30" s="90">
        <f>datitrim!H56</f>
        <v>0</v>
      </c>
      <c r="J30" s="90">
        <f>datitrim!I56</f>
        <v>4706</v>
      </c>
      <c r="K30" s="91">
        <f>datitrim!J56</f>
        <v>4706</v>
      </c>
    </row>
    <row r="31" spans="1:11" ht="12" customHeight="1">
      <c r="A31" s="77"/>
      <c r="B31" s="62" t="s">
        <v>84</v>
      </c>
      <c r="D31" s="89">
        <f>datitrim!C34</f>
        <v>16004</v>
      </c>
      <c r="E31" s="90">
        <f>datitrim!D34</f>
        <v>518576</v>
      </c>
      <c r="F31" s="89">
        <f>datitrim!E34</f>
        <v>2269</v>
      </c>
      <c r="G31" s="90">
        <f>datitrim!F34</f>
        <v>6696</v>
      </c>
      <c r="H31" s="89">
        <f>datitrim!G34</f>
        <v>0</v>
      </c>
      <c r="I31" s="90">
        <f>datitrim!H34</f>
        <v>518269</v>
      </c>
      <c r="J31" s="90">
        <f>datitrim!I34</f>
        <v>10297</v>
      </c>
      <c r="K31" s="91">
        <f>datitrim!J34</f>
        <v>528566</v>
      </c>
    </row>
    <row r="32" spans="1:11" ht="12" customHeight="1">
      <c r="A32" s="77"/>
      <c r="B32" s="92" t="s">
        <v>83</v>
      </c>
      <c r="D32" s="89">
        <f>datitrim!C57</f>
        <v>0</v>
      </c>
      <c r="E32" s="90">
        <f>datitrim!D57</f>
        <v>0</v>
      </c>
      <c r="F32" s="89">
        <f>datitrim!E57</f>
        <v>2269</v>
      </c>
      <c r="G32" s="90">
        <f>datitrim!F57</f>
        <v>6696</v>
      </c>
      <c r="H32" s="89">
        <f>datitrim!G57</f>
        <v>0</v>
      </c>
      <c r="I32" s="90">
        <f>datitrim!H57</f>
        <v>0</v>
      </c>
      <c r="J32" s="90">
        <f>datitrim!I57</f>
        <v>9406</v>
      </c>
      <c r="K32" s="91">
        <f>datitrim!J57</f>
        <v>9406</v>
      </c>
    </row>
    <row r="33" spans="1:11" ht="12" customHeight="1">
      <c r="A33" s="77"/>
      <c r="B33" s="62" t="s">
        <v>85</v>
      </c>
      <c r="D33" s="89">
        <f>datitrim!C35</f>
        <v>123649</v>
      </c>
      <c r="E33" s="90">
        <f>datitrim!D35</f>
        <v>1404294</v>
      </c>
      <c r="F33" s="89">
        <f>datitrim!E35</f>
        <v>0</v>
      </c>
      <c r="G33" s="90">
        <f>datitrim!F35</f>
        <v>0</v>
      </c>
      <c r="H33" s="89">
        <f>datitrim!G35</f>
        <v>0</v>
      </c>
      <c r="I33" s="90">
        <f>datitrim!H35</f>
        <v>1404294</v>
      </c>
      <c r="J33" s="90">
        <f>datitrim!I35</f>
        <v>0</v>
      </c>
      <c r="K33" s="91">
        <f>datitrim!J35</f>
        <v>1404294</v>
      </c>
    </row>
    <row r="34" spans="1:11" ht="12" customHeight="1">
      <c r="A34" s="77"/>
      <c r="B34" s="62" t="s">
        <v>86</v>
      </c>
      <c r="D34" s="89">
        <f>datitrim!C36</f>
        <v>10646</v>
      </c>
      <c r="E34" s="90">
        <f>datitrim!D36</f>
        <v>149882</v>
      </c>
      <c r="F34" s="89">
        <f>datitrim!E36</f>
        <v>0</v>
      </c>
      <c r="G34" s="90">
        <f>datitrim!F36</f>
        <v>0</v>
      </c>
      <c r="H34" s="89">
        <f>datitrim!G36</f>
        <v>0</v>
      </c>
      <c r="I34" s="90">
        <f>datitrim!H36</f>
        <v>161889</v>
      </c>
      <c r="J34" s="90">
        <f>datitrim!I36</f>
        <v>0</v>
      </c>
      <c r="K34" s="91">
        <f>datitrim!J36</f>
        <v>161889</v>
      </c>
    </row>
    <row r="35" spans="1:11" ht="12" customHeight="1">
      <c r="A35" s="77"/>
      <c r="B35" s="62" t="s">
        <v>71</v>
      </c>
      <c r="D35" s="89">
        <f aca="true" t="shared" si="3" ref="D35:J35">D29+D31+D33+D34</f>
        <v>209082</v>
      </c>
      <c r="E35" s="90">
        <f t="shared" si="3"/>
        <v>3406413</v>
      </c>
      <c r="F35" s="89">
        <f t="shared" si="3"/>
        <v>5657</v>
      </c>
      <c r="G35" s="90">
        <f t="shared" si="3"/>
        <v>8488</v>
      </c>
      <c r="H35" s="89">
        <f t="shared" si="3"/>
        <v>38</v>
      </c>
      <c r="I35" s="90">
        <f t="shared" si="3"/>
        <v>3409037</v>
      </c>
      <c r="J35" s="90">
        <f t="shared" si="3"/>
        <v>155706</v>
      </c>
      <c r="K35" s="91">
        <f>H35+I35+J35</f>
        <v>3564781</v>
      </c>
    </row>
    <row r="36" spans="1:11" ht="24" customHeight="1">
      <c r="A36" s="77"/>
      <c r="B36" s="309" t="s">
        <v>73</v>
      </c>
      <c r="C36" s="310"/>
      <c r="D36" s="89">
        <f>datitrim!C58</f>
        <v>0</v>
      </c>
      <c r="E36" s="90">
        <f>datitrim!D58</f>
        <v>0</v>
      </c>
      <c r="F36" s="89">
        <f>datitrim!E58</f>
        <v>8</v>
      </c>
      <c r="G36" s="90">
        <f>datitrim!F58</f>
        <v>59</v>
      </c>
      <c r="H36" s="89">
        <f>datitrim!G58</f>
        <v>0</v>
      </c>
      <c r="I36" s="90">
        <f>datitrim!H58</f>
        <v>688</v>
      </c>
      <c r="J36" s="90">
        <f>datitrim!I58</f>
        <v>0</v>
      </c>
      <c r="K36" s="91">
        <f>datitrim!J58</f>
        <v>688</v>
      </c>
    </row>
    <row r="37" spans="1:11" ht="13.5" customHeight="1">
      <c r="A37" s="77"/>
      <c r="B37" s="62" t="s">
        <v>74</v>
      </c>
      <c r="D37" s="89">
        <f>datitrim!C38</f>
        <v>25</v>
      </c>
      <c r="E37" s="90">
        <f>datitrim!D38</f>
        <v>3087</v>
      </c>
      <c r="F37" s="89">
        <f>datitrim!E38</f>
        <v>332</v>
      </c>
      <c r="G37" s="90">
        <f>datitrim!F38</f>
        <v>8</v>
      </c>
      <c r="H37" s="89">
        <f>datitrim!G38</f>
        <v>1</v>
      </c>
      <c r="I37" s="90">
        <f>datitrim!H38</f>
        <v>3284</v>
      </c>
      <c r="J37" s="95">
        <f>datitrim!I38</f>
        <v>0</v>
      </c>
      <c r="K37" s="91">
        <f>datitrim!J38</f>
        <v>3285</v>
      </c>
    </row>
    <row r="38" spans="1:11" s="68" customFormat="1" ht="12.75" customHeight="1">
      <c r="A38" s="96"/>
      <c r="B38" s="97"/>
      <c r="C38" s="97" t="s">
        <v>87</v>
      </c>
      <c r="D38" s="114">
        <f aca="true" t="shared" si="4" ref="D38:J38">D35+D37</f>
        <v>209107</v>
      </c>
      <c r="E38" s="115">
        <f t="shared" si="4"/>
        <v>3409500</v>
      </c>
      <c r="F38" s="114">
        <f t="shared" si="4"/>
        <v>5989</v>
      </c>
      <c r="G38" s="115">
        <f t="shared" si="4"/>
        <v>8496</v>
      </c>
      <c r="H38" s="114">
        <f t="shared" si="4"/>
        <v>39</v>
      </c>
      <c r="I38" s="116">
        <f t="shared" si="4"/>
        <v>3412321</v>
      </c>
      <c r="J38" s="116">
        <f t="shared" si="4"/>
        <v>155706</v>
      </c>
      <c r="K38" s="91">
        <f>H38+I38+J38</f>
        <v>3568066</v>
      </c>
    </row>
    <row r="39" spans="1:11" ht="13.5" customHeight="1">
      <c r="A39" s="101"/>
      <c r="B39" s="102"/>
      <c r="C39" s="102" t="str">
        <f>"Variazione %   "&amp;datitrim!$I$1&amp;" / "&amp;datitrim!$I$1-1</f>
        <v>Variazione %   2010 / 2009</v>
      </c>
      <c r="D39" s="117">
        <f>datitrim!K39</f>
        <v>128.56</v>
      </c>
      <c r="E39" s="118">
        <f>datitrim!L39</f>
        <v>154.69</v>
      </c>
      <c r="F39" s="117">
        <f>datitrim!M39</f>
        <v>-2.76</v>
      </c>
      <c r="G39" s="118">
        <f>datitrim!N39</f>
        <v>-7.26</v>
      </c>
      <c r="H39" s="103">
        <f>datitrim!O39</f>
        <v>-17.02</v>
      </c>
      <c r="I39" s="104">
        <f>datitrim!P39</f>
        <v>208.39</v>
      </c>
      <c r="J39" s="104">
        <f>datitrim!Q39</f>
        <v>-64.97</v>
      </c>
      <c r="K39" s="106">
        <f>datitrim!R39</f>
        <v>130.04</v>
      </c>
    </row>
    <row r="40" spans="1:11" s="68" customFormat="1" ht="12.75" customHeight="1">
      <c r="A40" s="96"/>
      <c r="B40" s="119"/>
      <c r="C40" s="120" t="s">
        <v>88</v>
      </c>
      <c r="D40" s="98">
        <f>datitrim!C40</f>
        <v>1504</v>
      </c>
      <c r="E40" s="99">
        <f>datitrim!D40</f>
        <v>53567</v>
      </c>
      <c r="F40" s="98">
        <f>datitrim!E40</f>
        <v>2907</v>
      </c>
      <c r="G40" s="99">
        <f>datitrim!F40</f>
        <v>31226</v>
      </c>
      <c r="H40" s="98">
        <f>datitrim!G40</f>
        <v>434</v>
      </c>
      <c r="I40" s="99">
        <f>datitrim!H40</f>
        <v>193</v>
      </c>
      <c r="J40" s="100">
        <f>datitrim!I40</f>
        <v>7</v>
      </c>
      <c r="K40" s="91">
        <f>datitrim!J40</f>
        <v>634</v>
      </c>
    </row>
    <row r="41" spans="1:11" ht="13.5" customHeight="1">
      <c r="A41" s="101"/>
      <c r="B41" s="121"/>
      <c r="C41" s="102" t="str">
        <f>"Variazione %   "&amp;datitrim!$I$1&amp;" / "&amp;datitrim!$I$1-1</f>
        <v>Variazione %   2010 / 2009</v>
      </c>
      <c r="D41" s="117">
        <f>datitrim!K40</f>
        <v>168.57</v>
      </c>
      <c r="E41" s="118">
        <f>datitrim!L40</f>
        <v>184.75</v>
      </c>
      <c r="F41" s="117">
        <f>datitrim!M40</f>
        <v>-34.26</v>
      </c>
      <c r="G41" s="118">
        <f>datitrim!N40</f>
        <v>-55.04</v>
      </c>
      <c r="H41" s="117">
        <f>datitrim!O40</f>
        <v>39.55</v>
      </c>
      <c r="I41" s="122">
        <f>datitrim!P40</f>
        <v>-8.53</v>
      </c>
      <c r="J41" s="123">
        <f>datitrim!Q40</f>
        <v>0</v>
      </c>
      <c r="K41" s="124">
        <f>datitrim!R40</f>
        <v>21.46</v>
      </c>
    </row>
    <row r="42" ht="12.75" customHeight="1">
      <c r="K42" s="63" t="s">
        <v>89</v>
      </c>
    </row>
    <row r="43" spans="1:11" s="66" customFormat="1" ht="12.75" customHeight="1">
      <c r="A43" s="64" t="s">
        <v>49</v>
      </c>
      <c r="B43" s="64"/>
      <c r="C43" s="65"/>
      <c r="D43" s="64"/>
      <c r="E43" s="64"/>
      <c r="F43" s="64"/>
      <c r="G43" s="64"/>
      <c r="H43" s="64"/>
      <c r="I43" s="64"/>
      <c r="J43" s="64"/>
      <c r="K43" s="64"/>
    </row>
    <row r="44" spans="1:11" s="66" customFormat="1" ht="12.75" customHeight="1">
      <c r="A44" s="64" t="s">
        <v>7</v>
      </c>
      <c r="B44" s="64"/>
      <c r="C44" s="65"/>
      <c r="D44" s="64"/>
      <c r="E44" s="64"/>
      <c r="F44" s="64"/>
      <c r="G44" s="64"/>
      <c r="H44" s="64"/>
      <c r="I44" s="64"/>
      <c r="J44" s="64"/>
      <c r="K44" s="64"/>
    </row>
    <row r="45" spans="1:11" s="66" customFormat="1" ht="12.75" customHeight="1">
      <c r="A45" s="64" t="str">
        <f>"Nuova produzione emessa "&amp;IF(datitrim!J1=0,"nell'anno ","a tutto il "&amp;TRIM(datitrim!J1)&amp;" trimestre ")&amp;datitrim!I1&amp;" (a)"</f>
        <v>Nuova produzione emessa a tutto il I trimestre 2010 (a)</v>
      </c>
      <c r="B45" s="64"/>
      <c r="C45" s="65"/>
      <c r="D45" s="64"/>
      <c r="E45" s="64"/>
      <c r="F45" s="64"/>
      <c r="G45" s="64"/>
      <c r="H45" s="64"/>
      <c r="I45" s="64"/>
      <c r="J45" s="64"/>
      <c r="K45" s="64"/>
    </row>
    <row r="46" spans="1:11" s="66" customFormat="1" ht="12.75" customHeight="1">
      <c r="A46" s="61"/>
      <c r="C46" s="61"/>
      <c r="I46" s="61"/>
      <c r="J46" s="61"/>
      <c r="K46" s="67" t="s">
        <v>8</v>
      </c>
    </row>
    <row r="47" spans="1:11" s="66" customFormat="1" ht="4.5" customHeight="1">
      <c r="A47" s="61"/>
      <c r="B47" s="61"/>
      <c r="C47" s="61"/>
      <c r="I47" s="61"/>
      <c r="J47" s="61"/>
      <c r="K47" s="63"/>
    </row>
    <row r="48" spans="1:11" s="66" customFormat="1" ht="12.75" customHeight="1">
      <c r="A48" s="68" t="s">
        <v>50</v>
      </c>
      <c r="C48" s="61"/>
      <c r="I48" s="61"/>
      <c r="J48" s="61"/>
      <c r="K48" s="63"/>
    </row>
    <row r="49" spans="1:11" ht="12.75" customHeight="1">
      <c r="A49" s="69"/>
      <c r="B49" s="70"/>
      <c r="C49" s="70"/>
      <c r="D49" s="71" t="s">
        <v>51</v>
      </c>
      <c r="E49" s="72"/>
      <c r="F49" s="71" t="s">
        <v>52</v>
      </c>
      <c r="G49" s="73"/>
      <c r="H49" s="71" t="s">
        <v>53</v>
      </c>
      <c r="I49" s="73"/>
      <c r="J49" s="73"/>
      <c r="K49" s="72"/>
    </row>
    <row r="50" spans="1:11" ht="12.75" customHeight="1">
      <c r="A50" s="85"/>
      <c r="B50" s="76" t="s">
        <v>54</v>
      </c>
      <c r="C50" s="64"/>
      <c r="D50" s="77" t="s">
        <v>55</v>
      </c>
      <c r="E50" s="78" t="s">
        <v>56</v>
      </c>
      <c r="F50" s="77" t="s">
        <v>55</v>
      </c>
      <c r="G50" s="78" t="s">
        <v>56</v>
      </c>
      <c r="H50" s="77" t="s">
        <v>57</v>
      </c>
      <c r="I50" s="78" t="s">
        <v>58</v>
      </c>
      <c r="J50" s="78" t="s">
        <v>59</v>
      </c>
      <c r="K50" s="79" t="s">
        <v>60</v>
      </c>
    </row>
    <row r="51" spans="1:11" ht="12.75" customHeight="1">
      <c r="A51" s="80"/>
      <c r="B51" s="81"/>
      <c r="C51" s="81"/>
      <c r="D51" s="82" t="s">
        <v>61</v>
      </c>
      <c r="E51" s="83" t="s">
        <v>62</v>
      </c>
      <c r="F51" s="82" t="s">
        <v>61</v>
      </c>
      <c r="G51" s="83" t="s">
        <v>62</v>
      </c>
      <c r="H51" s="82" t="s">
        <v>63</v>
      </c>
      <c r="I51" s="83"/>
      <c r="J51" s="83"/>
      <c r="K51" s="84"/>
    </row>
    <row r="52" spans="1:11" s="66" customFormat="1" ht="13.5" customHeight="1">
      <c r="A52" s="77" t="s">
        <v>90</v>
      </c>
      <c r="B52" s="76" t="s">
        <v>91</v>
      </c>
      <c r="C52" s="76"/>
      <c r="D52" s="125">
        <f>datitrim!C41</f>
        <v>12735</v>
      </c>
      <c r="E52" s="126">
        <f>datitrim!D41</f>
        <v>1000445</v>
      </c>
      <c r="F52" s="125">
        <f>datitrim!E41</f>
        <v>0</v>
      </c>
      <c r="G52" s="126">
        <f>datitrim!F41</f>
        <v>0</v>
      </c>
      <c r="H52" s="125">
        <f>datitrim!G41</f>
        <v>2245</v>
      </c>
      <c r="I52" s="126">
        <f>datitrim!H41</f>
        <v>921828</v>
      </c>
      <c r="J52" s="126">
        <f>datitrim!I41</f>
        <v>75785</v>
      </c>
      <c r="K52" s="127">
        <f>datitrim!J41</f>
        <v>999858</v>
      </c>
    </row>
    <row r="53" spans="1:11" ht="12" customHeight="1">
      <c r="A53" s="77"/>
      <c r="B53" s="92" t="s">
        <v>92</v>
      </c>
      <c r="C53" s="76"/>
      <c r="D53" s="128">
        <f>datitrim!C42</f>
        <v>22</v>
      </c>
      <c r="E53" s="129">
        <f>datitrim!D42</f>
        <v>760</v>
      </c>
      <c r="F53" s="128">
        <f>datitrim!E42</f>
        <v>0</v>
      </c>
      <c r="G53" s="129">
        <f>datitrim!F42</f>
        <v>0</v>
      </c>
      <c r="H53" s="128">
        <f>datitrim!G42</f>
        <v>0</v>
      </c>
      <c r="I53" s="130">
        <f>datitrim!H42</f>
        <v>761</v>
      </c>
      <c r="J53" s="130">
        <f>datitrim!I42</f>
        <v>0</v>
      </c>
      <c r="K53" s="127">
        <f>datitrim!J42</f>
        <v>761</v>
      </c>
    </row>
    <row r="54" spans="1:11" ht="12" customHeight="1">
      <c r="A54" s="77"/>
      <c r="B54" s="131" t="s">
        <v>93</v>
      </c>
      <c r="D54" s="89">
        <f>datitrim!C43</f>
        <v>22</v>
      </c>
      <c r="E54" s="90">
        <f>datitrim!D43</f>
        <v>760</v>
      </c>
      <c r="F54" s="89">
        <f>datitrim!E43</f>
        <v>0</v>
      </c>
      <c r="G54" s="90">
        <f>datitrim!F43</f>
        <v>0</v>
      </c>
      <c r="H54" s="89">
        <f>datitrim!G43</f>
        <v>0</v>
      </c>
      <c r="I54" s="90">
        <f>datitrim!H43</f>
        <v>761</v>
      </c>
      <c r="J54" s="90">
        <f>datitrim!I43</f>
        <v>0</v>
      </c>
      <c r="K54" s="127">
        <f>datitrim!J43</f>
        <v>761</v>
      </c>
    </row>
    <row r="55" spans="1:11" ht="12" customHeight="1">
      <c r="A55" s="77"/>
      <c r="B55" s="131" t="s">
        <v>94</v>
      </c>
      <c r="D55" s="89">
        <f>datitrim!C44</f>
        <v>0</v>
      </c>
      <c r="E55" s="90">
        <f>datitrim!D44</f>
        <v>0</v>
      </c>
      <c r="F55" s="89">
        <f>datitrim!E44</f>
        <v>0</v>
      </c>
      <c r="G55" s="90">
        <f>datitrim!F44</f>
        <v>0</v>
      </c>
      <c r="H55" s="89">
        <f>datitrim!G44</f>
        <v>0</v>
      </c>
      <c r="I55" s="90">
        <f>datitrim!H44</f>
        <v>0</v>
      </c>
      <c r="J55" s="90">
        <f>datitrim!I44</f>
        <v>0</v>
      </c>
      <c r="K55" s="127">
        <f>datitrim!J44</f>
        <v>0</v>
      </c>
    </row>
    <row r="56" spans="1:11" ht="12" customHeight="1">
      <c r="A56" s="77"/>
      <c r="B56" s="131" t="s">
        <v>95</v>
      </c>
      <c r="D56" s="89">
        <f>datitrim!C45</f>
        <v>0</v>
      </c>
      <c r="E56" s="90">
        <f>datitrim!D45</f>
        <v>0</v>
      </c>
      <c r="F56" s="89">
        <f>datitrim!E45</f>
        <v>0</v>
      </c>
      <c r="G56" s="90">
        <f>datitrim!F45</f>
        <v>0</v>
      </c>
      <c r="H56" s="89">
        <f>datitrim!G45</f>
        <v>0</v>
      </c>
      <c r="I56" s="90">
        <f>datitrim!H45</f>
        <v>0</v>
      </c>
      <c r="J56" s="90">
        <f>datitrim!I45</f>
        <v>0</v>
      </c>
      <c r="K56" s="127">
        <f>datitrim!J45</f>
        <v>0</v>
      </c>
    </row>
    <row r="57" spans="1:11" ht="12" customHeight="1">
      <c r="A57" s="77"/>
      <c r="B57" s="131" t="s">
        <v>96</v>
      </c>
      <c r="D57" s="89">
        <f>datitrim!C46</f>
        <v>0</v>
      </c>
      <c r="E57" s="90">
        <f>datitrim!D46</f>
        <v>0</v>
      </c>
      <c r="F57" s="89">
        <f>datitrim!E46</f>
        <v>0</v>
      </c>
      <c r="G57" s="90">
        <f>datitrim!F46</f>
        <v>0</v>
      </c>
      <c r="H57" s="89">
        <f>datitrim!G46</f>
        <v>0</v>
      </c>
      <c r="I57" s="90">
        <f>datitrim!H46</f>
        <v>0</v>
      </c>
      <c r="J57" s="90">
        <f>datitrim!I46</f>
        <v>0</v>
      </c>
      <c r="K57" s="127">
        <f>datitrim!J46</f>
        <v>0</v>
      </c>
    </row>
    <row r="58" spans="1:11" ht="13.5" customHeight="1">
      <c r="A58" s="77"/>
      <c r="B58" s="76" t="s">
        <v>97</v>
      </c>
      <c r="D58" s="89">
        <f>datitrim!C47</f>
        <v>17026</v>
      </c>
      <c r="E58" s="90">
        <f>datitrim!D47</f>
        <v>606289</v>
      </c>
      <c r="F58" s="89">
        <f>datitrim!E47</f>
        <v>0</v>
      </c>
      <c r="G58" s="90">
        <f>datitrim!F47</f>
        <v>0</v>
      </c>
      <c r="H58" s="89">
        <f>datitrim!G47</f>
        <v>21</v>
      </c>
      <c r="I58" s="90">
        <f>datitrim!H47</f>
        <v>181806</v>
      </c>
      <c r="J58" s="132">
        <f>datitrim!I47</f>
        <v>0</v>
      </c>
      <c r="K58" s="127">
        <f>datitrim!J47</f>
        <v>181827</v>
      </c>
    </row>
    <row r="59" spans="1:11" ht="12" customHeight="1">
      <c r="A59" s="77"/>
      <c r="B59" s="92" t="s">
        <v>98</v>
      </c>
      <c r="D59" s="89">
        <f>datitrim!C48</f>
        <v>1287</v>
      </c>
      <c r="E59" s="90">
        <f>datitrim!D48</f>
        <v>20479</v>
      </c>
      <c r="F59" s="89">
        <f>datitrim!E48</f>
        <v>0</v>
      </c>
      <c r="G59" s="90">
        <f>datitrim!F48</f>
        <v>0</v>
      </c>
      <c r="H59" s="89">
        <f>datitrim!G48</f>
        <v>0</v>
      </c>
      <c r="I59" s="90">
        <f>datitrim!H48</f>
        <v>19204</v>
      </c>
      <c r="J59" s="132">
        <f>datitrim!I48</f>
        <v>0</v>
      </c>
      <c r="K59" s="127">
        <f>datitrim!J48</f>
        <v>19204</v>
      </c>
    </row>
    <row r="60" spans="1:11" s="68" customFormat="1" ht="12.75" customHeight="1">
      <c r="A60" s="96"/>
      <c r="B60" s="97"/>
      <c r="C60" s="97" t="s">
        <v>99</v>
      </c>
      <c r="D60" s="98">
        <f aca="true" t="shared" si="5" ref="D60:J60">D52+D58</f>
        <v>29761</v>
      </c>
      <c r="E60" s="99">
        <f t="shared" si="5"/>
        <v>1606734</v>
      </c>
      <c r="F60" s="98">
        <f t="shared" si="5"/>
        <v>0</v>
      </c>
      <c r="G60" s="99">
        <f t="shared" si="5"/>
        <v>0</v>
      </c>
      <c r="H60" s="98">
        <f t="shared" si="5"/>
        <v>2266</v>
      </c>
      <c r="I60" s="99">
        <f t="shared" si="5"/>
        <v>1103634</v>
      </c>
      <c r="J60" s="99">
        <f t="shared" si="5"/>
        <v>75785</v>
      </c>
      <c r="K60" s="127">
        <f>H60+I60+J60</f>
        <v>1181685</v>
      </c>
    </row>
    <row r="61" spans="1:11" ht="13.5" customHeight="1">
      <c r="A61" s="101"/>
      <c r="B61" s="102"/>
      <c r="C61" s="102" t="str">
        <f>"Variazione %   "&amp;datitrim!$I$1&amp;" / "&amp;datitrim!$I$1-1</f>
        <v>Variazione %   2010 / 2009</v>
      </c>
      <c r="D61" s="103">
        <f>datitrim!K49</f>
        <v>47.45</v>
      </c>
      <c r="E61" s="104">
        <f>datitrim!L49</f>
        <v>149.73</v>
      </c>
      <c r="F61" s="103"/>
      <c r="G61" s="104"/>
      <c r="H61" s="103">
        <f>datitrim!O49</f>
        <v>261.98</v>
      </c>
      <c r="I61" s="104">
        <f>datitrim!P49</f>
        <v>53.79</v>
      </c>
      <c r="J61" s="104">
        <f>datitrim!Q49</f>
        <v>331.45</v>
      </c>
      <c r="K61" s="133">
        <f>datitrim!R49</f>
        <v>60.59</v>
      </c>
    </row>
    <row r="62" spans="1:11" ht="13.5" customHeight="1">
      <c r="A62" s="134"/>
      <c r="B62" s="135"/>
      <c r="C62" s="136" t="s">
        <v>100</v>
      </c>
      <c r="D62" s="137">
        <f>datitrim!C61</f>
        <v>7068</v>
      </c>
      <c r="E62" s="138">
        <f>datitrim!D61</f>
        <v>146897</v>
      </c>
      <c r="F62" s="139">
        <f>datitrim!E61</f>
        <v>3670</v>
      </c>
      <c r="G62" s="138">
        <f>datitrim!F61</f>
        <v>7254</v>
      </c>
      <c r="H62" s="139">
        <f>datitrim!G61</f>
        <v>447</v>
      </c>
      <c r="I62" s="138">
        <f>datitrim!H61</f>
        <v>128652</v>
      </c>
      <c r="J62" s="138">
        <f>datitrim!I61</f>
        <v>6254</v>
      </c>
      <c r="K62" s="140">
        <f>datitrim!J61</f>
        <v>135353</v>
      </c>
    </row>
    <row r="63" spans="1:11" ht="13.5" customHeight="1">
      <c r="A63" s="77"/>
      <c r="B63" s="62"/>
      <c r="C63" s="102" t="str">
        <f>"Variazione %   "&amp;datitrim!$I$1&amp;" / "&amp;datitrim!$I$1-1</f>
        <v>Variazione %   2010 / 2009</v>
      </c>
      <c r="D63" s="141">
        <f>datitrim!K61</f>
        <v>0</v>
      </c>
      <c r="E63" s="142">
        <f>datitrim!L61</f>
        <v>0</v>
      </c>
      <c r="F63" s="141">
        <f>datitrim!M61</f>
        <v>0</v>
      </c>
      <c r="G63" s="142">
        <f>datitrim!N61</f>
        <v>0</v>
      </c>
      <c r="H63" s="141">
        <f>datitrim!O61</f>
        <v>0</v>
      </c>
      <c r="I63" s="142">
        <f>datitrim!P61</f>
        <v>0</v>
      </c>
      <c r="J63" s="142">
        <f>datitrim!Q61</f>
        <v>0</v>
      </c>
      <c r="K63" s="143">
        <f>datitrim!R61</f>
        <v>0</v>
      </c>
    </row>
    <row r="64" spans="1:11" ht="13.5" customHeight="1">
      <c r="A64" s="144" t="s">
        <v>101</v>
      </c>
      <c r="B64" s="145"/>
      <c r="C64" s="146"/>
      <c r="D64" s="89">
        <f>datitrim!C50</f>
        <v>12817</v>
      </c>
      <c r="E64" s="90">
        <f>datitrim!D50</f>
        <v>772202</v>
      </c>
      <c r="F64" s="89">
        <f>datitrim!E50</f>
        <v>568</v>
      </c>
      <c r="G64" s="90">
        <f>datitrim!F50</f>
        <v>1081</v>
      </c>
      <c r="H64" s="89">
        <f>datitrim!G50</f>
        <v>2323</v>
      </c>
      <c r="I64" s="90">
        <f>datitrim!H50</f>
        <v>645</v>
      </c>
      <c r="J64" s="90">
        <f>datitrim!I50</f>
        <v>123</v>
      </c>
      <c r="K64" s="127">
        <f>datitrim!J50</f>
        <v>3091</v>
      </c>
    </row>
    <row r="65" spans="1:11" ht="12" customHeight="1">
      <c r="A65" s="77"/>
      <c r="B65" s="92" t="s">
        <v>102</v>
      </c>
      <c r="D65" s="128">
        <f>datitrim!C59</f>
        <v>12779</v>
      </c>
      <c r="E65" s="129">
        <f>datitrim!D59</f>
        <v>771664</v>
      </c>
      <c r="F65" s="128">
        <f>datitrim!E59</f>
        <v>568</v>
      </c>
      <c r="G65" s="129">
        <f>datitrim!F59</f>
        <v>1081</v>
      </c>
      <c r="H65" s="89">
        <f>datitrim!G59</f>
        <v>2322</v>
      </c>
      <c r="I65" s="90">
        <f>datitrim!H59</f>
        <v>645</v>
      </c>
      <c r="J65" s="90">
        <f>datitrim!I59</f>
        <v>0</v>
      </c>
      <c r="K65" s="127">
        <f>datitrim!J59</f>
        <v>2967</v>
      </c>
    </row>
    <row r="66" spans="1:11" ht="12" customHeight="1">
      <c r="A66" s="77"/>
      <c r="B66" s="92"/>
      <c r="C66" s="62" t="s">
        <v>103</v>
      </c>
      <c r="D66" s="128">
        <f>datitrim!C60</f>
        <v>30</v>
      </c>
      <c r="E66" s="129">
        <f>datitrim!D60</f>
        <v>238</v>
      </c>
      <c r="F66" s="128">
        <f>datitrim!E60</f>
        <v>0</v>
      </c>
      <c r="G66" s="129">
        <f>datitrim!F60</f>
        <v>0</v>
      </c>
      <c r="H66" s="89">
        <f>datitrim!G60</f>
        <v>1</v>
      </c>
      <c r="I66" s="90">
        <f>datitrim!H60</f>
        <v>0</v>
      </c>
      <c r="J66" s="90">
        <f>datitrim!I60</f>
        <v>123</v>
      </c>
      <c r="K66" s="127">
        <f>datitrim!J60</f>
        <v>124</v>
      </c>
    </row>
    <row r="67" spans="1:11" ht="12" customHeight="1">
      <c r="A67" s="77"/>
      <c r="B67" s="147"/>
      <c r="C67" s="62" t="s">
        <v>104</v>
      </c>
      <c r="D67" s="128">
        <f>datitrim!C62</f>
        <v>0</v>
      </c>
      <c r="E67" s="129">
        <f>datitrim!D62</f>
        <v>0</v>
      </c>
      <c r="F67" s="128">
        <f>datitrim!E62</f>
        <v>0</v>
      </c>
      <c r="G67" s="129">
        <f>datitrim!F62</f>
        <v>0</v>
      </c>
      <c r="H67" s="89">
        <f>datitrim!G62</f>
        <v>0</v>
      </c>
      <c r="I67" s="90">
        <f>datitrim!H62</f>
        <v>0</v>
      </c>
      <c r="J67" s="90">
        <f>datitrim!I62</f>
        <v>0</v>
      </c>
      <c r="K67" s="127">
        <f>datitrim!J62</f>
        <v>0</v>
      </c>
    </row>
    <row r="68" spans="1:11" ht="12" customHeight="1">
      <c r="A68" s="77"/>
      <c r="B68" s="93"/>
      <c r="C68" s="76" t="s">
        <v>105</v>
      </c>
      <c r="D68" s="128">
        <f>datitrim!C63</f>
        <v>8</v>
      </c>
      <c r="E68" s="129">
        <f>datitrim!D63</f>
        <v>300</v>
      </c>
      <c r="F68" s="148">
        <f>datitrim!E63</f>
        <v>0</v>
      </c>
      <c r="G68" s="129">
        <f>datitrim!F63</f>
        <v>0</v>
      </c>
      <c r="H68" s="89">
        <f>datitrim!G63</f>
        <v>0</v>
      </c>
      <c r="I68" s="90">
        <f>datitrim!H63</f>
        <v>0</v>
      </c>
      <c r="J68" s="90">
        <f>datitrim!I63</f>
        <v>0</v>
      </c>
      <c r="K68" s="127">
        <f>datitrim!J63</f>
        <v>0</v>
      </c>
    </row>
    <row r="69" spans="1:11" ht="12.75" customHeight="1">
      <c r="A69" s="149"/>
      <c r="B69" s="150" t="s">
        <v>31</v>
      </c>
      <c r="C69" s="70"/>
      <c r="D69" s="151"/>
      <c r="E69" s="152"/>
      <c r="F69" s="151"/>
      <c r="G69" s="152"/>
      <c r="H69" s="151"/>
      <c r="I69" s="153"/>
      <c r="J69" s="153"/>
      <c r="K69" s="154"/>
    </row>
    <row r="70" spans="1:11" s="68" customFormat="1" ht="12.75" customHeight="1">
      <c r="A70" s="96"/>
      <c r="B70" s="155" t="s">
        <v>32</v>
      </c>
      <c r="C70" s="155"/>
      <c r="D70" s="156">
        <f>D25+D27+D38+D40+D60+D62</f>
        <v>1285525</v>
      </c>
      <c r="E70" s="157">
        <f>E25+E27+E38+E40+E60+E62+E64</f>
        <v>44962474</v>
      </c>
      <c r="F70" s="156">
        <f>F25+F27+F38+F40+F60+F62</f>
        <v>41346</v>
      </c>
      <c r="G70" s="157">
        <f>G25+G27+G38+G40+G60+G62+G64</f>
        <v>83991</v>
      </c>
      <c r="H70" s="156">
        <f>H25+H27+H38+H40+H60+H62+H64</f>
        <v>190297</v>
      </c>
      <c r="I70" s="158">
        <f>I25+I27+I38+I40+I60+I62+I64</f>
        <v>19643984</v>
      </c>
      <c r="J70" s="158">
        <f>J25+J27+J38+J40+J60+J62+J64</f>
        <v>839219</v>
      </c>
      <c r="K70" s="159">
        <f>H70+I70+J70</f>
        <v>20673500</v>
      </c>
    </row>
    <row r="71" spans="1:11" ht="13.5" customHeight="1">
      <c r="A71" s="101"/>
      <c r="B71" s="102"/>
      <c r="C71" s="102" t="str">
        <f>"Variazione %   "&amp;datitrim!$I$1&amp;" / "&amp;datitrim!$I$1-1</f>
        <v>Variazione %   2010 / 2009</v>
      </c>
      <c r="D71" s="117">
        <f>datitrim!K51</f>
        <v>15.47</v>
      </c>
      <c r="E71" s="118">
        <f>datitrim!L51</f>
        <v>39.81</v>
      </c>
      <c r="F71" s="117">
        <f>datitrim!M51</f>
        <v>0.6</v>
      </c>
      <c r="G71" s="118">
        <f>datitrim!N51</f>
        <v>-48.33</v>
      </c>
      <c r="H71" s="117">
        <f>datitrim!O51</f>
        <v>21.49</v>
      </c>
      <c r="I71" s="122">
        <f>datitrim!P51</f>
        <v>68.44</v>
      </c>
      <c r="J71" s="122">
        <f>datitrim!Q51</f>
        <v>19.7</v>
      </c>
      <c r="K71" s="133">
        <f>datitrim!R51</f>
        <v>65.12</v>
      </c>
    </row>
    <row r="72" spans="1:11" ht="12" customHeight="1">
      <c r="A72" s="85"/>
      <c r="B72" s="113" t="s">
        <v>106</v>
      </c>
      <c r="C72" s="160"/>
      <c r="D72" s="161"/>
      <c r="F72" s="162"/>
      <c r="H72" s="162"/>
      <c r="I72" s="163"/>
      <c r="J72" s="161"/>
      <c r="K72" s="87"/>
    </row>
    <row r="73" spans="1:11" ht="12" customHeight="1">
      <c r="A73" s="80"/>
      <c r="B73" s="81" t="s">
        <v>107</v>
      </c>
      <c r="C73" s="164"/>
      <c r="D73" s="165">
        <f>datitrim!C52</f>
        <v>181678</v>
      </c>
      <c r="E73" s="166">
        <f>datitrim!D52</f>
        <v>12433571</v>
      </c>
      <c r="F73" s="165">
        <f>datitrim!E52</f>
        <v>14337</v>
      </c>
      <c r="G73" s="167">
        <f>datitrim!F52</f>
        <v>23479</v>
      </c>
      <c r="H73" s="168">
        <f>datitrim!G52</f>
        <v>2322</v>
      </c>
      <c r="I73" s="169">
        <f>datitrim!H52</f>
        <v>182338</v>
      </c>
      <c r="J73" s="170">
        <f>datitrim!I52</f>
        <v>0</v>
      </c>
      <c r="K73" s="171">
        <f>datitrim!J52</f>
        <v>184660</v>
      </c>
    </row>
    <row r="74" spans="1:11" ht="15" customHeight="1">
      <c r="A74" s="172"/>
      <c r="B74" s="17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2010:   1901</v>
      </c>
      <c r="C74" s="47"/>
      <c r="D74" s="174"/>
      <c r="E74" s="47"/>
      <c r="F74" s="47"/>
      <c r="G74" s="174"/>
      <c r="H74" s="174"/>
      <c r="I74" s="174"/>
      <c r="J74" s="174"/>
      <c r="K74" s="175"/>
    </row>
    <row r="75" spans="4:11" ht="13.5" customHeight="1">
      <c r="D75" s="176"/>
      <c r="G75" s="129"/>
      <c r="H75" s="176"/>
      <c r="I75" s="176"/>
      <c r="J75" s="176"/>
      <c r="K75" s="176"/>
    </row>
    <row r="76" spans="1:11" ht="11.25">
      <c r="A76" s="68" t="s">
        <v>108</v>
      </c>
      <c r="D76" s="176"/>
      <c r="E76" s="129"/>
      <c r="G76" s="176"/>
      <c r="H76" s="176"/>
      <c r="I76" s="176"/>
      <c r="J76" s="176"/>
      <c r="K76" s="176"/>
    </row>
    <row r="77" spans="1:11" ht="12.75" customHeight="1">
      <c r="A77" s="69"/>
      <c r="B77" s="70"/>
      <c r="C77" s="70"/>
      <c r="D77" s="71" t="s">
        <v>51</v>
      </c>
      <c r="E77" s="73"/>
      <c r="F77" s="71" t="s">
        <v>52</v>
      </c>
      <c r="G77" s="73"/>
      <c r="H77" s="71" t="s">
        <v>53</v>
      </c>
      <c r="I77" s="73"/>
      <c r="J77" s="73"/>
      <c r="K77" s="72"/>
    </row>
    <row r="78" spans="1:11" ht="12.75" customHeight="1">
      <c r="A78" s="85"/>
      <c r="B78" s="65"/>
      <c r="C78" s="64"/>
      <c r="D78" s="77" t="s">
        <v>55</v>
      </c>
      <c r="E78" s="78" t="s">
        <v>56</v>
      </c>
      <c r="F78" s="77" t="s">
        <v>55</v>
      </c>
      <c r="G78" s="78" t="s">
        <v>56</v>
      </c>
      <c r="H78" s="77" t="s">
        <v>57</v>
      </c>
      <c r="I78" s="78" t="s">
        <v>58</v>
      </c>
      <c r="J78" s="78" t="s">
        <v>59</v>
      </c>
      <c r="K78" s="79" t="s">
        <v>60</v>
      </c>
    </row>
    <row r="79" spans="1:11" ht="12.75" customHeight="1">
      <c r="A79" s="80"/>
      <c r="B79" s="81"/>
      <c r="C79" s="81"/>
      <c r="D79" s="82" t="s">
        <v>61</v>
      </c>
      <c r="E79" s="83" t="s">
        <v>62</v>
      </c>
      <c r="F79" s="82" t="s">
        <v>61</v>
      </c>
      <c r="G79" s="83" t="s">
        <v>62</v>
      </c>
      <c r="H79" s="82" t="s">
        <v>63</v>
      </c>
      <c r="I79" s="83"/>
      <c r="J79" s="83"/>
      <c r="K79" s="84"/>
    </row>
    <row r="80" spans="1:11" ht="13.5" customHeight="1">
      <c r="A80" s="77"/>
      <c r="B80" s="62" t="s">
        <v>109</v>
      </c>
      <c r="D80" s="114">
        <f>datitrim!C64</f>
        <v>38995</v>
      </c>
      <c r="E80" s="115">
        <f>datitrim!D64</f>
        <v>1458057</v>
      </c>
      <c r="F80" s="114">
        <f>datitrim!E64</f>
        <v>69</v>
      </c>
      <c r="G80" s="115">
        <f>datitrim!F64</f>
        <v>0</v>
      </c>
      <c r="H80" s="114">
        <f>datitrim!G64</f>
        <v>4566</v>
      </c>
      <c r="I80" s="116">
        <f>datitrim!H64</f>
        <v>969107</v>
      </c>
      <c r="J80" s="116">
        <f>datitrim!I64</f>
        <v>194</v>
      </c>
      <c r="K80" s="127">
        <f>datitrim!J64</f>
        <v>973867</v>
      </c>
    </row>
    <row r="81" spans="1:11" ht="13.5" customHeight="1">
      <c r="A81" s="101"/>
      <c r="B81" s="102"/>
      <c r="C81" s="177" t="str">
        <f>"Variazione %   "&amp;datitrim!$I$1&amp;" / "&amp;datitrim!$I$1-1</f>
        <v>Variazione %   2010 / 2009</v>
      </c>
      <c r="D81" s="178">
        <f>datitrim!K64</f>
        <v>36.12</v>
      </c>
      <c r="E81" s="118">
        <f>datitrim!L64</f>
        <v>245.34</v>
      </c>
      <c r="F81" s="117">
        <f>datitrim!M64</f>
        <v>-47.33</v>
      </c>
      <c r="G81" s="118">
        <f>datitrim!N64</f>
        <v>0</v>
      </c>
      <c r="H81" s="117">
        <f>datitrim!O64</f>
        <v>1.87</v>
      </c>
      <c r="I81" s="122">
        <f>datitrim!P64</f>
        <v>310.68</v>
      </c>
      <c r="J81" s="178">
        <f>datitrim!Q64</f>
        <v>-6.73</v>
      </c>
      <c r="K81" s="133">
        <f>datitrim!R64</f>
        <v>304.65</v>
      </c>
    </row>
    <row r="82" spans="1:11" ht="12" customHeight="1">
      <c r="A82" s="69"/>
      <c r="B82" s="113" t="s">
        <v>106</v>
      </c>
      <c r="C82" s="160"/>
      <c r="D82" s="161"/>
      <c r="F82" s="162"/>
      <c r="H82" s="162"/>
      <c r="I82" s="163"/>
      <c r="J82" s="161"/>
      <c r="K82" s="87"/>
    </row>
    <row r="83" spans="1:11" ht="12" customHeight="1">
      <c r="A83" s="80"/>
      <c r="B83" s="81" t="s">
        <v>107</v>
      </c>
      <c r="C83" s="164"/>
      <c r="D83" s="165">
        <f>datitrim!C65</f>
        <v>0</v>
      </c>
      <c r="E83" s="166">
        <f>datitrim!D65</f>
        <v>0</v>
      </c>
      <c r="F83" s="165">
        <f>datitrim!E65</f>
        <v>0</v>
      </c>
      <c r="G83" s="167">
        <f>datitrim!F65</f>
        <v>0</v>
      </c>
      <c r="H83" s="168">
        <f>datitrim!G65</f>
        <v>0</v>
      </c>
      <c r="I83" s="169">
        <f>datitrim!H65</f>
        <v>0</v>
      </c>
      <c r="J83" s="170">
        <f>datitrim!I65</f>
        <v>0</v>
      </c>
      <c r="K83" s="171">
        <f>datitrim!J65</f>
        <v>0</v>
      </c>
    </row>
    <row r="84" spans="1:11" ht="15" customHeight="1">
      <c r="A84" s="172"/>
      <c r="B84" s="17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 trimestre 2010:   0</v>
      </c>
      <c r="C84" s="47"/>
      <c r="D84" s="174"/>
      <c r="E84" s="47"/>
      <c r="F84" s="47"/>
      <c r="G84" s="174"/>
      <c r="H84" s="174"/>
      <c r="I84" s="174"/>
      <c r="J84" s="174"/>
      <c r="K84" s="179"/>
    </row>
    <row r="85" ht="6.75" customHeight="1"/>
    <row r="86" spans="1:11" ht="13.5" customHeight="1">
      <c r="A86" s="311" t="s">
        <v>160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</row>
    <row r="87" spans="1:11" ht="13.5" customHeight="1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</row>
    <row r="88" spans="1:11" ht="11.25">
      <c r="A88" s="53" t="s">
        <v>110</v>
      </c>
      <c r="B88" s="53"/>
      <c r="C88" s="54"/>
      <c r="D88" s="53"/>
      <c r="E88" s="53"/>
      <c r="F88" s="53"/>
      <c r="G88" s="53"/>
      <c r="H88" s="53"/>
      <c r="I88" s="53"/>
      <c r="J88" s="53"/>
      <c r="K88" s="53"/>
    </row>
  </sheetData>
  <sheetProtection/>
  <mergeCells count="3">
    <mergeCell ref="B19:C19"/>
    <mergeCell ref="B36:C36"/>
    <mergeCell ref="A86:K8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8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22">
      <selection activeCell="A1" sqref="A1:A59"/>
    </sheetView>
  </sheetViews>
  <sheetFormatPr defaultColWidth="9.140625" defaultRowHeight="15"/>
  <cols>
    <col min="1" max="1" width="8.8515625" style="60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9.7109375" style="1" customWidth="1"/>
    <col min="8" max="9" width="9.57421875" style="1" bestFit="1" customWidth="1"/>
    <col min="10" max="16384" width="9.140625" style="1" customWidth="1"/>
  </cols>
  <sheetData>
    <row r="1" spans="1:7" ht="12.75" customHeight="1">
      <c r="A1" s="305" t="s">
        <v>4</v>
      </c>
      <c r="G1" s="3" t="s">
        <v>5</v>
      </c>
    </row>
    <row r="2" spans="1:7" ht="12.75" customHeight="1">
      <c r="A2" s="305"/>
      <c r="G2" s="3"/>
    </row>
    <row r="3" spans="1:7" s="6" customFormat="1" ht="12.75" customHeight="1">
      <c r="A3" s="305"/>
      <c r="B3" s="4" t="s">
        <v>6</v>
      </c>
      <c r="C3" s="4"/>
      <c r="D3" s="5"/>
      <c r="E3" s="4"/>
      <c r="F3" s="4"/>
      <c r="G3" s="4"/>
    </row>
    <row r="4" spans="1:7" s="6" customFormat="1" ht="12.75" customHeight="1">
      <c r="A4" s="305"/>
      <c r="B4" s="4" t="s">
        <v>7</v>
      </c>
      <c r="C4" s="4"/>
      <c r="D4" s="5"/>
      <c r="E4" s="4"/>
      <c r="F4" s="4"/>
      <c r="G4" s="4"/>
    </row>
    <row r="5" spans="1:7" s="6" customFormat="1" ht="12.75" customHeight="1">
      <c r="A5" s="305"/>
      <c r="B5" s="4"/>
      <c r="C5" s="4"/>
      <c r="D5" s="5"/>
      <c r="E5" s="4"/>
      <c r="F5" s="4"/>
      <c r="G5" s="4"/>
    </row>
    <row r="6" spans="1:7" s="6" customFormat="1" ht="12.75" customHeight="1">
      <c r="A6" s="305"/>
      <c r="B6" s="1"/>
      <c r="D6" s="7"/>
      <c r="G6" s="8" t="s">
        <v>8</v>
      </c>
    </row>
    <row r="7" spans="1:7" ht="12.75" customHeight="1">
      <c r="A7" s="305"/>
      <c r="B7" s="4"/>
      <c r="C7" s="4"/>
      <c r="D7" s="5"/>
      <c r="E7" s="4"/>
      <c r="F7" s="4"/>
      <c r="G7" s="4"/>
    </row>
    <row r="8" spans="1:7" s="6" customFormat="1" ht="12.75" customHeight="1">
      <c r="A8" s="305"/>
      <c r="B8" s="4" t="str">
        <f>"Premi lordi contabilizzati "&amp;IF(datitrim!J1=0,"nell'anno ","a tutto il "&amp;TRIM(datitrim!J1)&amp;" trimestre ")&amp;datitrim!I1</f>
        <v>Premi lordi contabilizzati a tutto il I trimestre 2010</v>
      </c>
      <c r="C8" s="4"/>
      <c r="D8" s="5"/>
      <c r="E8" s="4"/>
      <c r="F8" s="4"/>
      <c r="G8" s="4"/>
    </row>
    <row r="9" spans="1:7" ht="9.75" customHeight="1">
      <c r="A9" s="305"/>
      <c r="C9" s="9"/>
      <c r="D9" s="9"/>
      <c r="E9" s="9"/>
      <c r="F9" s="9"/>
      <c r="G9" s="9"/>
    </row>
    <row r="10" spans="1:7" ht="12.75" customHeight="1">
      <c r="A10" s="305"/>
      <c r="B10" s="10"/>
      <c r="C10" s="11"/>
      <c r="D10" s="11"/>
      <c r="E10" s="12" t="str">
        <f>IF(datitrim!J1=0,"ANNO",TRIM(datitrim!J1)&amp;" trimestre")</f>
        <v>I trimestre</v>
      </c>
      <c r="F10" s="13" t="s">
        <v>9</v>
      </c>
      <c r="G10" s="13" t="s">
        <v>10</v>
      </c>
    </row>
    <row r="11" spans="1:7" ht="12.75" customHeight="1">
      <c r="A11" s="305"/>
      <c r="B11" s="14"/>
      <c r="C11" s="5" t="s">
        <v>11</v>
      </c>
      <c r="D11" s="5"/>
      <c r="E11" s="15">
        <f>datitrim!I1</f>
        <v>2010</v>
      </c>
      <c r="F11" s="16" t="str">
        <f>datitrim!I1&amp;" / "&amp;datitrim!I1-1</f>
        <v>2010 / 2009</v>
      </c>
      <c r="G11" s="16" t="s">
        <v>12</v>
      </c>
    </row>
    <row r="12" spans="1:7" ht="7.5" customHeight="1">
      <c r="A12" s="305"/>
      <c r="B12" s="14"/>
      <c r="C12" s="2"/>
      <c r="E12" s="17"/>
      <c r="F12" s="16"/>
      <c r="G12" s="16"/>
    </row>
    <row r="13" spans="1:7" ht="9.75" customHeight="1">
      <c r="A13" s="305"/>
      <c r="B13" s="18"/>
      <c r="C13" s="19"/>
      <c r="D13" s="19"/>
      <c r="E13" s="10"/>
      <c r="F13" s="20"/>
      <c r="G13" s="20"/>
    </row>
    <row r="14" spans="1:7" s="2" customFormat="1" ht="12.75" customHeight="1">
      <c r="A14" s="305"/>
      <c r="B14" s="21"/>
      <c r="C14" s="2" t="s">
        <v>13</v>
      </c>
      <c r="E14" s="22">
        <f>datitrim!$C1</f>
        <v>711801</v>
      </c>
      <c r="F14" s="23">
        <f>datitrim!$K1</f>
        <v>-5.84</v>
      </c>
      <c r="G14" s="23">
        <f>datitrim!$L1</f>
        <v>8.36</v>
      </c>
    </row>
    <row r="15" spans="1:7" s="2" customFormat="1" ht="12.75" customHeight="1">
      <c r="A15" s="305"/>
      <c r="B15" s="15"/>
      <c r="C15" s="7" t="s">
        <v>14</v>
      </c>
      <c r="E15" s="22">
        <f>datitrim!$C2</f>
        <v>551779</v>
      </c>
      <c r="F15" s="23">
        <f>datitrim!$K2</f>
        <v>0.43</v>
      </c>
      <c r="G15" s="23">
        <f>datitrim!$L2</f>
        <v>6.48</v>
      </c>
    </row>
    <row r="16" spans="1:7" s="2" customFormat="1" ht="12.75" customHeight="1">
      <c r="A16" s="305"/>
      <c r="B16" s="21"/>
      <c r="C16" s="2" t="s">
        <v>15</v>
      </c>
      <c r="E16" s="22">
        <f>datitrim!$C3</f>
        <v>742466</v>
      </c>
      <c r="F16" s="23">
        <f>datitrim!$K3</f>
        <v>-0.54</v>
      </c>
      <c r="G16" s="23">
        <f>datitrim!$L3</f>
        <v>8.72</v>
      </c>
    </row>
    <row r="17" spans="1:7" s="2" customFormat="1" ht="12.75" customHeight="1">
      <c r="A17" s="305"/>
      <c r="B17" s="21"/>
      <c r="C17" s="2" t="s">
        <v>16</v>
      </c>
      <c r="E17" s="22">
        <f>datitrim!$C4</f>
        <v>452</v>
      </c>
      <c r="F17" s="23">
        <f>datitrim!$K4</f>
        <v>131.79</v>
      </c>
      <c r="G17" s="23">
        <f>datitrim!$L4</f>
        <v>0.01</v>
      </c>
    </row>
    <row r="18" spans="1:7" s="2" customFormat="1" ht="12.75" customHeight="1">
      <c r="A18" s="305"/>
      <c r="B18" s="21"/>
      <c r="C18" s="2" t="s">
        <v>17</v>
      </c>
      <c r="E18" s="22">
        <f>datitrim!$C5</f>
        <v>20696</v>
      </c>
      <c r="F18" s="23">
        <f>datitrim!$K5</f>
        <v>-7.66</v>
      </c>
      <c r="G18" s="23">
        <f>datitrim!$L5</f>
        <v>0.24</v>
      </c>
    </row>
    <row r="19" spans="1:7" s="2" customFormat="1" ht="12.75" customHeight="1">
      <c r="A19" s="305"/>
      <c r="B19" s="21"/>
      <c r="C19" s="2" t="s">
        <v>18</v>
      </c>
      <c r="E19" s="22">
        <f>datitrim!$C6</f>
        <v>69380</v>
      </c>
      <c r="F19" s="23">
        <f>datitrim!$K6</f>
        <v>2.01</v>
      </c>
      <c r="G19" s="23">
        <f>datitrim!$L6</f>
        <v>0.81</v>
      </c>
    </row>
    <row r="20" spans="1:7" s="2" customFormat="1" ht="12.75" customHeight="1">
      <c r="A20" s="305"/>
      <c r="B20" s="15"/>
      <c r="C20" s="24" t="s">
        <v>19</v>
      </c>
      <c r="E20" s="22">
        <f>datitrim!$C7</f>
        <v>65646</v>
      </c>
      <c r="F20" s="23">
        <f>datitrim!$K7</f>
        <v>-14.4</v>
      </c>
      <c r="G20" s="23">
        <f>datitrim!$L7</f>
        <v>0.77</v>
      </c>
    </row>
    <row r="21" spans="1:7" s="2" customFormat="1" ht="12.75" customHeight="1">
      <c r="A21" s="305"/>
      <c r="B21" s="21"/>
      <c r="C21" s="2" t="s">
        <v>20</v>
      </c>
      <c r="E21" s="22">
        <f>datitrim!$C8</f>
        <v>496568</v>
      </c>
      <c r="F21" s="23">
        <f>datitrim!$K8</f>
        <v>-3.18</v>
      </c>
      <c r="G21" s="23">
        <f>datitrim!$L8</f>
        <v>5.83</v>
      </c>
    </row>
    <row r="22" spans="1:7" s="2" customFormat="1" ht="12.75" customHeight="1">
      <c r="A22" s="305"/>
      <c r="B22" s="15"/>
      <c r="C22" s="7" t="s">
        <v>21</v>
      </c>
      <c r="D22" s="7"/>
      <c r="E22" s="22">
        <f>datitrim!$C9</f>
        <v>536347</v>
      </c>
      <c r="F22" s="23">
        <f>datitrim!$K9</f>
        <v>1.23</v>
      </c>
      <c r="G22" s="23">
        <f>datitrim!$L9</f>
        <v>6.3</v>
      </c>
    </row>
    <row r="23" spans="1:7" s="2" customFormat="1" ht="12.75" customHeight="1">
      <c r="A23" s="305"/>
      <c r="B23" s="21"/>
      <c r="C23" s="2" t="s">
        <v>22</v>
      </c>
      <c r="E23" s="22">
        <f>datitrim!$C10</f>
        <v>4154843</v>
      </c>
      <c r="F23" s="23">
        <f>datitrim!$K10</f>
        <v>-2.95</v>
      </c>
      <c r="G23" s="23">
        <f>datitrim!$L10</f>
        <v>48.8</v>
      </c>
    </row>
    <row r="24" spans="1:7" s="2" customFormat="1" ht="12.75" customHeight="1">
      <c r="A24" s="305"/>
      <c r="B24" s="21"/>
      <c r="C24" s="2" t="s">
        <v>23</v>
      </c>
      <c r="E24" s="22">
        <f>datitrim!$C11</f>
        <v>4840</v>
      </c>
      <c r="F24" s="23">
        <f>datitrim!$K11</f>
        <v>-30.72</v>
      </c>
      <c r="G24" s="23">
        <f>datitrim!$L11</f>
        <v>0.06</v>
      </c>
    </row>
    <row r="25" spans="1:7" s="2" customFormat="1" ht="12.75" customHeight="1">
      <c r="A25" s="305"/>
      <c r="B25" s="21"/>
      <c r="C25" s="2" t="s">
        <v>24</v>
      </c>
      <c r="E25" s="22">
        <f>datitrim!$C12</f>
        <v>3280</v>
      </c>
      <c r="F25" s="23">
        <f>datitrim!$K12</f>
        <v>-14.78</v>
      </c>
      <c r="G25" s="23">
        <f>datitrim!$L12</f>
        <v>0.04</v>
      </c>
    </row>
    <row r="26" spans="1:7" s="2" customFormat="1" ht="12.75" customHeight="1">
      <c r="A26" s="305"/>
      <c r="B26" s="15"/>
      <c r="C26" s="2" t="s">
        <v>25</v>
      </c>
      <c r="E26" s="22">
        <f>datitrim!$C13</f>
        <v>665341</v>
      </c>
      <c r="F26" s="23">
        <f>datitrim!$K13</f>
        <v>-11.58</v>
      </c>
      <c r="G26" s="23">
        <f>datitrim!$L13</f>
        <v>7.81</v>
      </c>
    </row>
    <row r="27" spans="1:7" s="2" customFormat="1" ht="12.75" customHeight="1">
      <c r="A27" s="305"/>
      <c r="B27" s="15"/>
      <c r="C27" s="2" t="s">
        <v>26</v>
      </c>
      <c r="D27" s="25"/>
      <c r="E27" s="22">
        <f>datitrim!$C14</f>
        <v>91250</v>
      </c>
      <c r="F27" s="23">
        <f>datitrim!$K14</f>
        <v>-2.8</v>
      </c>
      <c r="G27" s="23">
        <f>datitrim!$L14</f>
        <v>1.07</v>
      </c>
    </row>
    <row r="28" spans="1:7" s="2" customFormat="1" ht="12.75" customHeight="1">
      <c r="A28" s="305"/>
      <c r="B28" s="15"/>
      <c r="C28" s="2" t="s">
        <v>27</v>
      </c>
      <c r="E28" s="22">
        <f>datitrim!$C15</f>
        <v>125496</v>
      </c>
      <c r="F28" s="23">
        <f>datitrim!$K15</f>
        <v>3.82</v>
      </c>
      <c r="G28" s="23">
        <f>datitrim!$L15</f>
        <v>1.47</v>
      </c>
    </row>
    <row r="29" spans="1:7" s="2" customFormat="1" ht="12.75" customHeight="1">
      <c r="A29" s="305"/>
      <c r="B29" s="15"/>
      <c r="C29" s="2" t="s">
        <v>28</v>
      </c>
      <c r="E29" s="22">
        <f>datitrim!$C16</f>
        <v>104295</v>
      </c>
      <c r="F29" s="23">
        <f>datitrim!$K16</f>
        <v>-25.79</v>
      </c>
      <c r="G29" s="23">
        <f>datitrim!$L16</f>
        <v>1.22</v>
      </c>
    </row>
    <row r="30" spans="1:7" s="2" customFormat="1" ht="12.75" customHeight="1">
      <c r="A30" s="305"/>
      <c r="B30" s="15"/>
      <c r="C30" s="2" t="s">
        <v>29</v>
      </c>
      <c r="E30" s="22">
        <f>datitrim!$C17</f>
        <v>66666</v>
      </c>
      <c r="F30" s="23">
        <f>datitrim!$K17</f>
        <v>-1.87</v>
      </c>
      <c r="G30" s="23">
        <f>datitrim!$L17</f>
        <v>0.78</v>
      </c>
    </row>
    <row r="31" spans="1:7" s="2" customFormat="1" ht="12.75" customHeight="1">
      <c r="A31" s="305"/>
      <c r="B31" s="15"/>
      <c r="C31" s="2" t="s">
        <v>30</v>
      </c>
      <c r="E31" s="22">
        <f>datitrim!$C18</f>
        <v>103301</v>
      </c>
      <c r="F31" s="23">
        <f>datitrim!$K18</f>
        <v>0.89</v>
      </c>
      <c r="G31" s="23">
        <f>datitrim!$L18</f>
        <v>1.21</v>
      </c>
    </row>
    <row r="32" spans="1:7" ht="9.75" customHeight="1">
      <c r="A32" s="305"/>
      <c r="B32" s="26"/>
      <c r="C32" s="27"/>
      <c r="D32" s="28"/>
      <c r="E32" s="29"/>
      <c r="F32" s="30"/>
      <c r="G32" s="30"/>
    </row>
    <row r="33" spans="1:7" s="36" customFormat="1" ht="15" customHeight="1">
      <c r="A33" s="305"/>
      <c r="B33" s="31"/>
      <c r="C33" s="32" t="s">
        <v>31</v>
      </c>
      <c r="D33" s="32"/>
      <c r="E33" s="33"/>
      <c r="F33" s="34"/>
      <c r="G33" s="35"/>
    </row>
    <row r="34" spans="1:9" s="36" customFormat="1" ht="15" customHeight="1">
      <c r="A34" s="305"/>
      <c r="B34" s="37"/>
      <c r="C34" s="38" t="s">
        <v>32</v>
      </c>
      <c r="D34" s="38"/>
      <c r="E34" s="39">
        <f>SUM(E14:E31)</f>
        <v>8514447</v>
      </c>
      <c r="F34" s="40">
        <f>datitrim!$K19</f>
        <v>-3.6</v>
      </c>
      <c r="G34" s="40">
        <f>datitrim!$L19</f>
        <v>100</v>
      </c>
      <c r="H34" s="41"/>
      <c r="I34" s="42"/>
    </row>
    <row r="35" spans="1:8" ht="9" customHeight="1">
      <c r="A35" s="305"/>
      <c r="B35" s="43"/>
      <c r="C35" s="2"/>
      <c r="E35" s="44"/>
      <c r="F35" s="45"/>
      <c r="G35" s="44"/>
      <c r="H35" s="2"/>
    </row>
    <row r="36" spans="1:6" ht="15.75" customHeight="1">
      <c r="A36" s="305"/>
      <c r="B36" s="46"/>
      <c r="C36" s="47" t="s">
        <v>33</v>
      </c>
      <c r="D36" s="47"/>
      <c r="E36" s="48">
        <f>datitrim!$C20</f>
        <v>993785</v>
      </c>
      <c r="F36" s="49">
        <f>datitrim!$K20</f>
        <v>63.47</v>
      </c>
    </row>
    <row r="37" ht="7.5" customHeight="1">
      <c r="A37" s="305"/>
    </row>
    <row r="38" spans="1:7" s="6" customFormat="1" ht="12.75" customHeight="1">
      <c r="A38" s="305"/>
      <c r="B38" s="50" t="s">
        <v>34</v>
      </c>
      <c r="C38" s="51"/>
      <c r="D38" s="52"/>
      <c r="E38" s="51"/>
      <c r="F38" s="51"/>
      <c r="G38" s="51"/>
    </row>
    <row r="39" spans="1:7" ht="12.75" customHeight="1">
      <c r="A39" s="305"/>
      <c r="B39" s="53" t="s">
        <v>35</v>
      </c>
      <c r="C39" s="53"/>
      <c r="D39" s="54"/>
      <c r="E39" s="53"/>
      <c r="F39" s="53"/>
      <c r="G39" s="53"/>
    </row>
    <row r="40" ht="12">
      <c r="A40" s="305"/>
    </row>
    <row r="41" ht="12">
      <c r="A41" s="305"/>
    </row>
    <row r="42" ht="12">
      <c r="A42" s="305"/>
    </row>
    <row r="43" spans="1:6" s="6" customFormat="1" ht="24.75" customHeight="1">
      <c r="A43" s="305"/>
      <c r="B43" s="313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 trimestre 2010 (b)</v>
      </c>
      <c r="C43" s="313"/>
      <c r="D43" s="313"/>
      <c r="E43" s="313"/>
      <c r="F43" s="313"/>
    </row>
    <row r="44" ht="9.75" customHeight="1">
      <c r="A44" s="305"/>
    </row>
    <row r="45" spans="1:6" ht="12.75" customHeight="1">
      <c r="A45" s="305"/>
      <c r="B45" s="10"/>
      <c r="C45" s="11"/>
      <c r="D45" s="11"/>
      <c r="E45" s="12" t="s">
        <v>36</v>
      </c>
      <c r="F45" s="13" t="s">
        <v>37</v>
      </c>
    </row>
    <row r="46" spans="1:6" ht="12.75" customHeight="1">
      <c r="A46" s="305"/>
      <c r="B46" s="14"/>
      <c r="C46" s="5"/>
      <c r="D46" s="5"/>
      <c r="E46" s="15"/>
      <c r="F46" s="16" t="s">
        <v>38</v>
      </c>
    </row>
    <row r="47" spans="1:6" ht="12.75" customHeight="1">
      <c r="A47" s="305"/>
      <c r="B47" s="14"/>
      <c r="C47" s="2"/>
      <c r="E47" s="17" t="s">
        <v>12</v>
      </c>
      <c r="F47" s="16" t="s">
        <v>12</v>
      </c>
    </row>
    <row r="48" spans="1:6" ht="9.75" customHeight="1">
      <c r="A48" s="305"/>
      <c r="B48" s="18"/>
      <c r="C48" s="19"/>
      <c r="D48" s="55"/>
      <c r="E48" s="20"/>
      <c r="F48" s="20"/>
    </row>
    <row r="49" spans="1:6" s="2" customFormat="1" ht="12.75" customHeight="1">
      <c r="A49" s="305"/>
      <c r="B49" s="21"/>
      <c r="C49" s="2" t="s">
        <v>39</v>
      </c>
      <c r="D49" s="25"/>
      <c r="E49" s="56">
        <f>datitrim!$K130</f>
        <v>82.33</v>
      </c>
      <c r="F49" s="56">
        <f>datitrim!$L130</f>
        <v>89.82</v>
      </c>
    </row>
    <row r="50" spans="1:6" s="2" customFormat="1" ht="12.75" customHeight="1">
      <c r="A50" s="305"/>
      <c r="B50" s="15"/>
      <c r="C50" s="7" t="s">
        <v>40</v>
      </c>
      <c r="D50" s="25"/>
      <c r="E50" s="56">
        <f>datitrim!$K131</f>
        <v>2.36</v>
      </c>
      <c r="F50" s="56">
        <f>datitrim!$L131</f>
        <v>0.4</v>
      </c>
    </row>
    <row r="51" spans="1:6" s="2" customFormat="1" ht="12.75" customHeight="1">
      <c r="A51" s="305"/>
      <c r="B51" s="21"/>
      <c r="C51" s="2" t="s">
        <v>41</v>
      </c>
      <c r="D51" s="25"/>
      <c r="E51" s="56">
        <f>datitrim!$K132</f>
        <v>4.66</v>
      </c>
      <c r="F51" s="56">
        <f>datitrim!$L132</f>
        <v>6.27</v>
      </c>
    </row>
    <row r="52" spans="1:6" s="2" customFormat="1" ht="12.75" customHeight="1">
      <c r="A52" s="305"/>
      <c r="B52" s="21"/>
      <c r="C52" s="2" t="s">
        <v>42</v>
      </c>
      <c r="D52" s="25"/>
      <c r="E52" s="56">
        <f>datitrim!$K133</f>
        <v>3.29</v>
      </c>
      <c r="F52" s="56">
        <f>datitrim!$L133</f>
        <v>1.36</v>
      </c>
    </row>
    <row r="53" spans="1:6" s="2" customFormat="1" ht="12.75" customHeight="1">
      <c r="A53" s="305"/>
      <c r="B53" s="21"/>
      <c r="C53" s="2" t="s">
        <v>43</v>
      </c>
      <c r="D53" s="25"/>
      <c r="E53" s="56">
        <f>datitrim!$K134</f>
        <v>0.09</v>
      </c>
      <c r="F53" s="56">
        <f>datitrim!$L134</f>
        <v>0</v>
      </c>
    </row>
    <row r="54" spans="1:6" s="2" customFormat="1" ht="12.75" customHeight="1">
      <c r="A54" s="305"/>
      <c r="B54" s="21"/>
      <c r="C54" s="2" t="s">
        <v>44</v>
      </c>
      <c r="D54" s="25"/>
      <c r="E54" s="56">
        <f>datitrim!$K135</f>
        <v>7.27</v>
      </c>
      <c r="F54" s="56">
        <f>datitrim!$L135</f>
        <v>2.15</v>
      </c>
    </row>
    <row r="55" spans="1:6" ht="12.75" customHeight="1">
      <c r="A55" s="305"/>
      <c r="B55" s="14"/>
      <c r="C55" s="2" t="s">
        <v>45</v>
      </c>
      <c r="D55" s="25"/>
      <c r="E55" s="56">
        <f>SUM(E49:E54)</f>
        <v>100</v>
      </c>
      <c r="F55" s="56">
        <f>SUM(F49:F54)</f>
        <v>100</v>
      </c>
    </row>
    <row r="56" spans="1:6" ht="9.75" customHeight="1">
      <c r="A56" s="305"/>
      <c r="B56" s="57"/>
      <c r="C56" s="9"/>
      <c r="D56" s="58"/>
      <c r="E56" s="59"/>
      <c r="F56" s="59"/>
    </row>
    <row r="57" ht="7.5" customHeight="1">
      <c r="A57" s="305"/>
    </row>
    <row r="58" spans="1:7" ht="12.75" customHeight="1">
      <c r="A58" s="305"/>
      <c r="B58" s="6" t="s">
        <v>46</v>
      </c>
      <c r="C58" s="53"/>
      <c r="D58" s="54"/>
      <c r="E58" s="53"/>
      <c r="F58" s="53"/>
      <c r="G58" s="53"/>
    </row>
    <row r="59" spans="1:7" ht="12">
      <c r="A59" s="305"/>
      <c r="B59" s="1" t="s">
        <v>47</v>
      </c>
      <c r="C59" s="53"/>
      <c r="D59" s="54"/>
      <c r="E59" s="53"/>
      <c r="F59" s="53"/>
      <c r="G59" s="53"/>
    </row>
  </sheetData>
  <sheetProtection/>
  <mergeCells count="2">
    <mergeCell ref="A1:A59"/>
    <mergeCell ref="B43:F43"/>
  </mergeCells>
  <printOptions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&amp;L&amp;"Arial,Normale"&amp;9ISVAP - SERVIZIO STUDI
SEZIONE STUDI - UFFICIO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711801</v>
      </c>
      <c r="D1">
        <v>0</v>
      </c>
      <c r="E1">
        <v>0</v>
      </c>
      <c r="F1">
        <v>0</v>
      </c>
      <c r="G1">
        <v>0</v>
      </c>
      <c r="H1">
        <v>0</v>
      </c>
      <c r="I1">
        <v>2010</v>
      </c>
      <c r="J1" t="s">
        <v>0</v>
      </c>
      <c r="K1">
        <v>-5.84</v>
      </c>
      <c r="L1">
        <v>8.36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551779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0.43</v>
      </c>
      <c r="L2">
        <v>6.48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742466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-0.54</v>
      </c>
      <c r="L3">
        <v>8.72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452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131.79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20696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-7.66</v>
      </c>
      <c r="L5">
        <v>0.24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69380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2.01</v>
      </c>
      <c r="L6">
        <v>0.81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65646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-14.4</v>
      </c>
      <c r="L7">
        <v>0.77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496568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-3.18</v>
      </c>
      <c r="L8">
        <v>5.83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536347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1.23</v>
      </c>
      <c r="L9">
        <v>6.3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4154843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-2.95</v>
      </c>
      <c r="L10">
        <v>48.8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4840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-30.72</v>
      </c>
      <c r="L11">
        <v>0.06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3280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-14.78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665341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-11.58</v>
      </c>
      <c r="L13">
        <v>7.81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91250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-2.8</v>
      </c>
      <c r="L14">
        <v>1.07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125496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3.82</v>
      </c>
      <c r="L15">
        <v>1.47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104295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-25.79</v>
      </c>
      <c r="L16">
        <v>1.22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66666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-1.87</v>
      </c>
      <c r="L17">
        <v>0.78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103301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0.89</v>
      </c>
      <c r="L18">
        <v>1.21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8514447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-3.6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993785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63.47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596601</v>
      </c>
      <c r="D21">
        <v>17088293</v>
      </c>
      <c r="E21">
        <v>25162</v>
      </c>
      <c r="F21">
        <v>26036</v>
      </c>
      <c r="G21">
        <v>139071</v>
      </c>
      <c r="H21">
        <v>14691513</v>
      </c>
      <c r="I21">
        <v>601315</v>
      </c>
      <c r="J21">
        <v>15431899</v>
      </c>
      <c r="K21">
        <v>31.96</v>
      </c>
      <c r="L21">
        <v>48.61</v>
      </c>
      <c r="M21">
        <v>17.13</v>
      </c>
      <c r="N21">
        <v>8.99</v>
      </c>
      <c r="O21">
        <v>9.82</v>
      </c>
      <c r="P21">
        <v>54.96</v>
      </c>
      <c r="Q21">
        <v>152.07</v>
      </c>
      <c r="R21">
        <v>56.73</v>
      </c>
    </row>
    <row r="22" spans="1:18" ht="15">
      <c r="A22">
        <v>2</v>
      </c>
      <c r="B22">
        <v>2</v>
      </c>
      <c r="C22">
        <v>758</v>
      </c>
      <c r="D22">
        <v>23434</v>
      </c>
      <c r="E22">
        <v>0</v>
      </c>
      <c r="F22">
        <v>0</v>
      </c>
      <c r="G22">
        <v>1529</v>
      </c>
      <c r="H22">
        <v>9989</v>
      </c>
      <c r="I22">
        <v>993</v>
      </c>
      <c r="J22">
        <v>12511</v>
      </c>
      <c r="K22">
        <v>46.33</v>
      </c>
      <c r="L22">
        <v>86.56</v>
      </c>
      <c r="M22">
        <v>0</v>
      </c>
      <c r="N22">
        <v>0</v>
      </c>
      <c r="O22">
        <v>48.3</v>
      </c>
      <c r="P22">
        <v>238.72</v>
      </c>
      <c r="Q22">
        <v>53.95</v>
      </c>
      <c r="R22">
        <v>170.51</v>
      </c>
    </row>
    <row r="23" spans="1:18" ht="15">
      <c r="A23">
        <v>2</v>
      </c>
      <c r="B23">
        <v>3</v>
      </c>
      <c r="C23">
        <v>165783</v>
      </c>
      <c r="D23">
        <v>11000534</v>
      </c>
      <c r="E23">
        <v>148</v>
      </c>
      <c r="F23">
        <v>2026</v>
      </c>
      <c r="G23">
        <v>18819</v>
      </c>
      <c r="H23">
        <v>84542</v>
      </c>
      <c r="I23">
        <v>29</v>
      </c>
      <c r="J23">
        <v>103390</v>
      </c>
      <c r="K23">
        <v>23.46</v>
      </c>
      <c r="L23">
        <v>51.32</v>
      </c>
      <c r="M23">
        <v>5.71</v>
      </c>
      <c r="N23">
        <v>50.41</v>
      </c>
      <c r="O23">
        <v>9.17</v>
      </c>
      <c r="P23">
        <v>90.94</v>
      </c>
      <c r="Q23">
        <v>-93.71</v>
      </c>
      <c r="R23">
        <v>66.83</v>
      </c>
    </row>
    <row r="24" spans="1:18" ht="15">
      <c r="A24">
        <v>2</v>
      </c>
      <c r="B24">
        <v>4</v>
      </c>
      <c r="C24">
        <v>2120</v>
      </c>
      <c r="D24">
        <v>67709</v>
      </c>
      <c r="E24">
        <v>1</v>
      </c>
      <c r="F24">
        <v>4</v>
      </c>
      <c r="G24">
        <v>19690</v>
      </c>
      <c r="H24">
        <v>5754</v>
      </c>
      <c r="I24">
        <v>0</v>
      </c>
      <c r="J24">
        <v>25444</v>
      </c>
      <c r="K24">
        <v>-9.17</v>
      </c>
      <c r="L24">
        <v>-60.12</v>
      </c>
      <c r="M24">
        <v>0</v>
      </c>
      <c r="N24">
        <v>300</v>
      </c>
      <c r="O24">
        <v>31658.06</v>
      </c>
      <c r="P24">
        <v>-93.81</v>
      </c>
      <c r="Q24">
        <v>0</v>
      </c>
      <c r="R24">
        <v>-72.66</v>
      </c>
    </row>
    <row r="25" spans="1:18" ht="15">
      <c r="A25">
        <v>2</v>
      </c>
      <c r="B25">
        <v>5</v>
      </c>
      <c r="C25">
        <v>764504</v>
      </c>
      <c r="D25">
        <v>28156536</v>
      </c>
      <c r="E25">
        <v>25311</v>
      </c>
      <c r="F25">
        <v>28066</v>
      </c>
      <c r="G25">
        <v>177580</v>
      </c>
      <c r="H25">
        <v>14781809</v>
      </c>
      <c r="I25">
        <v>601344</v>
      </c>
      <c r="J25">
        <v>15560733</v>
      </c>
      <c r="K25">
        <v>29.86</v>
      </c>
      <c r="L25">
        <v>48.67</v>
      </c>
      <c r="M25">
        <v>17.06</v>
      </c>
      <c r="N25">
        <v>11.21</v>
      </c>
      <c r="O25">
        <v>23.38</v>
      </c>
      <c r="P25">
        <v>53.69</v>
      </c>
      <c r="Q25">
        <v>151.6</v>
      </c>
      <c r="R25">
        <v>55.59</v>
      </c>
    </row>
    <row r="26" spans="1:18" ht="15">
      <c r="A26">
        <v>2</v>
      </c>
      <c r="B26">
        <v>6</v>
      </c>
      <c r="C26">
        <v>2995</v>
      </c>
      <c r="D26">
        <v>164541</v>
      </c>
      <c r="E26">
        <v>0</v>
      </c>
      <c r="F26">
        <v>0</v>
      </c>
      <c r="G26">
        <v>6487</v>
      </c>
      <c r="H26">
        <v>22322</v>
      </c>
      <c r="I26">
        <v>11</v>
      </c>
      <c r="J26">
        <v>28820</v>
      </c>
      <c r="K26">
        <v>1.56</v>
      </c>
      <c r="L26">
        <v>-0.31</v>
      </c>
      <c r="M26">
        <v>-100</v>
      </c>
      <c r="N26">
        <v>-100</v>
      </c>
      <c r="O26">
        <v>-2.25</v>
      </c>
      <c r="P26">
        <v>21.8</v>
      </c>
      <c r="Q26">
        <v>450</v>
      </c>
      <c r="R26">
        <v>15.44</v>
      </c>
    </row>
    <row r="27" spans="1:18" ht="15">
      <c r="A27">
        <v>2</v>
      </c>
      <c r="B27">
        <v>7</v>
      </c>
      <c r="C27">
        <v>447</v>
      </c>
      <c r="D27">
        <v>5398</v>
      </c>
      <c r="E27">
        <v>0</v>
      </c>
      <c r="F27">
        <v>0</v>
      </c>
      <c r="G27">
        <v>369</v>
      </c>
      <c r="H27">
        <v>4111</v>
      </c>
      <c r="I27">
        <v>0</v>
      </c>
      <c r="J27">
        <v>4480</v>
      </c>
      <c r="K27">
        <v>118.05</v>
      </c>
      <c r="L27">
        <v>458.8</v>
      </c>
      <c r="M27">
        <v>0</v>
      </c>
      <c r="N27">
        <v>0</v>
      </c>
      <c r="O27">
        <v>269</v>
      </c>
      <c r="P27">
        <v>551.51</v>
      </c>
      <c r="Q27">
        <v>0</v>
      </c>
      <c r="R27">
        <v>512.86</v>
      </c>
    </row>
    <row r="28" spans="1:18" ht="15">
      <c r="A28">
        <v>2</v>
      </c>
      <c r="B28">
        <v>8</v>
      </c>
      <c r="C28">
        <v>271332</v>
      </c>
      <c r="D28">
        <v>10734967</v>
      </c>
      <c r="E28">
        <v>539</v>
      </c>
      <c r="F28">
        <v>7597</v>
      </c>
      <c r="G28">
        <v>6220</v>
      </c>
      <c r="H28">
        <v>148119</v>
      </c>
      <c r="I28">
        <v>0</v>
      </c>
      <c r="J28">
        <v>154339</v>
      </c>
      <c r="K28">
        <v>-33.61</v>
      </c>
      <c r="L28">
        <v>1.88</v>
      </c>
      <c r="M28">
        <v>-90.65</v>
      </c>
      <c r="N28">
        <v>-86.67</v>
      </c>
      <c r="O28">
        <v>-23.68</v>
      </c>
      <c r="P28">
        <v>-24.1</v>
      </c>
      <c r="Q28">
        <v>0</v>
      </c>
      <c r="R28">
        <v>-24.08</v>
      </c>
    </row>
    <row r="29" spans="1:18" ht="15">
      <c r="A29">
        <v>2</v>
      </c>
      <c r="B29">
        <v>9</v>
      </c>
      <c r="C29">
        <v>1802</v>
      </c>
      <c r="D29">
        <v>76673</v>
      </c>
      <c r="E29">
        <v>2930</v>
      </c>
      <c r="F29">
        <v>271</v>
      </c>
      <c r="G29">
        <v>619</v>
      </c>
      <c r="H29">
        <v>64500</v>
      </c>
      <c r="I29">
        <v>0</v>
      </c>
      <c r="J29">
        <v>65119</v>
      </c>
      <c r="K29">
        <v>-47.31</v>
      </c>
      <c r="L29">
        <v>98.45</v>
      </c>
      <c r="M29">
        <v>-6.42</v>
      </c>
      <c r="N29">
        <v>-16.1</v>
      </c>
      <c r="O29">
        <v>-35.45</v>
      </c>
      <c r="P29">
        <v>165.85</v>
      </c>
      <c r="Q29">
        <v>0</v>
      </c>
      <c r="R29">
        <v>158.19</v>
      </c>
    </row>
    <row r="30" spans="1:18" ht="15">
      <c r="A30">
        <v>2</v>
      </c>
      <c r="B30">
        <v>10</v>
      </c>
      <c r="C30">
        <v>273581</v>
      </c>
      <c r="D30">
        <v>10817038</v>
      </c>
      <c r="E30">
        <v>3469</v>
      </c>
      <c r="F30">
        <v>7868</v>
      </c>
      <c r="G30">
        <v>7208</v>
      </c>
      <c r="H30">
        <v>216730</v>
      </c>
      <c r="I30">
        <v>0</v>
      </c>
      <c r="J30">
        <v>223938</v>
      </c>
      <c r="K30">
        <v>-33.65</v>
      </c>
      <c r="L30">
        <v>2.28</v>
      </c>
      <c r="M30">
        <v>-61</v>
      </c>
      <c r="N30">
        <v>-86.27</v>
      </c>
      <c r="O30">
        <v>-21.73</v>
      </c>
      <c r="P30">
        <v>-1.5</v>
      </c>
      <c r="Q30">
        <v>0</v>
      </c>
      <c r="R30">
        <v>-2.31</v>
      </c>
    </row>
    <row r="31" spans="1:18" ht="15">
      <c r="A31">
        <v>2</v>
      </c>
      <c r="B31">
        <v>11</v>
      </c>
      <c r="C31">
        <v>1038085</v>
      </c>
      <c r="D31">
        <v>38973574</v>
      </c>
      <c r="E31">
        <v>28780</v>
      </c>
      <c r="F31">
        <v>35934</v>
      </c>
      <c r="G31">
        <v>184788</v>
      </c>
      <c r="H31">
        <v>14998539</v>
      </c>
      <c r="I31">
        <v>601344</v>
      </c>
      <c r="J31">
        <v>15784671</v>
      </c>
      <c r="K31">
        <v>3.7</v>
      </c>
      <c r="L31">
        <v>32.05</v>
      </c>
      <c r="M31">
        <v>-5.69</v>
      </c>
      <c r="N31">
        <v>-56.46</v>
      </c>
      <c r="O31">
        <v>20.66</v>
      </c>
      <c r="P31">
        <v>52.45</v>
      </c>
      <c r="Q31">
        <v>151.6</v>
      </c>
      <c r="R31">
        <v>54.29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58783</v>
      </c>
      <c r="D33">
        <v>1333661</v>
      </c>
      <c r="E33">
        <v>3388</v>
      </c>
      <c r="F33">
        <v>1792</v>
      </c>
      <c r="G33">
        <v>38</v>
      </c>
      <c r="H33">
        <v>1324585</v>
      </c>
      <c r="I33">
        <v>145409</v>
      </c>
      <c r="J33">
        <v>1470032</v>
      </c>
      <c r="K33">
        <v>22.06</v>
      </c>
      <c r="L33">
        <v>117.98</v>
      </c>
      <c r="M33">
        <v>-41.79</v>
      </c>
      <c r="N33">
        <v>-80.42</v>
      </c>
      <c r="O33">
        <v>-19.15</v>
      </c>
      <c r="P33">
        <v>160.67</v>
      </c>
      <c r="Q33">
        <v>-66.73</v>
      </c>
      <c r="R33">
        <v>55.53</v>
      </c>
    </row>
    <row r="34" spans="1:18" ht="15">
      <c r="A34">
        <v>2</v>
      </c>
      <c r="B34">
        <v>14</v>
      </c>
      <c r="C34">
        <v>16004</v>
      </c>
      <c r="D34">
        <v>518576</v>
      </c>
      <c r="E34">
        <v>2269</v>
      </c>
      <c r="F34">
        <v>6696</v>
      </c>
      <c r="G34">
        <v>0</v>
      </c>
      <c r="H34">
        <v>518269</v>
      </c>
      <c r="I34">
        <v>10297</v>
      </c>
      <c r="J34">
        <v>528566</v>
      </c>
      <c r="K34">
        <v>130.51</v>
      </c>
      <c r="L34">
        <v>198.6</v>
      </c>
      <c r="M34">
        <v>0</v>
      </c>
      <c r="N34">
        <v>0</v>
      </c>
      <c r="O34">
        <v>0</v>
      </c>
      <c r="P34">
        <v>199.27</v>
      </c>
      <c r="Q34">
        <v>897.77</v>
      </c>
      <c r="R34">
        <v>203.41</v>
      </c>
    </row>
    <row r="35" spans="1:18" ht="15">
      <c r="A35">
        <v>2</v>
      </c>
      <c r="B35">
        <v>15</v>
      </c>
      <c r="C35">
        <v>123649</v>
      </c>
      <c r="D35">
        <v>1404294</v>
      </c>
      <c r="E35">
        <v>0</v>
      </c>
      <c r="F35">
        <v>0</v>
      </c>
      <c r="G35">
        <v>0</v>
      </c>
      <c r="H35">
        <v>1404294</v>
      </c>
      <c r="I35">
        <v>0</v>
      </c>
      <c r="J35">
        <v>1404294</v>
      </c>
      <c r="K35">
        <v>611.49</v>
      </c>
      <c r="L35">
        <v>358.11</v>
      </c>
      <c r="M35">
        <v>0</v>
      </c>
      <c r="N35">
        <v>0</v>
      </c>
      <c r="O35">
        <v>0</v>
      </c>
      <c r="P35">
        <v>882.21</v>
      </c>
      <c r="Q35">
        <v>0</v>
      </c>
      <c r="R35">
        <v>882.21</v>
      </c>
    </row>
    <row r="36" spans="1:18" ht="15">
      <c r="A36">
        <v>2</v>
      </c>
      <c r="B36">
        <v>16</v>
      </c>
      <c r="C36">
        <v>10646</v>
      </c>
      <c r="D36">
        <v>149882</v>
      </c>
      <c r="E36">
        <v>0</v>
      </c>
      <c r="F36">
        <v>0</v>
      </c>
      <c r="G36">
        <v>0</v>
      </c>
      <c r="H36">
        <v>161889</v>
      </c>
      <c r="I36">
        <v>0</v>
      </c>
      <c r="J36">
        <v>161889</v>
      </c>
      <c r="K36">
        <v>-43.18</v>
      </c>
      <c r="L36">
        <v>-35.27</v>
      </c>
      <c r="M36">
        <v>0</v>
      </c>
      <c r="N36">
        <v>0</v>
      </c>
      <c r="O36">
        <v>0</v>
      </c>
      <c r="P36">
        <v>-39.35</v>
      </c>
      <c r="Q36">
        <v>-100</v>
      </c>
      <c r="R36">
        <v>-40.78</v>
      </c>
    </row>
    <row r="37" spans="1:18" ht="15">
      <c r="A37">
        <v>2</v>
      </c>
      <c r="B37">
        <v>17</v>
      </c>
      <c r="C37">
        <v>209082</v>
      </c>
      <c r="D37">
        <v>3406413</v>
      </c>
      <c r="E37">
        <v>5657</v>
      </c>
      <c r="F37">
        <v>8488</v>
      </c>
      <c r="G37">
        <v>38</v>
      </c>
      <c r="H37">
        <v>3409037</v>
      </c>
      <c r="I37">
        <v>155706</v>
      </c>
      <c r="J37">
        <v>3564781</v>
      </c>
      <c r="K37">
        <v>129.21</v>
      </c>
      <c r="L37">
        <v>157.36</v>
      </c>
      <c r="M37">
        <v>-2.8</v>
      </c>
      <c r="N37">
        <v>-7.25</v>
      </c>
      <c r="O37">
        <v>-19.15</v>
      </c>
      <c r="P37">
        <v>212.41</v>
      </c>
      <c r="Q37">
        <v>-64.97</v>
      </c>
      <c r="R37">
        <v>132.12</v>
      </c>
    </row>
    <row r="38" spans="1:18" ht="15">
      <c r="A38">
        <v>2</v>
      </c>
      <c r="B38">
        <v>18</v>
      </c>
      <c r="C38">
        <v>25</v>
      </c>
      <c r="D38">
        <v>3087</v>
      </c>
      <c r="E38">
        <v>332</v>
      </c>
      <c r="F38">
        <v>8</v>
      </c>
      <c r="G38">
        <v>1</v>
      </c>
      <c r="H38">
        <v>3284</v>
      </c>
      <c r="I38">
        <v>0</v>
      </c>
      <c r="J38">
        <v>3285</v>
      </c>
      <c r="K38">
        <v>-90.71</v>
      </c>
      <c r="L38">
        <v>-79.56</v>
      </c>
      <c r="M38">
        <v>-2.06</v>
      </c>
      <c r="N38">
        <v>-20</v>
      </c>
      <c r="O38">
        <v>0</v>
      </c>
      <c r="P38">
        <v>-78.52</v>
      </c>
      <c r="Q38">
        <v>0</v>
      </c>
      <c r="R38">
        <v>-78.52</v>
      </c>
    </row>
    <row r="39" spans="1:18" ht="15">
      <c r="A39">
        <v>2</v>
      </c>
      <c r="B39">
        <v>19</v>
      </c>
      <c r="C39">
        <v>209107</v>
      </c>
      <c r="D39">
        <v>3409500</v>
      </c>
      <c r="E39">
        <v>5989</v>
      </c>
      <c r="F39">
        <v>8496</v>
      </c>
      <c r="G39">
        <v>39</v>
      </c>
      <c r="H39">
        <v>3412321</v>
      </c>
      <c r="I39">
        <v>155706</v>
      </c>
      <c r="J39">
        <v>3568066</v>
      </c>
      <c r="K39">
        <v>128.56</v>
      </c>
      <c r="L39">
        <v>154.69</v>
      </c>
      <c r="M39">
        <v>-2.76</v>
      </c>
      <c r="N39">
        <v>-7.26</v>
      </c>
      <c r="O39">
        <v>-17.02</v>
      </c>
      <c r="P39">
        <v>208.39</v>
      </c>
      <c r="Q39">
        <v>-64.97</v>
      </c>
      <c r="R39">
        <v>130.04</v>
      </c>
    </row>
    <row r="40" spans="1:18" ht="15">
      <c r="A40">
        <v>2</v>
      </c>
      <c r="B40">
        <v>20</v>
      </c>
      <c r="C40">
        <v>1504</v>
      </c>
      <c r="D40">
        <v>53567</v>
      </c>
      <c r="E40">
        <v>2907</v>
      </c>
      <c r="F40">
        <v>31226</v>
      </c>
      <c r="G40">
        <v>434</v>
      </c>
      <c r="H40">
        <v>193</v>
      </c>
      <c r="I40">
        <v>7</v>
      </c>
      <c r="J40">
        <v>634</v>
      </c>
      <c r="K40">
        <v>168.57</v>
      </c>
      <c r="L40">
        <v>184.75</v>
      </c>
      <c r="M40">
        <v>-34.26</v>
      </c>
      <c r="N40">
        <v>-55.04</v>
      </c>
      <c r="O40">
        <v>39.55</v>
      </c>
      <c r="P40">
        <v>-8.53</v>
      </c>
      <c r="Q40">
        <v>0</v>
      </c>
      <c r="R40">
        <v>21.46</v>
      </c>
    </row>
    <row r="41" spans="1:18" ht="15">
      <c r="A41">
        <v>2</v>
      </c>
      <c r="B41">
        <v>21</v>
      </c>
      <c r="C41">
        <v>12735</v>
      </c>
      <c r="D41">
        <v>1000445</v>
      </c>
      <c r="E41">
        <v>0</v>
      </c>
      <c r="F41">
        <v>0</v>
      </c>
      <c r="G41">
        <v>2245</v>
      </c>
      <c r="H41">
        <v>921828</v>
      </c>
      <c r="I41">
        <v>75785</v>
      </c>
      <c r="J41">
        <v>999858</v>
      </c>
      <c r="K41">
        <v>-17.92</v>
      </c>
      <c r="L41">
        <v>68.67</v>
      </c>
      <c r="M41">
        <v>0</v>
      </c>
      <c r="N41">
        <v>0</v>
      </c>
      <c r="O41">
        <v>277.95</v>
      </c>
      <c r="P41">
        <v>198.54</v>
      </c>
      <c r="Q41">
        <v>331.45</v>
      </c>
      <c r="R41">
        <v>205.82</v>
      </c>
    </row>
    <row r="42" spans="1:18" ht="15">
      <c r="A42">
        <v>2</v>
      </c>
      <c r="B42">
        <v>22</v>
      </c>
      <c r="C42">
        <v>22</v>
      </c>
      <c r="D42">
        <v>760</v>
      </c>
      <c r="E42">
        <v>0</v>
      </c>
      <c r="F42">
        <v>0</v>
      </c>
      <c r="G42">
        <v>0</v>
      </c>
      <c r="H42">
        <v>761</v>
      </c>
      <c r="I42">
        <v>0</v>
      </c>
      <c r="J42">
        <v>761</v>
      </c>
      <c r="K42">
        <v>-42.11</v>
      </c>
      <c r="L42">
        <v>8.73</v>
      </c>
      <c r="M42">
        <v>0</v>
      </c>
      <c r="N42">
        <v>0</v>
      </c>
      <c r="O42">
        <v>0</v>
      </c>
      <c r="P42">
        <v>-16.83</v>
      </c>
      <c r="Q42">
        <v>0</v>
      </c>
      <c r="R42">
        <v>-16.83</v>
      </c>
    </row>
    <row r="43" spans="1:18" ht="15">
      <c r="A43">
        <v>2</v>
      </c>
      <c r="B43">
        <v>23</v>
      </c>
      <c r="C43">
        <v>22</v>
      </c>
      <c r="D43">
        <v>760</v>
      </c>
      <c r="E43">
        <v>0</v>
      </c>
      <c r="F43">
        <v>0</v>
      </c>
      <c r="G43">
        <v>0</v>
      </c>
      <c r="H43">
        <v>761</v>
      </c>
      <c r="I43">
        <v>0</v>
      </c>
      <c r="J43">
        <v>761</v>
      </c>
      <c r="K43">
        <v>-42.11</v>
      </c>
      <c r="L43">
        <v>8.73</v>
      </c>
      <c r="M43">
        <v>0</v>
      </c>
      <c r="N43">
        <v>0</v>
      </c>
      <c r="O43">
        <v>0</v>
      </c>
      <c r="P43">
        <v>-16.83</v>
      </c>
      <c r="Q43">
        <v>0</v>
      </c>
      <c r="R43">
        <v>-16.83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17026</v>
      </c>
      <c r="D47">
        <v>606289</v>
      </c>
      <c r="E47">
        <v>0</v>
      </c>
      <c r="F47">
        <v>0</v>
      </c>
      <c r="G47">
        <v>21</v>
      </c>
      <c r="H47">
        <v>181806</v>
      </c>
      <c r="I47">
        <v>0</v>
      </c>
      <c r="J47">
        <v>181827</v>
      </c>
      <c r="K47">
        <v>264.74</v>
      </c>
      <c r="L47">
        <v>1106.52</v>
      </c>
      <c r="M47">
        <v>0</v>
      </c>
      <c r="N47">
        <v>0</v>
      </c>
      <c r="O47">
        <v>-34.38</v>
      </c>
      <c r="P47">
        <v>-55.53</v>
      </c>
      <c r="Q47">
        <v>0</v>
      </c>
      <c r="R47">
        <v>-55.53</v>
      </c>
    </row>
    <row r="48" spans="1:18" ht="15">
      <c r="A48">
        <v>2</v>
      </c>
      <c r="B48">
        <v>28</v>
      </c>
      <c r="C48">
        <v>1287</v>
      </c>
      <c r="D48">
        <v>20479</v>
      </c>
      <c r="E48">
        <v>0</v>
      </c>
      <c r="F48">
        <v>0</v>
      </c>
      <c r="G48">
        <v>0</v>
      </c>
      <c r="H48">
        <v>19204</v>
      </c>
      <c r="I48">
        <v>0</v>
      </c>
      <c r="J48">
        <v>19204</v>
      </c>
      <c r="K48">
        <v>-4.81</v>
      </c>
      <c r="L48">
        <v>411.34</v>
      </c>
      <c r="M48">
        <v>0</v>
      </c>
      <c r="N48">
        <v>0</v>
      </c>
      <c r="O48">
        <v>-100</v>
      </c>
      <c r="P48">
        <v>-93.2</v>
      </c>
      <c r="Q48">
        <v>0</v>
      </c>
      <c r="R48">
        <v>-93.2</v>
      </c>
    </row>
    <row r="49" spans="1:18" ht="15">
      <c r="A49">
        <v>2</v>
      </c>
      <c r="B49">
        <v>29</v>
      </c>
      <c r="C49">
        <v>29761</v>
      </c>
      <c r="D49">
        <v>1606734</v>
      </c>
      <c r="E49">
        <v>0</v>
      </c>
      <c r="F49">
        <v>0</v>
      </c>
      <c r="G49">
        <v>2266</v>
      </c>
      <c r="H49">
        <v>1103634</v>
      </c>
      <c r="I49">
        <v>75785</v>
      </c>
      <c r="J49">
        <v>1181685</v>
      </c>
      <c r="K49">
        <v>47.45</v>
      </c>
      <c r="L49">
        <v>149.73</v>
      </c>
      <c r="M49">
        <v>0</v>
      </c>
      <c r="N49">
        <v>0</v>
      </c>
      <c r="O49">
        <v>261.98</v>
      </c>
      <c r="P49">
        <v>53.79</v>
      </c>
      <c r="Q49">
        <v>331.45</v>
      </c>
      <c r="R49">
        <v>60.59</v>
      </c>
    </row>
    <row r="50" spans="1:18" ht="15">
      <c r="A50">
        <v>2</v>
      </c>
      <c r="B50">
        <v>30</v>
      </c>
      <c r="C50">
        <v>12817</v>
      </c>
      <c r="D50">
        <v>772202</v>
      </c>
      <c r="E50">
        <v>568</v>
      </c>
      <c r="F50">
        <v>1081</v>
      </c>
      <c r="G50">
        <v>2323</v>
      </c>
      <c r="H50">
        <v>645</v>
      </c>
      <c r="I50">
        <v>123</v>
      </c>
      <c r="J50">
        <v>3091</v>
      </c>
      <c r="K50">
        <v>163.18</v>
      </c>
      <c r="L50">
        <v>19.97</v>
      </c>
      <c r="M50">
        <v>-0.53</v>
      </c>
      <c r="N50">
        <v>-23.66</v>
      </c>
      <c r="O50">
        <v>-7.41</v>
      </c>
      <c r="P50">
        <v>9114.29</v>
      </c>
      <c r="Q50">
        <v>1018.18</v>
      </c>
      <c r="R50">
        <v>22.32</v>
      </c>
    </row>
    <row r="51" spans="1:18" ht="15">
      <c r="A51">
        <v>2</v>
      </c>
      <c r="B51">
        <v>31</v>
      </c>
      <c r="C51">
        <v>1285525</v>
      </c>
      <c r="D51">
        <v>44962474</v>
      </c>
      <c r="E51">
        <v>41346</v>
      </c>
      <c r="F51">
        <v>83991</v>
      </c>
      <c r="G51">
        <v>190297</v>
      </c>
      <c r="H51">
        <v>19643984</v>
      </c>
      <c r="I51">
        <v>839219</v>
      </c>
      <c r="J51">
        <v>20673500</v>
      </c>
      <c r="K51">
        <v>15.47</v>
      </c>
      <c r="L51">
        <v>39.81</v>
      </c>
      <c r="M51">
        <v>0.6</v>
      </c>
      <c r="N51">
        <v>-48.33</v>
      </c>
      <c r="O51">
        <v>21.49</v>
      </c>
      <c r="P51">
        <v>68.44</v>
      </c>
      <c r="Q51">
        <v>19.7</v>
      </c>
      <c r="R51">
        <v>65.12</v>
      </c>
    </row>
    <row r="52" spans="1:18" ht="15">
      <c r="A52">
        <v>2</v>
      </c>
      <c r="B52">
        <v>32</v>
      </c>
      <c r="C52">
        <v>181678</v>
      </c>
      <c r="D52">
        <v>12433571</v>
      </c>
      <c r="E52">
        <v>14337</v>
      </c>
      <c r="F52">
        <v>23479</v>
      </c>
      <c r="G52">
        <v>2322</v>
      </c>
      <c r="H52">
        <v>182338</v>
      </c>
      <c r="I52">
        <v>0</v>
      </c>
      <c r="J52">
        <v>184660</v>
      </c>
      <c r="K52">
        <v>6.47</v>
      </c>
      <c r="L52">
        <v>-0.6</v>
      </c>
      <c r="M52">
        <v>8.94</v>
      </c>
      <c r="N52">
        <v>32.51</v>
      </c>
      <c r="O52">
        <v>-61.1</v>
      </c>
      <c r="P52">
        <v>-34.83</v>
      </c>
      <c r="Q52">
        <v>0</v>
      </c>
      <c r="R52">
        <v>-35.38</v>
      </c>
    </row>
    <row r="53" spans="1:18" ht="15">
      <c r="A53">
        <v>2</v>
      </c>
      <c r="B53">
        <v>33</v>
      </c>
      <c r="C53">
        <v>1901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-44.01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24105</v>
      </c>
      <c r="F54">
        <v>22097</v>
      </c>
      <c r="G54">
        <v>0</v>
      </c>
      <c r="H54">
        <v>0</v>
      </c>
      <c r="I54">
        <v>78694</v>
      </c>
      <c r="J54">
        <v>78694</v>
      </c>
      <c r="K54">
        <v>0</v>
      </c>
      <c r="L54">
        <v>0</v>
      </c>
      <c r="M54">
        <v>19.42</v>
      </c>
      <c r="N54">
        <v>13.41</v>
      </c>
      <c r="O54">
        <v>0</v>
      </c>
      <c r="P54">
        <v>0</v>
      </c>
      <c r="Q54">
        <v>47.24</v>
      </c>
      <c r="R54">
        <v>47.24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101</v>
      </c>
      <c r="F55">
        <v>1808</v>
      </c>
      <c r="G55">
        <v>0</v>
      </c>
      <c r="H55">
        <v>7059</v>
      </c>
      <c r="I55">
        <v>0</v>
      </c>
      <c r="J55">
        <v>7059</v>
      </c>
      <c r="K55">
        <v>0</v>
      </c>
      <c r="L55">
        <v>0</v>
      </c>
      <c r="M55">
        <v>-62.31</v>
      </c>
      <c r="N55">
        <v>-12.66</v>
      </c>
      <c r="O55">
        <v>0</v>
      </c>
      <c r="P55">
        <v>192.3</v>
      </c>
      <c r="Q55">
        <v>0</v>
      </c>
      <c r="R55">
        <v>192.3</v>
      </c>
    </row>
    <row r="56" spans="1:18" ht="15">
      <c r="A56">
        <v>2</v>
      </c>
      <c r="B56">
        <v>36</v>
      </c>
      <c r="C56">
        <v>0</v>
      </c>
      <c r="D56">
        <v>0</v>
      </c>
      <c r="E56">
        <v>3282</v>
      </c>
      <c r="F56">
        <v>1484</v>
      </c>
      <c r="G56">
        <v>0</v>
      </c>
      <c r="H56">
        <v>0</v>
      </c>
      <c r="I56">
        <v>4706</v>
      </c>
      <c r="J56">
        <v>4706</v>
      </c>
      <c r="K56">
        <v>0</v>
      </c>
      <c r="L56">
        <v>0</v>
      </c>
      <c r="M56">
        <v>-42.41</v>
      </c>
      <c r="N56">
        <v>-83.32</v>
      </c>
      <c r="O56">
        <v>0</v>
      </c>
      <c r="P56">
        <v>0</v>
      </c>
      <c r="Q56">
        <v>-69.98</v>
      </c>
      <c r="R56">
        <v>-69.98</v>
      </c>
    </row>
    <row r="57" spans="1:18" ht="15">
      <c r="A57">
        <v>2</v>
      </c>
      <c r="B57">
        <v>37</v>
      </c>
      <c r="C57">
        <v>0</v>
      </c>
      <c r="D57">
        <v>0</v>
      </c>
      <c r="E57">
        <v>2269</v>
      </c>
      <c r="F57">
        <v>6696</v>
      </c>
      <c r="G57">
        <v>0</v>
      </c>
      <c r="H57">
        <v>0</v>
      </c>
      <c r="I57">
        <v>9406</v>
      </c>
      <c r="J57">
        <v>9406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ht="15">
      <c r="A58">
        <v>2</v>
      </c>
      <c r="B58">
        <v>38</v>
      </c>
      <c r="C58">
        <v>0</v>
      </c>
      <c r="D58">
        <v>0</v>
      </c>
      <c r="E58">
        <v>8</v>
      </c>
      <c r="F58">
        <v>59</v>
      </c>
      <c r="G58">
        <v>0</v>
      </c>
      <c r="H58">
        <v>688</v>
      </c>
      <c r="I58">
        <v>0</v>
      </c>
      <c r="J58">
        <v>688</v>
      </c>
      <c r="K58">
        <v>0</v>
      </c>
      <c r="L58">
        <v>0</v>
      </c>
      <c r="M58">
        <v>-79.49</v>
      </c>
      <c r="N58">
        <v>-79.86</v>
      </c>
      <c r="O58">
        <v>0</v>
      </c>
      <c r="P58">
        <v>-8.63</v>
      </c>
      <c r="Q58">
        <v>0</v>
      </c>
      <c r="R58">
        <v>-8.63</v>
      </c>
    </row>
    <row r="59" spans="1:18" ht="15">
      <c r="A59">
        <v>2</v>
      </c>
      <c r="B59">
        <v>39</v>
      </c>
      <c r="C59">
        <v>12779</v>
      </c>
      <c r="D59">
        <v>771664</v>
      </c>
      <c r="E59">
        <v>568</v>
      </c>
      <c r="F59">
        <v>1081</v>
      </c>
      <c r="G59">
        <v>2322</v>
      </c>
      <c r="H59">
        <v>645</v>
      </c>
      <c r="I59">
        <v>0</v>
      </c>
      <c r="J59">
        <v>2967</v>
      </c>
      <c r="K59">
        <v>162.51</v>
      </c>
      <c r="L59">
        <v>20.02</v>
      </c>
      <c r="M59">
        <v>-0.35</v>
      </c>
      <c r="N59">
        <v>-23.66</v>
      </c>
      <c r="O59">
        <v>-7.45</v>
      </c>
      <c r="P59">
        <v>9114.29</v>
      </c>
      <c r="Q59">
        <v>-100</v>
      </c>
      <c r="R59">
        <v>17.46</v>
      </c>
    </row>
    <row r="60" spans="1:18" ht="15">
      <c r="A60">
        <v>2</v>
      </c>
      <c r="B60">
        <v>40</v>
      </c>
      <c r="C60">
        <v>30</v>
      </c>
      <c r="D60">
        <v>238</v>
      </c>
      <c r="E60">
        <v>0</v>
      </c>
      <c r="F60">
        <v>0</v>
      </c>
      <c r="G60">
        <v>1</v>
      </c>
      <c r="H60">
        <v>0</v>
      </c>
      <c r="I60">
        <v>123</v>
      </c>
      <c r="J60">
        <v>124</v>
      </c>
      <c r="K60">
        <v>1400</v>
      </c>
      <c r="L60">
        <v>-67.13</v>
      </c>
      <c r="M60">
        <v>-100</v>
      </c>
      <c r="N60">
        <v>0</v>
      </c>
      <c r="O60">
        <v>0</v>
      </c>
      <c r="P60">
        <v>0</v>
      </c>
      <c r="Q60">
        <v>12200</v>
      </c>
      <c r="R60">
        <v>12300</v>
      </c>
    </row>
    <row r="61" spans="1:18" ht="15">
      <c r="A61">
        <v>2</v>
      </c>
      <c r="B61">
        <v>41</v>
      </c>
      <c r="C61">
        <v>7068</v>
      </c>
      <c r="D61">
        <v>146897</v>
      </c>
      <c r="E61">
        <v>3670</v>
      </c>
      <c r="F61">
        <v>7254</v>
      </c>
      <c r="G61">
        <v>447</v>
      </c>
      <c r="H61">
        <v>128652</v>
      </c>
      <c r="I61">
        <v>6254</v>
      </c>
      <c r="J61">
        <v>135353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8</v>
      </c>
      <c r="D63">
        <v>300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38995</v>
      </c>
      <c r="D64">
        <v>1458057</v>
      </c>
      <c r="E64">
        <v>69</v>
      </c>
      <c r="F64">
        <v>0</v>
      </c>
      <c r="G64">
        <v>4566</v>
      </c>
      <c r="H64">
        <v>969107</v>
      </c>
      <c r="I64">
        <v>194</v>
      </c>
      <c r="J64">
        <v>973867</v>
      </c>
      <c r="K64">
        <v>36.12</v>
      </c>
      <c r="L64">
        <v>245.34</v>
      </c>
      <c r="M64">
        <v>-47.33</v>
      </c>
      <c r="N64">
        <v>0</v>
      </c>
      <c r="O64">
        <v>1.87</v>
      </c>
      <c r="P64">
        <v>310.68</v>
      </c>
      <c r="Q64">
        <v>-6.73</v>
      </c>
      <c r="R64">
        <v>304.65</v>
      </c>
    </row>
    <row r="65" spans="1:18" ht="15">
      <c r="A65">
        <v>2</v>
      </c>
      <c r="B65">
        <v>45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5">
      <c r="A66">
        <v>2</v>
      </c>
      <c r="B66">
        <v>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72</v>
      </c>
      <c r="D67">
        <v>0</v>
      </c>
      <c r="E67">
        <v>1605</v>
      </c>
      <c r="F67">
        <v>1677</v>
      </c>
      <c r="G67">
        <v>0</v>
      </c>
      <c r="H67">
        <v>0</v>
      </c>
      <c r="I67">
        <v>0</v>
      </c>
      <c r="J67">
        <v>0</v>
      </c>
      <c r="K67">
        <v>-32.71</v>
      </c>
      <c r="L67">
        <v>0</v>
      </c>
      <c r="M67">
        <v>9931.25</v>
      </c>
      <c r="N67">
        <v>1263.41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1209292</v>
      </c>
      <c r="D68">
        <v>17946922</v>
      </c>
      <c r="E68">
        <v>1320056</v>
      </c>
      <c r="F68">
        <v>20476270</v>
      </c>
      <c r="G68">
        <v>800606</v>
      </c>
      <c r="H68">
        <v>0</v>
      </c>
      <c r="I68">
        <v>0</v>
      </c>
      <c r="J68">
        <v>0</v>
      </c>
      <c r="K68">
        <v>-4.88</v>
      </c>
      <c r="L68">
        <v>78.61</v>
      </c>
      <c r="M68">
        <v>63.55</v>
      </c>
      <c r="N68">
        <v>68.86</v>
      </c>
      <c r="O68">
        <v>114.46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11448</v>
      </c>
      <c r="D69">
        <v>5910</v>
      </c>
      <c r="E69">
        <v>2</v>
      </c>
      <c r="F69">
        <v>17360</v>
      </c>
      <c r="G69">
        <v>1559</v>
      </c>
      <c r="H69">
        <v>0</v>
      </c>
      <c r="I69">
        <v>0</v>
      </c>
      <c r="J69">
        <v>0</v>
      </c>
      <c r="K69">
        <v>-22.12</v>
      </c>
      <c r="L69">
        <v>332.33</v>
      </c>
      <c r="M69">
        <v>-101.04</v>
      </c>
      <c r="N69">
        <v>9.36</v>
      </c>
      <c r="O69">
        <v>40.7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85830</v>
      </c>
      <c r="D70">
        <v>84924</v>
      </c>
      <c r="E70">
        <v>2037</v>
      </c>
      <c r="F70">
        <v>172791</v>
      </c>
      <c r="G70">
        <v>18874</v>
      </c>
      <c r="H70">
        <v>0</v>
      </c>
      <c r="I70">
        <v>0</v>
      </c>
      <c r="J70">
        <v>0</v>
      </c>
      <c r="K70">
        <v>0.57</v>
      </c>
      <c r="L70">
        <v>92.7</v>
      </c>
      <c r="M70">
        <v>137.97</v>
      </c>
      <c r="N70">
        <v>32.64</v>
      </c>
      <c r="O70">
        <v>12.35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706</v>
      </c>
      <c r="D71">
        <v>26427</v>
      </c>
      <c r="E71">
        <v>198</v>
      </c>
      <c r="F71">
        <v>27331</v>
      </c>
      <c r="G71">
        <v>511</v>
      </c>
      <c r="H71">
        <v>0</v>
      </c>
      <c r="I71">
        <v>0</v>
      </c>
      <c r="J71">
        <v>0</v>
      </c>
      <c r="K71">
        <v>165.41</v>
      </c>
      <c r="L71">
        <v>-21.05</v>
      </c>
      <c r="M71">
        <v>2728.57</v>
      </c>
      <c r="N71">
        <v>-19.01</v>
      </c>
      <c r="O71">
        <v>766.1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1295900</v>
      </c>
      <c r="D72">
        <v>18058273</v>
      </c>
      <c r="E72">
        <v>1323896</v>
      </c>
      <c r="F72">
        <v>20678069</v>
      </c>
      <c r="G72">
        <v>819991</v>
      </c>
      <c r="H72">
        <v>0</v>
      </c>
      <c r="I72">
        <v>0</v>
      </c>
      <c r="J72">
        <v>0</v>
      </c>
      <c r="K72">
        <v>-4.51</v>
      </c>
      <c r="L72">
        <v>78.35</v>
      </c>
      <c r="M72">
        <v>63.85</v>
      </c>
      <c r="N72">
        <v>68.24</v>
      </c>
      <c r="O72">
        <v>110.16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6241</v>
      </c>
      <c r="D73">
        <v>8300</v>
      </c>
      <c r="E73">
        <v>763</v>
      </c>
      <c r="F73">
        <v>15304</v>
      </c>
      <c r="G73">
        <v>553</v>
      </c>
      <c r="H73">
        <v>0</v>
      </c>
      <c r="I73">
        <v>0</v>
      </c>
      <c r="J73">
        <v>0</v>
      </c>
      <c r="K73">
        <v>-7.91</v>
      </c>
      <c r="L73">
        <v>50.8</v>
      </c>
      <c r="M73">
        <v>-17.96</v>
      </c>
      <c r="N73">
        <v>15.84</v>
      </c>
      <c r="O73">
        <v>-1.95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58612</v>
      </c>
      <c r="D74">
        <v>263595</v>
      </c>
      <c r="E74">
        <v>17764</v>
      </c>
      <c r="F74">
        <v>339971</v>
      </c>
      <c r="G74">
        <v>37933</v>
      </c>
      <c r="H74">
        <v>0</v>
      </c>
      <c r="I74">
        <v>0</v>
      </c>
      <c r="J74">
        <v>0</v>
      </c>
      <c r="K74">
        <v>-5.48</v>
      </c>
      <c r="L74">
        <v>3.55</v>
      </c>
      <c r="M74">
        <v>-7.3</v>
      </c>
      <c r="N74">
        <v>1.26</v>
      </c>
      <c r="O74">
        <v>19.6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28202</v>
      </c>
      <c r="D75">
        <v>435074</v>
      </c>
      <c r="E75">
        <v>14098</v>
      </c>
      <c r="F75">
        <v>477374</v>
      </c>
      <c r="G75">
        <v>23147</v>
      </c>
      <c r="H75">
        <v>0</v>
      </c>
      <c r="I75">
        <v>0</v>
      </c>
      <c r="J75">
        <v>0</v>
      </c>
      <c r="K75">
        <v>80.61</v>
      </c>
      <c r="L75">
        <v>21.18</v>
      </c>
      <c r="M75">
        <v>-4.11</v>
      </c>
      <c r="N75">
        <v>22.61</v>
      </c>
      <c r="O75">
        <v>87.84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93055</v>
      </c>
      <c r="D76">
        <v>706969</v>
      </c>
      <c r="E76">
        <v>32625</v>
      </c>
      <c r="F76">
        <v>832649</v>
      </c>
      <c r="G76">
        <v>61633</v>
      </c>
      <c r="H76">
        <v>0</v>
      </c>
      <c r="I76">
        <v>0</v>
      </c>
      <c r="J76">
        <v>0</v>
      </c>
      <c r="K76">
        <v>10.25</v>
      </c>
      <c r="L76">
        <v>14.19</v>
      </c>
      <c r="M76">
        <v>-6.24</v>
      </c>
      <c r="N76">
        <v>12.78</v>
      </c>
      <c r="O76">
        <v>38.18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1388955</v>
      </c>
      <c r="D77">
        <v>18765242</v>
      </c>
      <c r="E77">
        <v>1356521</v>
      </c>
      <c r="F77">
        <v>21510718</v>
      </c>
      <c r="G77">
        <v>881624</v>
      </c>
      <c r="H77">
        <v>0</v>
      </c>
      <c r="I77">
        <v>0</v>
      </c>
      <c r="J77">
        <v>0</v>
      </c>
      <c r="K77">
        <v>-3.64</v>
      </c>
      <c r="L77">
        <v>74.65</v>
      </c>
      <c r="M77">
        <v>60.95</v>
      </c>
      <c r="N77">
        <v>65.1</v>
      </c>
      <c r="O77">
        <v>102.77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51066</v>
      </c>
      <c r="D79">
        <v>1515585</v>
      </c>
      <c r="E79">
        <v>787386</v>
      </c>
      <c r="F79">
        <v>2354037</v>
      </c>
      <c r="G79">
        <v>169413</v>
      </c>
      <c r="H79">
        <v>0</v>
      </c>
      <c r="I79">
        <v>0</v>
      </c>
      <c r="J79">
        <v>0</v>
      </c>
      <c r="K79">
        <v>-18.68</v>
      </c>
      <c r="L79">
        <v>154.12</v>
      </c>
      <c r="M79">
        <v>-8.36</v>
      </c>
      <c r="N79">
        <v>55.03</v>
      </c>
      <c r="O79">
        <v>27.59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0</v>
      </c>
      <c r="D80">
        <v>618918</v>
      </c>
      <c r="E80">
        <v>83297</v>
      </c>
      <c r="F80">
        <v>702215</v>
      </c>
      <c r="G80">
        <v>18305</v>
      </c>
      <c r="H80">
        <v>0</v>
      </c>
      <c r="I80">
        <v>0</v>
      </c>
      <c r="J80">
        <v>0</v>
      </c>
      <c r="K80">
        <v>0</v>
      </c>
      <c r="L80">
        <v>206.9</v>
      </c>
      <c r="M80">
        <v>916.06</v>
      </c>
      <c r="N80">
        <v>234.6</v>
      </c>
      <c r="O80">
        <v>1859.85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1391236</v>
      </c>
      <c r="E81">
        <v>0</v>
      </c>
      <c r="F81">
        <v>1391236</v>
      </c>
      <c r="G81">
        <v>0</v>
      </c>
      <c r="H81">
        <v>0</v>
      </c>
      <c r="I81">
        <v>0</v>
      </c>
      <c r="J81">
        <v>0</v>
      </c>
      <c r="K81">
        <v>0</v>
      </c>
      <c r="L81">
        <v>1194.86</v>
      </c>
      <c r="M81">
        <v>0</v>
      </c>
      <c r="N81">
        <v>1194.86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161867</v>
      </c>
      <c r="E82">
        <v>0</v>
      </c>
      <c r="F82">
        <v>161867</v>
      </c>
      <c r="G82">
        <v>0</v>
      </c>
      <c r="H82">
        <v>0</v>
      </c>
      <c r="I82">
        <v>0</v>
      </c>
      <c r="J82">
        <v>0</v>
      </c>
      <c r="K82">
        <v>0</v>
      </c>
      <c r="L82">
        <v>-35.48</v>
      </c>
      <c r="M82">
        <v>-100</v>
      </c>
      <c r="N82">
        <v>-35.65</v>
      </c>
      <c r="O82">
        <v>-100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51066</v>
      </c>
      <c r="D83">
        <v>3687606</v>
      </c>
      <c r="E83">
        <v>870683</v>
      </c>
      <c r="F83">
        <v>4609355</v>
      </c>
      <c r="G83">
        <v>187718</v>
      </c>
      <c r="H83">
        <v>0</v>
      </c>
      <c r="I83">
        <v>0</v>
      </c>
      <c r="J83">
        <v>0</v>
      </c>
      <c r="K83">
        <v>-18.68</v>
      </c>
      <c r="L83">
        <v>218.89</v>
      </c>
      <c r="M83">
        <v>0.3</v>
      </c>
      <c r="N83">
        <v>120.83</v>
      </c>
      <c r="O83">
        <v>40.24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1501</v>
      </c>
      <c r="E84">
        <v>472</v>
      </c>
      <c r="F84">
        <v>1973</v>
      </c>
      <c r="G84">
        <v>377</v>
      </c>
      <c r="H84">
        <v>0</v>
      </c>
      <c r="I84">
        <v>0</v>
      </c>
      <c r="J84">
        <v>0</v>
      </c>
      <c r="K84">
        <v>0</v>
      </c>
      <c r="L84">
        <v>-90.7</v>
      </c>
      <c r="M84">
        <v>45.68</v>
      </c>
      <c r="N84">
        <v>-88.02</v>
      </c>
      <c r="O84">
        <v>16.36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51066</v>
      </c>
      <c r="D85">
        <v>3689107</v>
      </c>
      <c r="E85">
        <v>871155</v>
      </c>
      <c r="F85">
        <v>4611328</v>
      </c>
      <c r="G85">
        <v>188095</v>
      </c>
      <c r="H85">
        <v>0</v>
      </c>
      <c r="I85">
        <v>0</v>
      </c>
      <c r="J85">
        <v>0</v>
      </c>
      <c r="K85">
        <v>-18.68</v>
      </c>
      <c r="L85">
        <v>214.62</v>
      </c>
      <c r="M85">
        <v>0.32</v>
      </c>
      <c r="N85">
        <v>119.2</v>
      </c>
      <c r="O85">
        <v>40.18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2326</v>
      </c>
      <c r="D86">
        <v>638</v>
      </c>
      <c r="E86">
        <v>7845</v>
      </c>
      <c r="F86">
        <v>10809</v>
      </c>
      <c r="G86">
        <v>1950</v>
      </c>
      <c r="H86">
        <v>0</v>
      </c>
      <c r="I86">
        <v>0</v>
      </c>
      <c r="J86">
        <v>0</v>
      </c>
      <c r="K86">
        <v>-73.37</v>
      </c>
      <c r="L86">
        <v>96.31</v>
      </c>
      <c r="M86" t="s">
        <v>1</v>
      </c>
      <c r="N86">
        <v>19.28</v>
      </c>
      <c r="O86">
        <v>712.5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2532</v>
      </c>
      <c r="D87">
        <v>1082524</v>
      </c>
      <c r="E87">
        <v>147502</v>
      </c>
      <c r="F87">
        <v>1232558</v>
      </c>
      <c r="G87">
        <v>24046</v>
      </c>
      <c r="H87">
        <v>0</v>
      </c>
      <c r="I87">
        <v>0</v>
      </c>
      <c r="J87">
        <v>0</v>
      </c>
      <c r="K87">
        <v>122.89</v>
      </c>
      <c r="L87">
        <v>67.51</v>
      </c>
      <c r="M87">
        <v>15.1</v>
      </c>
      <c r="N87">
        <v>58.93</v>
      </c>
      <c r="O87">
        <v>70.37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1082</v>
      </c>
      <c r="E88">
        <v>75</v>
      </c>
      <c r="F88">
        <v>1157</v>
      </c>
      <c r="G88">
        <v>75</v>
      </c>
      <c r="H88">
        <v>0</v>
      </c>
      <c r="I88">
        <v>0</v>
      </c>
      <c r="J88">
        <v>0</v>
      </c>
      <c r="K88">
        <v>0</v>
      </c>
      <c r="L88">
        <v>-92.78</v>
      </c>
      <c r="M88">
        <v>25</v>
      </c>
      <c r="N88">
        <v>-92.32</v>
      </c>
      <c r="O88">
        <v>29.31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1077</v>
      </c>
      <c r="E89">
        <v>75</v>
      </c>
      <c r="F89">
        <v>1152</v>
      </c>
      <c r="G89">
        <v>75</v>
      </c>
      <c r="H89">
        <v>0</v>
      </c>
      <c r="I89">
        <v>0</v>
      </c>
      <c r="J89">
        <v>0</v>
      </c>
      <c r="K89">
        <v>0</v>
      </c>
      <c r="L89">
        <v>-92.82</v>
      </c>
      <c r="M89">
        <v>25</v>
      </c>
      <c r="N89">
        <v>-92.35</v>
      </c>
      <c r="O89">
        <v>29.31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5</v>
      </c>
      <c r="E91">
        <v>0</v>
      </c>
      <c r="F91">
        <v>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1686</v>
      </c>
      <c r="D93">
        <v>361081</v>
      </c>
      <c r="E93">
        <v>23842</v>
      </c>
      <c r="F93">
        <v>386609</v>
      </c>
      <c r="G93">
        <v>1076</v>
      </c>
      <c r="H93">
        <v>0</v>
      </c>
      <c r="I93">
        <v>0</v>
      </c>
      <c r="J93">
        <v>0</v>
      </c>
      <c r="K93">
        <v>26.58</v>
      </c>
      <c r="L93">
        <v>-2.21</v>
      </c>
      <c r="M93">
        <v>70.13</v>
      </c>
      <c r="N93">
        <v>0.52</v>
      </c>
      <c r="O93">
        <v>-29.26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268</v>
      </c>
      <c r="D94">
        <v>43905</v>
      </c>
      <c r="E94">
        <v>2108</v>
      </c>
      <c r="F94">
        <v>46281</v>
      </c>
      <c r="G94">
        <v>696</v>
      </c>
      <c r="H94">
        <v>0</v>
      </c>
      <c r="I94">
        <v>0</v>
      </c>
      <c r="J94">
        <v>0</v>
      </c>
      <c r="K94">
        <v>4.69</v>
      </c>
      <c r="L94">
        <v>105.06</v>
      </c>
      <c r="M94">
        <v>-37.52</v>
      </c>
      <c r="N94">
        <v>84.82</v>
      </c>
      <c r="O94">
        <v>-48.29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4218</v>
      </c>
      <c r="D95">
        <v>1443605</v>
      </c>
      <c r="E95">
        <v>171344</v>
      </c>
      <c r="F95">
        <v>1619167</v>
      </c>
      <c r="G95">
        <v>25122</v>
      </c>
      <c r="H95">
        <v>0</v>
      </c>
      <c r="I95">
        <v>0</v>
      </c>
      <c r="J95">
        <v>0</v>
      </c>
      <c r="K95">
        <v>70.91</v>
      </c>
      <c r="L95">
        <v>42.16</v>
      </c>
      <c r="M95">
        <v>20.53</v>
      </c>
      <c r="N95">
        <v>39.57</v>
      </c>
      <c r="O95">
        <v>60.68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28255</v>
      </c>
      <c r="D96">
        <v>740</v>
      </c>
      <c r="E96">
        <v>114</v>
      </c>
      <c r="F96">
        <v>29109</v>
      </c>
      <c r="G96">
        <v>2211</v>
      </c>
      <c r="H96">
        <v>0</v>
      </c>
      <c r="I96">
        <v>0</v>
      </c>
      <c r="J96">
        <v>0</v>
      </c>
      <c r="K96">
        <v>15.49</v>
      </c>
      <c r="L96">
        <v>178.2</v>
      </c>
      <c r="M96">
        <v>171.43</v>
      </c>
      <c r="N96">
        <v>17.5</v>
      </c>
      <c r="O96">
        <v>29.45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1475863</v>
      </c>
      <c r="D97">
        <v>24177086</v>
      </c>
      <c r="E97">
        <v>2547696</v>
      </c>
      <c r="F97">
        <v>28200645</v>
      </c>
      <c r="G97">
        <v>1111189</v>
      </c>
      <c r="H97">
        <v>428509</v>
      </c>
      <c r="I97">
        <v>0</v>
      </c>
      <c r="J97">
        <v>0</v>
      </c>
      <c r="K97">
        <v>-4.16</v>
      </c>
      <c r="L97">
        <v>86.94</v>
      </c>
      <c r="M97">
        <v>13.29</v>
      </c>
      <c r="N97">
        <v>68.65</v>
      </c>
      <c r="O97">
        <v>89.45</v>
      </c>
      <c r="P97">
        <v>8.37</v>
      </c>
      <c r="Q97">
        <v>0</v>
      </c>
      <c r="R97">
        <v>0</v>
      </c>
    </row>
    <row r="98" spans="1:18" ht="15">
      <c r="A98">
        <v>3</v>
      </c>
      <c r="B98">
        <v>32</v>
      </c>
      <c r="C98">
        <v>5304</v>
      </c>
      <c r="D98">
        <v>0</v>
      </c>
      <c r="E98">
        <v>200715</v>
      </c>
      <c r="F98">
        <v>206019</v>
      </c>
      <c r="G98">
        <v>60086</v>
      </c>
      <c r="H98">
        <v>0</v>
      </c>
      <c r="I98">
        <v>0</v>
      </c>
      <c r="J98">
        <v>0</v>
      </c>
      <c r="K98">
        <v>-26.21</v>
      </c>
      <c r="L98">
        <v>0</v>
      </c>
      <c r="M98">
        <v>32.13</v>
      </c>
      <c r="N98">
        <v>29.5</v>
      </c>
      <c r="O98">
        <v>33.04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132504</v>
      </c>
      <c r="F99">
        <v>132504</v>
      </c>
      <c r="G99">
        <v>3917</v>
      </c>
      <c r="H99">
        <v>0</v>
      </c>
      <c r="I99">
        <v>0</v>
      </c>
      <c r="J99">
        <v>0</v>
      </c>
      <c r="K99">
        <v>0</v>
      </c>
      <c r="L99">
        <v>0</v>
      </c>
      <c r="M99">
        <v>-37.03</v>
      </c>
      <c r="N99">
        <v>-37.03</v>
      </c>
      <c r="O99">
        <v>-86.01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78750</v>
      </c>
      <c r="F100">
        <v>78750</v>
      </c>
      <c r="G100">
        <v>17524</v>
      </c>
      <c r="H100">
        <v>0</v>
      </c>
      <c r="I100">
        <v>0</v>
      </c>
      <c r="J100">
        <v>0</v>
      </c>
      <c r="K100">
        <v>0</v>
      </c>
      <c r="L100">
        <v>0</v>
      </c>
      <c r="M100" t="s">
        <v>2</v>
      </c>
      <c r="N100" t="s">
        <v>2</v>
      </c>
      <c r="O100">
        <v>32964.15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27742</v>
      </c>
      <c r="D101">
        <v>717</v>
      </c>
      <c r="E101">
        <v>23</v>
      </c>
      <c r="F101">
        <v>28482</v>
      </c>
      <c r="G101">
        <v>2210</v>
      </c>
      <c r="H101">
        <v>0</v>
      </c>
      <c r="I101">
        <v>0</v>
      </c>
      <c r="J101">
        <v>0</v>
      </c>
      <c r="K101">
        <v>16.33</v>
      </c>
      <c r="L101">
        <v>169.55</v>
      </c>
      <c r="M101">
        <v>-28.13</v>
      </c>
      <c r="N101">
        <v>17.96</v>
      </c>
      <c r="O101">
        <v>29.39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513</v>
      </c>
      <c r="D102">
        <v>0</v>
      </c>
      <c r="E102">
        <v>7</v>
      </c>
      <c r="F102">
        <v>520</v>
      </c>
      <c r="G102">
        <v>1</v>
      </c>
      <c r="H102">
        <v>0</v>
      </c>
      <c r="I102">
        <v>0</v>
      </c>
      <c r="J102">
        <v>0</v>
      </c>
      <c r="K102">
        <v>1093.02</v>
      </c>
      <c r="L102">
        <v>0</v>
      </c>
      <c r="M102">
        <v>-30</v>
      </c>
      <c r="N102">
        <v>881.13</v>
      </c>
      <c r="O102">
        <v>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1043</v>
      </c>
      <c r="D103">
        <v>277754</v>
      </c>
      <c r="E103">
        <v>140717</v>
      </c>
      <c r="F103">
        <v>419514</v>
      </c>
      <c r="G103">
        <v>12187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23</v>
      </c>
      <c r="E105">
        <v>84</v>
      </c>
      <c r="F105">
        <v>107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30471</v>
      </c>
      <c r="D106">
        <v>991639</v>
      </c>
      <c r="E106">
        <v>6341</v>
      </c>
      <c r="F106">
        <v>1028451</v>
      </c>
      <c r="G106">
        <v>2742</v>
      </c>
      <c r="H106">
        <v>0</v>
      </c>
      <c r="I106">
        <v>0</v>
      </c>
      <c r="J106">
        <v>0</v>
      </c>
      <c r="K106">
        <v>9.64</v>
      </c>
      <c r="L106">
        <v>312.46</v>
      </c>
      <c r="M106">
        <v>-27.32</v>
      </c>
      <c r="N106">
        <v>271.36</v>
      </c>
      <c r="O106">
        <v>-14.63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2474640</v>
      </c>
      <c r="D107">
        <v>876713</v>
      </c>
      <c r="E107">
        <v>17422</v>
      </c>
      <c r="F107">
        <v>13778274</v>
      </c>
      <c r="G107">
        <v>3511408</v>
      </c>
      <c r="H107">
        <v>19612</v>
      </c>
      <c r="I107">
        <v>20678069</v>
      </c>
      <c r="J107">
        <v>0</v>
      </c>
      <c r="K107">
        <v>11.98</v>
      </c>
      <c r="L107">
        <v>4.24</v>
      </c>
      <c r="M107">
        <v>0.08</v>
      </c>
      <c r="N107">
        <v>66.63</v>
      </c>
      <c r="O107">
        <v>16.98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176000</v>
      </c>
      <c r="D109">
        <v>39513</v>
      </c>
      <c r="E109">
        <v>476</v>
      </c>
      <c r="F109">
        <v>3311155</v>
      </c>
      <c r="G109">
        <v>1081830</v>
      </c>
      <c r="H109">
        <v>381</v>
      </c>
      <c r="I109">
        <v>4609355</v>
      </c>
      <c r="J109">
        <v>0</v>
      </c>
      <c r="K109">
        <v>3.81</v>
      </c>
      <c r="L109">
        <v>0.86</v>
      </c>
      <c r="M109">
        <v>0.01</v>
      </c>
      <c r="N109">
        <v>71.84</v>
      </c>
      <c r="O109">
        <v>23.47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512</v>
      </c>
      <c r="D110">
        <v>38</v>
      </c>
      <c r="E110">
        <v>0</v>
      </c>
      <c r="F110">
        <v>13</v>
      </c>
      <c r="G110">
        <v>6</v>
      </c>
      <c r="H110">
        <v>10</v>
      </c>
      <c r="I110">
        <v>579</v>
      </c>
      <c r="J110">
        <v>0</v>
      </c>
      <c r="K110">
        <v>88.42</v>
      </c>
      <c r="L110">
        <v>6.56</v>
      </c>
      <c r="M110">
        <v>0</v>
      </c>
      <c r="N110">
        <v>2.25</v>
      </c>
      <c r="O110">
        <v>1.04</v>
      </c>
      <c r="P110">
        <v>1.73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185831</v>
      </c>
      <c r="D111">
        <v>130799</v>
      </c>
      <c r="E111">
        <v>0</v>
      </c>
      <c r="F111">
        <v>902295</v>
      </c>
      <c r="G111">
        <v>10577</v>
      </c>
      <c r="H111">
        <v>3056</v>
      </c>
      <c r="I111">
        <v>1232558</v>
      </c>
      <c r="J111">
        <v>0</v>
      </c>
      <c r="K111">
        <v>15.07</v>
      </c>
      <c r="L111">
        <v>10.61</v>
      </c>
      <c r="M111">
        <v>0</v>
      </c>
      <c r="N111">
        <v>73.21</v>
      </c>
      <c r="O111">
        <v>0.86</v>
      </c>
      <c r="P111">
        <v>0.25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1157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1157</v>
      </c>
      <c r="J112">
        <v>0</v>
      </c>
      <c r="K112">
        <v>100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2891458</v>
      </c>
      <c r="D113">
        <v>1053702</v>
      </c>
      <c r="E113">
        <v>102399</v>
      </c>
      <c r="F113">
        <v>18031346</v>
      </c>
      <c r="G113">
        <v>4613123</v>
      </c>
      <c r="H113">
        <v>26994</v>
      </c>
      <c r="I113">
        <v>26719022</v>
      </c>
      <c r="J113">
        <v>0</v>
      </c>
      <c r="K113">
        <v>10.82</v>
      </c>
      <c r="L113">
        <v>3.94</v>
      </c>
      <c r="M113">
        <v>0.38</v>
      </c>
      <c r="N113">
        <v>67.49</v>
      </c>
      <c r="O113">
        <v>17.27</v>
      </c>
      <c r="P113">
        <v>0.1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588403</v>
      </c>
      <c r="D114">
        <v>621436</v>
      </c>
      <c r="E114">
        <v>4065</v>
      </c>
      <c r="F114">
        <v>57561</v>
      </c>
      <c r="G114">
        <v>86563</v>
      </c>
      <c r="H114">
        <v>6212</v>
      </c>
      <c r="I114">
        <v>1364240</v>
      </c>
      <c r="J114">
        <v>0</v>
      </c>
      <c r="K114">
        <v>43.12</v>
      </c>
      <c r="L114">
        <v>45.55</v>
      </c>
      <c r="M114">
        <v>0.3</v>
      </c>
      <c r="N114">
        <v>4.22</v>
      </c>
      <c r="O114">
        <v>6.35</v>
      </c>
      <c r="P114">
        <v>0.46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1613337</v>
      </c>
      <c r="D115">
        <v>338791</v>
      </c>
      <c r="E115">
        <v>97228</v>
      </c>
      <c r="F115">
        <v>16829033</v>
      </c>
      <c r="G115">
        <v>4071301</v>
      </c>
      <c r="H115">
        <v>13191</v>
      </c>
      <c r="I115">
        <v>22962881</v>
      </c>
      <c r="J115">
        <v>0</v>
      </c>
      <c r="K115">
        <v>7.02</v>
      </c>
      <c r="L115">
        <v>1.48</v>
      </c>
      <c r="M115">
        <v>0.42</v>
      </c>
      <c r="N115">
        <v>73.29</v>
      </c>
      <c r="O115">
        <v>17.73</v>
      </c>
      <c r="P115">
        <v>0.06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689718</v>
      </c>
      <c r="D116">
        <v>93475</v>
      </c>
      <c r="E116">
        <v>1106</v>
      </c>
      <c r="F116">
        <v>1144752</v>
      </c>
      <c r="G116">
        <v>455259</v>
      </c>
      <c r="H116">
        <v>7591</v>
      </c>
      <c r="I116">
        <v>2391901</v>
      </c>
      <c r="J116">
        <v>0</v>
      </c>
      <c r="K116">
        <v>28.83</v>
      </c>
      <c r="L116">
        <v>3.91</v>
      </c>
      <c r="M116">
        <v>0.05</v>
      </c>
      <c r="N116">
        <v>47.86</v>
      </c>
      <c r="O116">
        <v>19.03</v>
      </c>
      <c r="P116">
        <v>0.32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188997</v>
      </c>
      <c r="D117">
        <v>255769</v>
      </c>
      <c r="E117">
        <v>48516</v>
      </c>
      <c r="F117">
        <v>169467</v>
      </c>
      <c r="G117">
        <v>10881</v>
      </c>
      <c r="H117">
        <v>159019</v>
      </c>
      <c r="I117">
        <v>832649</v>
      </c>
      <c r="J117">
        <v>0</v>
      </c>
      <c r="K117">
        <v>22.69</v>
      </c>
      <c r="L117">
        <v>30.72</v>
      </c>
      <c r="M117">
        <v>5.83</v>
      </c>
      <c r="N117">
        <v>20.35</v>
      </c>
      <c r="O117">
        <v>1.31</v>
      </c>
      <c r="P117">
        <v>19.1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1508</v>
      </c>
      <c r="E119">
        <v>465</v>
      </c>
      <c r="F119">
        <v>0</v>
      </c>
      <c r="G119">
        <v>0</v>
      </c>
      <c r="H119">
        <v>0</v>
      </c>
      <c r="I119">
        <v>1973</v>
      </c>
      <c r="J119">
        <v>0</v>
      </c>
      <c r="K119">
        <v>0</v>
      </c>
      <c r="L119">
        <v>76.43</v>
      </c>
      <c r="M119">
        <v>23.57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1330</v>
      </c>
      <c r="D120">
        <v>244</v>
      </c>
      <c r="E120">
        <v>0</v>
      </c>
      <c r="F120">
        <v>368</v>
      </c>
      <c r="G120">
        <v>0</v>
      </c>
      <c r="H120">
        <v>8288</v>
      </c>
      <c r="I120">
        <v>10230</v>
      </c>
      <c r="J120">
        <v>0</v>
      </c>
      <c r="K120">
        <v>12.99</v>
      </c>
      <c r="L120">
        <v>2.39</v>
      </c>
      <c r="M120">
        <v>0</v>
      </c>
      <c r="N120">
        <v>3.6</v>
      </c>
      <c r="O120">
        <v>0</v>
      </c>
      <c r="P120">
        <v>81.02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120613</v>
      </c>
      <c r="D121">
        <v>247845</v>
      </c>
      <c r="E121">
        <v>18</v>
      </c>
      <c r="F121">
        <v>2523</v>
      </c>
      <c r="G121">
        <v>3787</v>
      </c>
      <c r="H121">
        <v>11823</v>
      </c>
      <c r="I121">
        <v>386609</v>
      </c>
      <c r="J121">
        <v>0</v>
      </c>
      <c r="K121">
        <v>31.2</v>
      </c>
      <c r="L121">
        <v>64.11</v>
      </c>
      <c r="M121">
        <v>0</v>
      </c>
      <c r="N121">
        <v>0.65</v>
      </c>
      <c r="O121">
        <v>0.98</v>
      </c>
      <c r="P121">
        <v>3.06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333027</v>
      </c>
      <c r="D122">
        <v>698163</v>
      </c>
      <c r="E122">
        <v>48999</v>
      </c>
      <c r="F122">
        <v>176260</v>
      </c>
      <c r="G122">
        <v>14958</v>
      </c>
      <c r="H122">
        <v>181107</v>
      </c>
      <c r="I122">
        <v>1452514</v>
      </c>
      <c r="J122">
        <v>0</v>
      </c>
      <c r="K122">
        <v>22.93</v>
      </c>
      <c r="L122">
        <v>48.07</v>
      </c>
      <c r="M122">
        <v>3.37</v>
      </c>
      <c r="N122">
        <v>12.13</v>
      </c>
      <c r="O122">
        <v>1.03</v>
      </c>
      <c r="P122">
        <v>12.47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3224485</v>
      </c>
      <c r="D123">
        <v>1751865</v>
      </c>
      <c r="E123">
        <v>151398</v>
      </c>
      <c r="F123">
        <v>18207606</v>
      </c>
      <c r="G123">
        <v>4628081</v>
      </c>
      <c r="H123">
        <v>208101</v>
      </c>
      <c r="I123">
        <v>28171536</v>
      </c>
      <c r="J123">
        <v>0</v>
      </c>
      <c r="K123">
        <v>11.44</v>
      </c>
      <c r="L123">
        <v>6.22</v>
      </c>
      <c r="M123">
        <v>0.54</v>
      </c>
      <c r="N123">
        <v>64.63</v>
      </c>
      <c r="O123">
        <v>16.43</v>
      </c>
      <c r="P123">
        <v>0.74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86572</v>
      </c>
      <c r="D124">
        <v>40897</v>
      </c>
      <c r="E124">
        <v>1402</v>
      </c>
      <c r="F124">
        <v>67298</v>
      </c>
      <c r="G124">
        <v>9356</v>
      </c>
      <c r="H124">
        <v>494</v>
      </c>
      <c r="I124">
        <v>206019</v>
      </c>
      <c r="J124">
        <v>0</v>
      </c>
      <c r="K124">
        <v>42.02</v>
      </c>
      <c r="L124">
        <v>19.85</v>
      </c>
      <c r="M124">
        <v>0.68</v>
      </c>
      <c r="N124">
        <v>32.67</v>
      </c>
      <c r="O124">
        <v>4.54</v>
      </c>
      <c r="P124">
        <v>0.24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16581</v>
      </c>
      <c r="D125">
        <v>14166</v>
      </c>
      <c r="E125">
        <v>205</v>
      </c>
      <c r="F125">
        <v>13895</v>
      </c>
      <c r="G125">
        <v>166179</v>
      </c>
      <c r="H125">
        <v>228</v>
      </c>
      <c r="I125">
        <v>211254</v>
      </c>
      <c r="J125">
        <v>0</v>
      </c>
      <c r="K125">
        <v>7.84</v>
      </c>
      <c r="L125">
        <v>6.71</v>
      </c>
      <c r="M125">
        <v>0.1</v>
      </c>
      <c r="N125">
        <v>6.58</v>
      </c>
      <c r="O125">
        <v>78.66</v>
      </c>
      <c r="P125">
        <v>0.11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54475</v>
      </c>
      <c r="D126">
        <v>6639</v>
      </c>
      <c r="E126">
        <v>84501</v>
      </c>
      <c r="F126">
        <v>39609</v>
      </c>
      <c r="G126">
        <v>9302</v>
      </c>
      <c r="H126">
        <v>3935</v>
      </c>
      <c r="I126">
        <v>198461</v>
      </c>
      <c r="J126">
        <v>0</v>
      </c>
      <c r="K126">
        <v>27.44</v>
      </c>
      <c r="L126">
        <v>3.35</v>
      </c>
      <c r="M126">
        <v>42.58</v>
      </c>
      <c r="N126">
        <v>19.96</v>
      </c>
      <c r="O126">
        <v>4.69</v>
      </c>
      <c r="P126">
        <v>1.98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22087</v>
      </c>
      <c r="D127">
        <v>192797</v>
      </c>
      <c r="E127">
        <v>0</v>
      </c>
      <c r="F127">
        <v>3902</v>
      </c>
      <c r="G127">
        <v>290</v>
      </c>
      <c r="H127">
        <v>1977</v>
      </c>
      <c r="I127">
        <v>221053</v>
      </c>
      <c r="J127">
        <v>0</v>
      </c>
      <c r="K127">
        <v>9.99</v>
      </c>
      <c r="L127">
        <v>87.22</v>
      </c>
      <c r="M127">
        <v>0</v>
      </c>
      <c r="N127">
        <v>1.77</v>
      </c>
      <c r="O127">
        <v>0.13</v>
      </c>
      <c r="P127">
        <v>0.89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85412</v>
      </c>
      <c r="D128">
        <v>6</v>
      </c>
      <c r="E128">
        <v>725001</v>
      </c>
      <c r="F128">
        <v>41203</v>
      </c>
      <c r="G128">
        <v>173586</v>
      </c>
      <c r="H128">
        <v>3168</v>
      </c>
      <c r="I128">
        <v>1028376</v>
      </c>
      <c r="J128">
        <v>0</v>
      </c>
      <c r="K128">
        <v>8.3</v>
      </c>
      <c r="L128">
        <v>0</v>
      </c>
      <c r="M128">
        <v>70.5</v>
      </c>
      <c r="N128">
        <v>4.01</v>
      </c>
      <c r="O128">
        <v>16.88</v>
      </c>
      <c r="P128">
        <v>0.31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25.15</v>
      </c>
      <c r="L129">
        <v>14.94</v>
      </c>
      <c r="M129">
        <v>113.81</v>
      </c>
      <c r="N129">
        <v>67.83</v>
      </c>
      <c r="O129">
        <v>314.93</v>
      </c>
      <c r="P129">
        <v>25.08</v>
      </c>
      <c r="Q129">
        <v>72.81</v>
      </c>
      <c r="R129">
        <v>0</v>
      </c>
    </row>
    <row r="130" spans="1:18" ht="15">
      <c r="A130">
        <v>5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82.33</v>
      </c>
      <c r="L130">
        <v>89.82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ht="15">
      <c r="A131">
        <v>5</v>
      </c>
      <c r="B131">
        <v>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2.36</v>
      </c>
      <c r="L131">
        <v>0.4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4.66</v>
      </c>
      <c r="L132">
        <v>6.27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3.29</v>
      </c>
      <c r="L133">
        <v>1.36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0.09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7.27</v>
      </c>
      <c r="L135">
        <v>2.15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100</v>
      </c>
      <c r="L136">
        <v>100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ht="15">
      <c r="A137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2010-06-09T09:00:17Z</cp:lastPrinted>
  <dcterms:created xsi:type="dcterms:W3CDTF">2010-06-08T13:50:43Z</dcterms:created>
  <dcterms:modified xsi:type="dcterms:W3CDTF">2010-06-11T06:25:53Z</dcterms:modified>
  <cp:category/>
  <cp:version/>
  <cp:contentType/>
  <cp:contentStatus/>
</cp:coreProperties>
</file>