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785" activeTab="0"/>
  </bookViews>
  <sheets>
    <sheet name="prospetto1" sheetId="1" r:id="rId1"/>
    <sheet name="prospetto2" sheetId="2" r:id="rId2"/>
    <sheet name="prospetto3" sheetId="3" r:id="rId3"/>
    <sheet name="prospetto4" sheetId="4" r:id="rId4"/>
    <sheet name="datitrim" sheetId="5" state="hidden" r:id="rId5"/>
  </sheets>
  <definedNames>
    <definedName name="_xlnm.Print_Area" localSheetId="0">'prospetto1'!$A$1:$J$66</definedName>
    <definedName name="_xlnm.Print_Area" localSheetId="3">'prospetto4'!$A$1:$H$59</definedName>
  </definedNames>
  <calcPr fullCalcOnLoad="1"/>
</workbook>
</file>

<file path=xl/sharedStrings.xml><?xml version="1.0" encoding="utf-8"?>
<sst xmlns="http://schemas.openxmlformats.org/spreadsheetml/2006/main" count="285" uniqueCount="160">
  <si>
    <t>_x001A_</t>
  </si>
  <si>
    <t>ISVAP - Istituto di Diritto Pubblico - Legge 12 Agosto 1982, n. 576</t>
  </si>
  <si>
    <t>Prospetto n. 4</t>
  </si>
  <si>
    <t>ASSICURAZIONI DANNI: IMPRESE NAZIONALI E RAPPRESENTANZE DI IMPRESE ESTERE</t>
  </si>
  <si>
    <t>Portafoglio italiano - Lavoro diretto</t>
  </si>
  <si>
    <t>Importi in migliaia di EURO</t>
  </si>
  <si>
    <t>RAMI</t>
  </si>
  <si>
    <t>%</t>
  </si>
  <si>
    <t>Infortuni</t>
  </si>
  <si>
    <t>Malattia</t>
  </si>
  <si>
    <t>Corpi di veicoli terrestri</t>
  </si>
  <si>
    <t>Corpi di veicoli ferroviari</t>
  </si>
  <si>
    <t>Corpi di veicoli aerei</t>
  </si>
  <si>
    <t>Corpi di veicoli marittimi, lacustri e fluviali</t>
  </si>
  <si>
    <t>Merci trasportate</t>
  </si>
  <si>
    <t>Incendio ed elementi naturali</t>
  </si>
  <si>
    <t>Altri danni ai beni</t>
  </si>
  <si>
    <t>R.C. autoveicoli terrestri</t>
  </si>
  <si>
    <t>R.C. aeromobili</t>
  </si>
  <si>
    <t>R.C. veicoli marittimi, lacustri e fluviali</t>
  </si>
  <si>
    <t>R.C. generale</t>
  </si>
  <si>
    <t>Credito</t>
  </si>
  <si>
    <t>Cauzione</t>
  </si>
  <si>
    <t>Perdite pecuniarie di vario genere</t>
  </si>
  <si>
    <t>Tutela legale</t>
  </si>
  <si>
    <t>Assistenza</t>
  </si>
  <si>
    <t>TOTALE IMPRESE NAZIONALI E</t>
  </si>
  <si>
    <t>RAPPR. DI IMPRESE EXTRA S.E.E.</t>
  </si>
  <si>
    <t>R.c.autoveicoli</t>
  </si>
  <si>
    <t>terrestri</t>
  </si>
  <si>
    <t>Agenzie con mandato</t>
  </si>
  <si>
    <t>Agenzie in economia e gerenze</t>
  </si>
  <si>
    <t>Promotori finanziari</t>
  </si>
  <si>
    <t>Brokers</t>
  </si>
  <si>
    <t>TOTALE</t>
  </si>
  <si>
    <t>Prospetto n. 3</t>
  </si>
  <si>
    <t>ASSICURAZIONI VITA: IMPRESE NAZIONALI E RAPPRESENTANZE DI IMPRESE ESTERE</t>
  </si>
  <si>
    <t>Imprese italiane e rappresentanze di imprese extra Spazio Economico Europeo</t>
  </si>
  <si>
    <t>Assicurazioni di capitali</t>
  </si>
  <si>
    <t>Assicurazioni di rendite</t>
  </si>
  <si>
    <t xml:space="preserve">Premi di tariffa </t>
  </si>
  <si>
    <t>CATEGORIE</t>
  </si>
  <si>
    <t>Numero</t>
  </si>
  <si>
    <t>Somme</t>
  </si>
  <si>
    <t>Annui</t>
  </si>
  <si>
    <t>Unici</t>
  </si>
  <si>
    <t>Ricorrenti</t>
  </si>
  <si>
    <t>Totale</t>
  </si>
  <si>
    <t>polizze/teste</t>
  </si>
  <si>
    <t>assicurate</t>
  </si>
  <si>
    <t xml:space="preserve"> </t>
  </si>
  <si>
    <t>RAMO I:</t>
  </si>
  <si>
    <t>ASSICURAZIONI INDIVIDUALI</t>
  </si>
  <si>
    <t>rivalutabili</t>
  </si>
  <si>
    <t>di cui:  polizze in valuta</t>
  </si>
  <si>
    <t>ex art. 13, co.1, lett. b), d.lgs. 252/05</t>
  </si>
  <si>
    <t>temporanee di puro rischio</t>
  </si>
  <si>
    <t>altre</t>
  </si>
  <si>
    <t>TOTALE INDIVIDUALI</t>
  </si>
  <si>
    <t>di cui:  derivanti da trasformazione</t>
  </si>
  <si>
    <t>deriv. da trasf. di posiz. previd. a contr. ex art. 13, co. 1, lett. b), d.lgs. 252/05</t>
  </si>
  <si>
    <t>ASSICURAZIONI COLLETTIVE</t>
  </si>
  <si>
    <t>T.F.R. di legge</t>
  </si>
  <si>
    <t>temporanee di gruppo e altre di rischio</t>
  </si>
  <si>
    <t>previdenziali</t>
  </si>
  <si>
    <t>TOTALE COLLETTIVE</t>
  </si>
  <si>
    <t xml:space="preserve">TOTALE RAMO I </t>
  </si>
  <si>
    <t xml:space="preserve">TOTALE RAMO II </t>
  </si>
  <si>
    <t>RAMO III:</t>
  </si>
  <si>
    <t>connesse con fondi interni</t>
  </si>
  <si>
    <t>di cui: ex art. 13, co. 1, lett. b), d. lgs. 252/05</t>
  </si>
  <si>
    <t>connesse con fondi esterni</t>
  </si>
  <si>
    <t>connesse con indice azionario</t>
  </si>
  <si>
    <t>connesse con altro valore di riferimento</t>
  </si>
  <si>
    <t>TOTALE RAMO III</t>
  </si>
  <si>
    <t>TOTALE RAMO IV</t>
  </si>
  <si>
    <t>Segue:  Prospetto n. 3</t>
  </si>
  <si>
    <t>RAMO V:</t>
  </si>
  <si>
    <t>OPER. DI CAPITALIZZ. INDIVIDUALI</t>
  </si>
  <si>
    <t>di cui:  contratti ex art. 41 d.lgs. 209/05</t>
  </si>
  <si>
    <t>connessi con fondi interni</t>
  </si>
  <si>
    <t>connessi con fondi esterni</t>
  </si>
  <si>
    <t>connessi con indice azionario</t>
  </si>
  <si>
    <t>connessi con altro valore di riferimento</t>
  </si>
  <si>
    <t>OPER. DI CAPITALIZZ. COLLETTIVE</t>
  </si>
  <si>
    <t>di cui:  T.F.R. di legge</t>
  </si>
  <si>
    <t>TOTALE RAMO V</t>
  </si>
  <si>
    <t>TOTALE RAMO VI</t>
  </si>
  <si>
    <t>ASSICURAZIONI COMPLEMENTARI</t>
  </si>
  <si>
    <t>di cui:          ramo I</t>
  </si>
  <si>
    <t>ramo III</t>
  </si>
  <si>
    <t>ramo V</t>
  </si>
  <si>
    <t>ramo VI</t>
  </si>
  <si>
    <t>Nuove teste assicurate su convenzioni in corso</t>
  </si>
  <si>
    <t xml:space="preserve">al 1° gennaio per polizze collettive </t>
  </si>
  <si>
    <t>Rappresentanze di imprese con sede nello Spazio Economico Europeo (b)</t>
  </si>
  <si>
    <t>Totale nuova produzione</t>
  </si>
  <si>
    <t>(b) Dati relativi alle rappresentanze di imprese dello Spazio Economico Europeo (il cui controllo è esercitato dalle Autorità di vigilanza dei Paesi di origine) operanti in Italia, che hanno partecipato alla rilevazione.</t>
  </si>
  <si>
    <t>Prospetto n. 2</t>
  </si>
  <si>
    <t xml:space="preserve">ASSICURAZIONI VITA: IMPRESE NAZIONALI E RAPPRESENTANZE DI IMPRESE ESTERE </t>
  </si>
  <si>
    <t xml:space="preserve">Agenzie in </t>
  </si>
  <si>
    <t xml:space="preserve">Altre forme </t>
  </si>
  <si>
    <t>Sportelli bancari e postali</t>
  </si>
  <si>
    <t>economia e gerenze</t>
  </si>
  <si>
    <t>di vendita diretta</t>
  </si>
  <si>
    <t>Val. assoluto</t>
  </si>
  <si>
    <t>inc. %</t>
  </si>
  <si>
    <t>SETTORE INDIVIDUALI</t>
  </si>
  <si>
    <t xml:space="preserve"> RAMO I</t>
  </si>
  <si>
    <t>di cui art. 13, c. 1, lett. b) d.lgs. 252/05</t>
  </si>
  <si>
    <t xml:space="preserve"> RAMO II</t>
  </si>
  <si>
    <t xml:space="preserve"> RAMO III</t>
  </si>
  <si>
    <t xml:space="preserve"> RAMO IV</t>
  </si>
  <si>
    <t xml:space="preserve"> RAMO V</t>
  </si>
  <si>
    <t>di cui art. 41 d.lgs. 209/05</t>
  </si>
  <si>
    <t xml:space="preserve"> RAMO VI</t>
  </si>
  <si>
    <t xml:space="preserve"> TOTALE INDIVIDUALI   </t>
  </si>
  <si>
    <t>di cui :</t>
  </si>
  <si>
    <t>premi annui</t>
  </si>
  <si>
    <t>premi unici</t>
  </si>
  <si>
    <t>premi ricorrenti</t>
  </si>
  <si>
    <t>SETTORE COLLETTIVE</t>
  </si>
  <si>
    <t xml:space="preserve"> TOTALE COLLETTIVE   </t>
  </si>
  <si>
    <t>TOTALE IMPR. NAZIONALI E</t>
  </si>
  <si>
    <t>RAPPR. DI IMPR. EXTRA S.E.E.</t>
  </si>
  <si>
    <t>RAPPR. DI IMPRESE S.E.E. (*)</t>
  </si>
  <si>
    <t>NOTA:  sono esclusi i premi relativi alle assicurazioni complementari.</t>
  </si>
  <si>
    <t>(*) Premi raccolti in Italia dalle rappresentanze di imprese dello Spazio Economico Europeo (il cui controllo è esercitato dalle Autorità di vigilanza dei Paesi di origine) che hanno partecipato alla rilevazione.</t>
  </si>
  <si>
    <t>Prospetto n. 1</t>
  </si>
  <si>
    <t>Premi e rate di premi</t>
  </si>
  <si>
    <t xml:space="preserve">Annui </t>
  </si>
  <si>
    <t xml:space="preserve">Di cui (a) </t>
  </si>
  <si>
    <t xml:space="preserve"> di prima annualità</t>
  </si>
  <si>
    <t>popolari, adeguabili e indicizzate</t>
  </si>
  <si>
    <t>di cui: art. 13, co. 1, lett. b), d.lgs. 252/05</t>
  </si>
  <si>
    <t>TOTALE RAMO II</t>
  </si>
  <si>
    <t>di cui:  art. 13, co. 1, lett. b), d.lgs. 252/05</t>
  </si>
  <si>
    <t>di cui:  contratti art. 41 d.lgs. 209/05</t>
  </si>
  <si>
    <t>TOTALE RAMO VI  (b)</t>
  </si>
  <si>
    <t>di cui:     ramo I</t>
  </si>
  <si>
    <t xml:space="preserve">TOTALE IMPRESE NAZIONALI E </t>
  </si>
  <si>
    <t>RAPPRESENTANZE DI IMPRESE S.E.E. (c)</t>
  </si>
  <si>
    <t xml:space="preserve"> (a) I premi di prima annualità sono riferiti ai soli premi annui e ricorrenti (col. 1 e 3).</t>
  </si>
  <si>
    <t xml:space="preserve"> (c) Premi raccolti in Italia da rappresentanze di imprese dello Spazio Economico Europeo (il cui controllo è esercitato dalle Autorità</t>
  </si>
  <si>
    <t xml:space="preserve">       di Vigilanza dei Paesi di origine) che hanno partecipato alla rilevazione.</t>
  </si>
  <si>
    <t xml:space="preserve"> (b) Contributi raccolti per i fondi pensione: per il 42,8% si riferiscono a fondi aperti e per il 57,2% a fondi negoziali con garanzia.</t>
  </si>
  <si>
    <t xml:space="preserve">      Patrimoni gestiti: fondi pensione aperti (3.814.610 migliaia di Euro) e fondi pensione negoziali con garanzia (3.428.944 migliaia di Euro).   </t>
  </si>
  <si>
    <t xml:space="preserve">      Per quanto riguarda i fondi pensione negoziali senza garanzia, non inseriti nel ramo VI, i patrimoni gestiti ammontano a 2.735.741 migliaia di Euro.</t>
  </si>
  <si>
    <t xml:space="preserve">(a) Il concetto di nuova produzione emessa comporta che, per le polizze che prevedono una rateizzazione del premio, venga indicato l'intero importo di tariffa su base annua, comprensivo di eventuali sovrappremi e garanzie accessorie. </t>
  </si>
  <si>
    <t>Variazione % 2011/2010 su basi omogenee
(a)</t>
  </si>
  <si>
    <t>(a) Nei dati relativi al 2011 non sono comprese le informazioni statistiche riguardanti due imprese nazionali sottoposte a liquidazione coatta amministrativa e un'impresa nazionale che ha totalmente assegnato il proprio portafoglio a una rappresentanza in Italia di impresa SEE. Per tale ragione le variazioni percentuali 2011/2010 sono state calcolate anche su basi omonenee (ossia escludendo dai dati del 2010 le informazioni relative alle citate tre imprese).</t>
  </si>
  <si>
    <t>(b) Premi raccolti in Italia da rappresentanze di imprese dello Spazio Economico Europeo (il cui controllo è esercitato dalle Autorità di Vigilanza dei Paesi di origine) che hanno partecipato alla rilevazione.</t>
  </si>
  <si>
    <t xml:space="preserve"> (c) Dati riferiti a imprese nazionali e rappresentanze di imprese extra S.E.E.</t>
  </si>
  <si>
    <t xml:space="preserve"> (d) Il dato comprende anche i premi acquisiti attraverso il canale telefonico e il canale internet</t>
  </si>
  <si>
    <t>RAPPRESENTANZE DI IMPRESE S.E.E. (b)</t>
  </si>
  <si>
    <t>Altre forme di vendita diretta (d)</t>
  </si>
  <si>
    <t>ANNO
 2011</t>
  </si>
  <si>
    <t>Variazione %
2011 / 2010</t>
  </si>
  <si>
    <t>Incidenza 
%</t>
  </si>
  <si>
    <t>Totale rami danni
%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</si>
</sst>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\ \ \ \ \ "/>
    <numFmt numFmtId="165" formatCode="0.00\ \ \ \ \ \ "/>
    <numFmt numFmtId="166" formatCode="#,##0\ \ "/>
    <numFmt numFmtId="167" formatCode="0.00\ \ \ \ "/>
    <numFmt numFmtId="168" formatCode="0.00\ \ \ \ \ \ \ \ \ \ \ \ "/>
    <numFmt numFmtId="169" formatCode="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i/>
      <sz val="8.5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25">
    <xf numFmtId="0" fontId="0" fillId="0" borderId="0" xfId="0" applyFont="1" applyAlignment="1">
      <alignment/>
    </xf>
    <xf numFmtId="0" fontId="4" fillId="0" borderId="0" xfId="47" applyFo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Alignment="1">
      <alignment horizontal="centerContinuous"/>
      <protection/>
    </xf>
    <xf numFmtId="0" fontId="4" fillId="0" borderId="0" xfId="47" applyFont="1" applyBorder="1" applyAlignment="1">
      <alignment horizontal="centerContinuous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5" fillId="0" borderId="0" xfId="47" applyFont="1" applyAlignment="1">
      <alignment horizontal="right"/>
      <protection/>
    </xf>
    <xf numFmtId="0" fontId="4" fillId="0" borderId="10" xfId="47" applyFont="1" applyBorder="1">
      <alignment/>
      <protection/>
    </xf>
    <xf numFmtId="0" fontId="4" fillId="0" borderId="11" xfId="47" applyFont="1" applyBorder="1">
      <alignment/>
      <protection/>
    </xf>
    <xf numFmtId="0" fontId="4" fillId="0" borderId="12" xfId="47" applyFont="1" applyBorder="1">
      <alignment/>
      <protection/>
    </xf>
    <xf numFmtId="0" fontId="4" fillId="0" borderId="13" xfId="47" applyFont="1" applyBorder="1" applyAlignment="1">
      <alignment horizontal="centerContinuous"/>
      <protection/>
    </xf>
    <xf numFmtId="0" fontId="4" fillId="0" borderId="14" xfId="47" applyFont="1" applyBorder="1">
      <alignment/>
      <protection/>
    </xf>
    <xf numFmtId="0" fontId="4" fillId="0" borderId="14" xfId="47" applyFont="1" applyBorder="1" applyAlignment="1">
      <alignment horizontal="center"/>
      <protection/>
    </xf>
    <xf numFmtId="0" fontId="4" fillId="0" borderId="15" xfId="47" applyFont="1" applyBorder="1" applyAlignment="1">
      <alignment horizontal="center"/>
      <protection/>
    </xf>
    <xf numFmtId="0" fontId="4" fillId="0" borderId="11" xfId="47" applyFont="1" applyBorder="1" applyAlignment="1">
      <alignment horizontal="center"/>
      <protection/>
    </xf>
    <xf numFmtId="0" fontId="4" fillId="0" borderId="12" xfId="47" applyFont="1" applyBorder="1" applyAlignment="1">
      <alignment horizontal="right"/>
      <protection/>
    </xf>
    <xf numFmtId="0" fontId="4" fillId="0" borderId="13" xfId="47" applyFont="1" applyBorder="1">
      <alignment/>
      <protection/>
    </xf>
    <xf numFmtId="0" fontId="4" fillId="0" borderId="14" xfId="47" applyFont="1" applyBorder="1" applyAlignment="1" quotePrefix="1">
      <alignment horizontal="center"/>
      <protection/>
    </xf>
    <xf numFmtId="164" fontId="4" fillId="0" borderId="14" xfId="47" applyNumberFormat="1" applyFont="1" applyBorder="1">
      <alignment/>
      <protection/>
    </xf>
    <xf numFmtId="165" fontId="4" fillId="0" borderId="15" xfId="47" applyNumberFormat="1" applyFont="1" applyBorder="1">
      <alignment/>
      <protection/>
    </xf>
    <xf numFmtId="0" fontId="4" fillId="0" borderId="0" xfId="47" applyFont="1" applyBorder="1" applyAlignment="1">
      <alignment horizontal="left"/>
      <protection/>
    </xf>
    <xf numFmtId="0" fontId="4" fillId="0" borderId="16" xfId="47" applyFont="1" applyBorder="1">
      <alignment/>
      <protection/>
    </xf>
    <xf numFmtId="0" fontId="4" fillId="0" borderId="17" xfId="47" applyFont="1" applyBorder="1" applyAlignment="1">
      <alignment horizontal="center"/>
      <protection/>
    </xf>
    <xf numFmtId="0" fontId="4" fillId="0" borderId="18" xfId="47" applyFont="1" applyBorder="1">
      <alignment/>
      <protection/>
    </xf>
    <xf numFmtId="0" fontId="4" fillId="0" borderId="19" xfId="47" applyFont="1" applyBorder="1">
      <alignment/>
      <protection/>
    </xf>
    <xf numFmtId="166" fontId="4" fillId="0" borderId="17" xfId="47" applyNumberFormat="1" applyFont="1" applyBorder="1">
      <alignment/>
      <protection/>
    </xf>
    <xf numFmtId="167" fontId="4" fillId="0" borderId="20" xfId="47" applyNumberFormat="1" applyFont="1" applyBorder="1">
      <alignment/>
      <protection/>
    </xf>
    <xf numFmtId="0" fontId="5" fillId="0" borderId="14" xfId="47" applyFont="1" applyBorder="1" applyAlignment="1">
      <alignment horizontal="center"/>
      <protection/>
    </xf>
    <xf numFmtId="0" fontId="5" fillId="0" borderId="0" xfId="47" applyFont="1" applyBorder="1">
      <alignment/>
      <protection/>
    </xf>
    <xf numFmtId="166" fontId="5" fillId="0" borderId="21" xfId="47" applyNumberFormat="1" applyFont="1" applyBorder="1">
      <alignment/>
      <protection/>
    </xf>
    <xf numFmtId="167" fontId="5" fillId="0" borderId="22" xfId="47" applyNumberFormat="1" applyFont="1" applyBorder="1">
      <alignment/>
      <protection/>
    </xf>
    <xf numFmtId="167" fontId="5" fillId="0" borderId="15" xfId="47" applyNumberFormat="1" applyFont="1" applyBorder="1">
      <alignment/>
      <protection/>
    </xf>
    <xf numFmtId="0" fontId="5" fillId="0" borderId="0" xfId="47" applyFont="1">
      <alignment/>
      <protection/>
    </xf>
    <xf numFmtId="0" fontId="5" fillId="0" borderId="23" xfId="47" applyFont="1" applyBorder="1" applyAlignment="1">
      <alignment horizontal="center" vertical="top"/>
      <protection/>
    </xf>
    <xf numFmtId="0" fontId="5" fillId="0" borderId="10" xfId="47" applyFont="1" applyBorder="1" applyAlignment="1">
      <alignment vertical="top"/>
      <protection/>
    </xf>
    <xf numFmtId="164" fontId="5" fillId="0" borderId="23" xfId="47" applyNumberFormat="1" applyFont="1" applyBorder="1" applyAlignment="1">
      <alignment vertical="top"/>
      <protection/>
    </xf>
    <xf numFmtId="165" fontId="5" fillId="0" borderId="24" xfId="47" applyNumberFormat="1" applyFont="1" applyBorder="1" applyAlignment="1">
      <alignment vertical="top"/>
      <protection/>
    </xf>
    <xf numFmtId="166" fontId="5" fillId="0" borderId="14" xfId="47" applyNumberFormat="1" applyFont="1" applyBorder="1">
      <alignment/>
      <protection/>
    </xf>
    <xf numFmtId="166" fontId="5" fillId="0" borderId="0" xfId="47" applyNumberFormat="1" applyFont="1" applyBorder="1">
      <alignment/>
      <protection/>
    </xf>
    <xf numFmtId="0" fontId="4" fillId="0" borderId="0" xfId="47" applyFont="1" applyBorder="1" applyAlignment="1">
      <alignment horizontal="center"/>
      <protection/>
    </xf>
    <xf numFmtId="166" fontId="4" fillId="0" borderId="0" xfId="47" applyNumberFormat="1" applyFont="1" applyBorder="1">
      <alignment/>
      <protection/>
    </xf>
    <xf numFmtId="4" fontId="4" fillId="0" borderId="0" xfId="47" applyNumberFormat="1" applyFont="1" applyBorder="1">
      <alignment/>
      <protection/>
    </xf>
    <xf numFmtId="0" fontId="6" fillId="0" borderId="25" xfId="47" applyFont="1" applyBorder="1" applyAlignment="1">
      <alignment horizontal="center"/>
      <protection/>
    </xf>
    <xf numFmtId="0" fontId="6" fillId="0" borderId="26" xfId="47" applyFont="1" applyBorder="1">
      <alignment/>
      <protection/>
    </xf>
    <xf numFmtId="164" fontId="5" fillId="0" borderId="27" xfId="47" applyNumberFormat="1" applyFont="1" applyBorder="1">
      <alignment/>
      <protection/>
    </xf>
    <xf numFmtId="165" fontId="5" fillId="0" borderId="27" xfId="47" applyNumberFormat="1" applyFont="1" applyBorder="1" applyAlignment="1">
      <alignment/>
      <protection/>
    </xf>
    <xf numFmtId="0" fontId="7" fillId="0" borderId="0" xfId="47" applyFont="1" applyAlignment="1">
      <alignment/>
      <protection/>
    </xf>
    <xf numFmtId="0" fontId="7" fillId="0" borderId="0" xfId="47" applyFont="1">
      <alignment/>
      <protection/>
    </xf>
    <xf numFmtId="0" fontId="7" fillId="0" borderId="0" xfId="47" applyFont="1" applyBorder="1">
      <alignment/>
      <protection/>
    </xf>
    <xf numFmtId="0" fontId="4" fillId="0" borderId="28" xfId="47" applyFont="1" applyBorder="1" applyAlignment="1">
      <alignment horizontal="right"/>
      <protection/>
    </xf>
    <xf numFmtId="168" fontId="4" fillId="0" borderId="15" xfId="47" applyNumberFormat="1" applyFont="1" applyBorder="1">
      <alignment/>
      <protection/>
    </xf>
    <xf numFmtId="0" fontId="4" fillId="0" borderId="23" xfId="47" applyFont="1" applyBorder="1">
      <alignment/>
      <protection/>
    </xf>
    <xf numFmtId="0" fontId="4" fillId="0" borderId="29" xfId="47" applyFont="1" applyBorder="1">
      <alignment/>
      <protection/>
    </xf>
    <xf numFmtId="167" fontId="4" fillId="0" borderId="24" xfId="47" applyNumberFormat="1" applyFont="1" applyBorder="1">
      <alignment/>
      <protection/>
    </xf>
    <xf numFmtId="0" fontId="8" fillId="0" borderId="0" xfId="47" applyFont="1">
      <alignment/>
      <protection/>
    </xf>
    <xf numFmtId="0" fontId="6" fillId="0" borderId="0" xfId="47" applyFont="1">
      <alignment/>
      <protection/>
    </xf>
    <xf numFmtId="0" fontId="6" fillId="0" borderId="0" xfId="47" applyFont="1" applyBorder="1">
      <alignment/>
      <protection/>
    </xf>
    <xf numFmtId="0" fontId="6" fillId="0" borderId="0" xfId="47" applyFont="1" applyAlignment="1">
      <alignment horizontal="right"/>
      <protection/>
    </xf>
    <xf numFmtId="0" fontId="6" fillId="0" borderId="0" xfId="47" applyFont="1" applyAlignment="1">
      <alignment horizontal="centerContinuous"/>
      <protection/>
    </xf>
    <xf numFmtId="0" fontId="6" fillId="0" borderId="0" xfId="47" applyFont="1" applyBorder="1" applyAlignment="1">
      <alignment horizontal="centerContinuous"/>
      <protection/>
    </xf>
    <xf numFmtId="0" fontId="6" fillId="0" borderId="0" xfId="47" applyFont="1" applyAlignment="1">
      <alignment/>
      <protection/>
    </xf>
    <xf numFmtId="0" fontId="9" fillId="0" borderId="0" xfId="47" applyFont="1" applyAlignment="1">
      <alignment horizontal="right"/>
      <protection/>
    </xf>
    <xf numFmtId="0" fontId="9" fillId="0" borderId="0" xfId="47" applyFont="1">
      <alignment/>
      <protection/>
    </xf>
    <xf numFmtId="0" fontId="6" fillId="0" borderId="11" xfId="47" applyFont="1" applyBorder="1">
      <alignment/>
      <protection/>
    </xf>
    <xf numFmtId="0" fontId="6" fillId="0" borderId="12" xfId="47" applyFont="1" applyBorder="1">
      <alignment/>
      <protection/>
    </xf>
    <xf numFmtId="0" fontId="6" fillId="0" borderId="25" xfId="47" applyFont="1" applyBorder="1" applyAlignment="1">
      <alignment horizontal="centerContinuous"/>
      <protection/>
    </xf>
    <xf numFmtId="0" fontId="6" fillId="0" borderId="30" xfId="47" applyFont="1" applyBorder="1" applyAlignment="1">
      <alignment horizontal="centerContinuous"/>
      <protection/>
    </xf>
    <xf numFmtId="0" fontId="6" fillId="0" borderId="26" xfId="47" applyFont="1" applyBorder="1" applyAlignment="1">
      <alignment horizontal="centerContinuous"/>
      <protection/>
    </xf>
    <xf numFmtId="0" fontId="9" fillId="0" borderId="30" xfId="47" applyFont="1" applyBorder="1" applyAlignment="1">
      <alignment horizontal="centerContinuous"/>
      <protection/>
    </xf>
    <xf numFmtId="0" fontId="6" fillId="0" borderId="14" xfId="47" applyFont="1" applyBorder="1" applyAlignment="1">
      <alignment/>
      <protection/>
    </xf>
    <xf numFmtId="0" fontId="6" fillId="0" borderId="0" xfId="47" applyFont="1" applyBorder="1" applyAlignment="1">
      <alignment/>
      <protection/>
    </xf>
    <xf numFmtId="0" fontId="6" fillId="0" borderId="14" xfId="47" applyFont="1" applyBorder="1" applyAlignment="1">
      <alignment horizontal="center"/>
      <protection/>
    </xf>
    <xf numFmtId="0" fontId="6" fillId="0" borderId="31" xfId="47" applyFont="1" applyBorder="1" applyAlignment="1">
      <alignment horizontal="center"/>
      <protection/>
    </xf>
    <xf numFmtId="0" fontId="9" fillId="0" borderId="32" xfId="47" applyFont="1" applyBorder="1" applyAlignment="1">
      <alignment horizontal="center"/>
      <protection/>
    </xf>
    <xf numFmtId="0" fontId="6" fillId="0" borderId="23" xfId="47" applyFont="1" applyBorder="1">
      <alignment/>
      <protection/>
    </xf>
    <xf numFmtId="0" fontId="6" fillId="0" borderId="10" xfId="47" applyFont="1" applyBorder="1">
      <alignment/>
      <protection/>
    </xf>
    <xf numFmtId="0" fontId="6" fillId="0" borderId="23" xfId="47" applyFont="1" applyBorder="1" applyAlignment="1">
      <alignment horizontal="center"/>
      <protection/>
    </xf>
    <xf numFmtId="0" fontId="6" fillId="0" borderId="33" xfId="47" applyFont="1" applyBorder="1" applyAlignment="1">
      <alignment horizontal="center"/>
      <protection/>
    </xf>
    <xf numFmtId="0" fontId="9" fillId="0" borderId="34" xfId="47" applyFont="1" applyBorder="1" applyAlignment="1">
      <alignment horizontal="center"/>
      <protection/>
    </xf>
    <xf numFmtId="0" fontId="6" fillId="0" borderId="14" xfId="47" applyFont="1" applyBorder="1">
      <alignment/>
      <protection/>
    </xf>
    <xf numFmtId="0" fontId="6" fillId="0" borderId="31" xfId="47" applyFont="1" applyBorder="1">
      <alignment/>
      <protection/>
    </xf>
    <xf numFmtId="0" fontId="9" fillId="0" borderId="32" xfId="47" applyFont="1" applyBorder="1">
      <alignment/>
      <protection/>
    </xf>
    <xf numFmtId="0" fontId="6" fillId="0" borderId="14" xfId="47" applyFont="1" applyBorder="1" applyAlignment="1" quotePrefix="1">
      <alignment horizontal="center"/>
      <protection/>
    </xf>
    <xf numFmtId="166" fontId="6" fillId="0" borderId="14" xfId="47" applyNumberFormat="1" applyFont="1" applyBorder="1">
      <alignment/>
      <protection/>
    </xf>
    <xf numFmtId="166" fontId="6" fillId="0" borderId="31" xfId="47" applyNumberFormat="1" applyFont="1" applyBorder="1">
      <alignment/>
      <protection/>
    </xf>
    <xf numFmtId="166" fontId="9" fillId="0" borderId="32" xfId="47" applyNumberFormat="1" applyFont="1" applyBorder="1">
      <alignment/>
      <protection/>
    </xf>
    <xf numFmtId="0" fontId="6" fillId="0" borderId="0" xfId="47" applyFont="1" applyBorder="1" applyAlignment="1">
      <alignment horizontal="left" indent="1"/>
      <protection/>
    </xf>
    <xf numFmtId="0" fontId="6" fillId="0" borderId="0" xfId="47" applyFont="1" applyBorder="1" applyAlignment="1">
      <alignment horizontal="left" indent="4"/>
      <protection/>
    </xf>
    <xf numFmtId="166" fontId="6" fillId="0" borderId="31" xfId="47" applyNumberFormat="1" applyFont="1" applyFill="1" applyBorder="1">
      <alignment/>
      <protection/>
    </xf>
    <xf numFmtId="166" fontId="6" fillId="33" borderId="31" xfId="47" applyNumberFormat="1" applyFont="1" applyFill="1" applyBorder="1">
      <alignment/>
      <protection/>
    </xf>
    <xf numFmtId="0" fontId="9" fillId="0" borderId="14" xfId="47" applyFont="1" applyBorder="1" applyAlignment="1">
      <alignment horizontal="center"/>
      <protection/>
    </xf>
    <xf numFmtId="0" fontId="9" fillId="0" borderId="0" xfId="47" applyFont="1" applyBorder="1">
      <alignment/>
      <protection/>
    </xf>
    <xf numFmtId="166" fontId="9" fillId="0" borderId="14" xfId="47" applyNumberFormat="1" applyFont="1" applyBorder="1">
      <alignment/>
      <protection/>
    </xf>
    <xf numFmtId="166" fontId="9" fillId="0" borderId="31" xfId="47" applyNumberFormat="1" applyFont="1" applyBorder="1">
      <alignment/>
      <protection/>
    </xf>
    <xf numFmtId="166" fontId="9" fillId="0" borderId="31" xfId="47" applyNumberFormat="1" applyFont="1" applyFill="1" applyBorder="1">
      <alignment/>
      <protection/>
    </xf>
    <xf numFmtId="0" fontId="6" fillId="0" borderId="35" xfId="47" applyFont="1" applyBorder="1" applyAlignment="1">
      <alignment horizontal="center"/>
      <protection/>
    </xf>
    <xf numFmtId="0" fontId="6" fillId="0" borderId="36" xfId="47" applyFont="1" applyBorder="1">
      <alignment/>
      <protection/>
    </xf>
    <xf numFmtId="2" fontId="6" fillId="0" borderId="35" xfId="47" applyNumberFormat="1" applyFont="1" applyBorder="1">
      <alignment/>
      <protection/>
    </xf>
    <xf numFmtId="2" fontId="6" fillId="0" borderId="37" xfId="47" applyNumberFormat="1" applyFont="1" applyBorder="1">
      <alignment/>
      <protection/>
    </xf>
    <xf numFmtId="2" fontId="6" fillId="0" borderId="37" xfId="47" applyNumberFormat="1" applyFont="1" applyFill="1" applyBorder="1">
      <alignment/>
      <protection/>
    </xf>
    <xf numFmtId="2" fontId="9" fillId="0" borderId="38" xfId="47" applyNumberFormat="1" applyFont="1" applyBorder="1">
      <alignment/>
      <protection/>
    </xf>
    <xf numFmtId="0" fontId="6" fillId="0" borderId="10" xfId="47" applyFont="1" applyBorder="1" applyAlignment="1">
      <alignment horizontal="right"/>
      <protection/>
    </xf>
    <xf numFmtId="0" fontId="9" fillId="0" borderId="10" xfId="47" applyFont="1" applyBorder="1" applyAlignment="1">
      <alignment horizontal="left"/>
      <protection/>
    </xf>
    <xf numFmtId="166" fontId="6" fillId="0" borderId="23" xfId="47" applyNumberFormat="1" applyFont="1" applyBorder="1">
      <alignment/>
      <protection/>
    </xf>
    <xf numFmtId="166" fontId="6" fillId="0" borderId="33" xfId="47" applyNumberFormat="1" applyFont="1" applyBorder="1">
      <alignment/>
      <protection/>
    </xf>
    <xf numFmtId="166" fontId="6" fillId="0" borderId="33" xfId="47" applyNumberFormat="1" applyFont="1" applyFill="1" applyBorder="1">
      <alignment/>
      <protection/>
    </xf>
    <xf numFmtId="166" fontId="9" fillId="0" borderId="34" xfId="47" applyNumberFormat="1" applyFont="1" applyBorder="1">
      <alignment/>
      <protection/>
    </xf>
    <xf numFmtId="0" fontId="6" fillId="0" borderId="0" xfId="47" applyFont="1" applyBorder="1" applyAlignment="1">
      <alignment horizontal="left"/>
      <protection/>
    </xf>
    <xf numFmtId="166" fontId="9" fillId="0" borderId="39" xfId="47" applyNumberFormat="1" applyFont="1" applyBorder="1">
      <alignment/>
      <protection/>
    </xf>
    <xf numFmtId="166" fontId="9" fillId="0" borderId="0" xfId="47" applyNumberFormat="1" applyFont="1" applyBorder="1">
      <alignment/>
      <protection/>
    </xf>
    <xf numFmtId="166" fontId="9" fillId="0" borderId="40" xfId="47" applyNumberFormat="1" applyFont="1" applyBorder="1">
      <alignment/>
      <protection/>
    </xf>
    <xf numFmtId="2" fontId="6" fillId="0" borderId="41" xfId="47" applyNumberFormat="1" applyFont="1" applyBorder="1">
      <alignment/>
      <protection/>
    </xf>
    <xf numFmtId="2" fontId="6" fillId="0" borderId="36" xfId="47" applyNumberFormat="1" applyFont="1" applyBorder="1">
      <alignment/>
      <protection/>
    </xf>
    <xf numFmtId="0" fontId="9" fillId="0" borderId="0" xfId="47" applyFont="1" applyBorder="1" applyAlignment="1">
      <alignment horizontal="right"/>
      <protection/>
    </xf>
    <xf numFmtId="0" fontId="9" fillId="0" borderId="0" xfId="47" applyFont="1" applyBorder="1" applyAlignment="1">
      <alignment horizontal="left"/>
      <protection/>
    </xf>
    <xf numFmtId="0" fontId="6" fillId="0" borderId="36" xfId="47" applyFont="1" applyBorder="1" applyAlignment="1">
      <alignment horizontal="right"/>
      <protection/>
    </xf>
    <xf numFmtId="2" fontId="6" fillId="0" borderId="42" xfId="47" applyNumberFormat="1" applyFont="1" applyBorder="1">
      <alignment/>
      <protection/>
    </xf>
    <xf numFmtId="2" fontId="6" fillId="0" borderId="42" xfId="47" applyNumberFormat="1" applyFont="1" applyFill="1" applyBorder="1">
      <alignment/>
      <protection/>
    </xf>
    <xf numFmtId="2" fontId="9" fillId="0" borderId="43" xfId="47" applyNumberFormat="1" applyFont="1" applyBorder="1">
      <alignment/>
      <protection/>
    </xf>
    <xf numFmtId="166" fontId="6" fillId="0" borderId="14" xfId="47" applyNumberFormat="1" applyFont="1" applyBorder="1" applyAlignment="1">
      <alignment/>
      <protection/>
    </xf>
    <xf numFmtId="166" fontId="6" fillId="0" borderId="31" xfId="47" applyNumberFormat="1" applyFont="1" applyBorder="1" applyAlignment="1">
      <alignment/>
      <protection/>
    </xf>
    <xf numFmtId="166" fontId="9" fillId="0" borderId="32" xfId="47" applyNumberFormat="1" applyFont="1" applyBorder="1" applyAlignment="1">
      <alignment/>
      <protection/>
    </xf>
    <xf numFmtId="166" fontId="6" fillId="0" borderId="39" xfId="47" applyNumberFormat="1" applyFont="1" applyBorder="1">
      <alignment/>
      <protection/>
    </xf>
    <xf numFmtId="166" fontId="6" fillId="0" borderId="0" xfId="47" applyNumberFormat="1" applyFont="1" applyBorder="1">
      <alignment/>
      <protection/>
    </xf>
    <xf numFmtId="166" fontId="6" fillId="0" borderId="40" xfId="47" applyNumberFormat="1" applyFont="1" applyBorder="1">
      <alignment/>
      <protection/>
    </xf>
    <xf numFmtId="0" fontId="6" fillId="0" borderId="0" xfId="47" applyFont="1" applyBorder="1" applyAlignment="1">
      <alignment horizontal="left" indent="2"/>
      <protection/>
    </xf>
    <xf numFmtId="166" fontId="6" fillId="34" borderId="31" xfId="47" applyNumberFormat="1" applyFont="1" applyFill="1" applyBorder="1">
      <alignment/>
      <protection/>
    </xf>
    <xf numFmtId="2" fontId="9" fillId="0" borderId="38" xfId="47" applyNumberFormat="1" applyFont="1" applyBorder="1" applyAlignment="1">
      <alignment/>
      <protection/>
    </xf>
    <xf numFmtId="0" fontId="6" fillId="0" borderId="44" xfId="47" applyFont="1" applyBorder="1" applyAlignment="1">
      <alignment horizontal="center"/>
      <protection/>
    </xf>
    <xf numFmtId="0" fontId="6" fillId="0" borderId="45" xfId="47" applyFont="1" applyBorder="1">
      <alignment/>
      <protection/>
    </xf>
    <xf numFmtId="0" fontId="9" fillId="0" borderId="45" xfId="47" applyFont="1" applyBorder="1">
      <alignment/>
      <protection/>
    </xf>
    <xf numFmtId="166" fontId="6" fillId="0" borderId="44" xfId="47" applyNumberFormat="1" applyFont="1" applyBorder="1" applyAlignment="1">
      <alignment/>
      <protection/>
    </xf>
    <xf numFmtId="166" fontId="6" fillId="0" borderId="46" xfId="47" applyNumberFormat="1" applyFont="1" applyBorder="1">
      <alignment/>
      <protection/>
    </xf>
    <xf numFmtId="166" fontId="6" fillId="0" borderId="44" xfId="47" applyNumberFormat="1" applyFont="1" applyBorder="1">
      <alignment/>
      <protection/>
    </xf>
    <xf numFmtId="166" fontId="9" fillId="0" borderId="47" xfId="47" applyNumberFormat="1" applyFont="1" applyBorder="1" applyAlignment="1">
      <alignment/>
      <protection/>
    </xf>
    <xf numFmtId="2" fontId="6" fillId="0" borderId="23" xfId="47" applyNumberFormat="1" applyFont="1" applyBorder="1">
      <alignment/>
      <protection/>
    </xf>
    <xf numFmtId="2" fontId="6" fillId="0" borderId="33" xfId="47" applyNumberFormat="1" applyFont="1" applyBorder="1">
      <alignment/>
      <protection/>
    </xf>
    <xf numFmtId="2" fontId="9" fillId="0" borderId="34" xfId="47" applyNumberFormat="1" applyFont="1" applyBorder="1" applyAlignment="1">
      <alignment/>
      <protection/>
    </xf>
    <xf numFmtId="0" fontId="6" fillId="0" borderId="11" xfId="47" applyFont="1" applyBorder="1" applyAlignment="1">
      <alignment horizontal="left" indent="1"/>
      <protection/>
    </xf>
    <xf numFmtId="0" fontId="6" fillId="0" borderId="12" xfId="47" applyFont="1" applyBorder="1" applyAlignment="1">
      <alignment horizontal="center"/>
      <protection/>
    </xf>
    <xf numFmtId="0" fontId="6" fillId="0" borderId="28" xfId="47" applyFont="1" applyBorder="1" applyAlignment="1">
      <alignment horizontal="center"/>
      <protection/>
    </xf>
    <xf numFmtId="0" fontId="6" fillId="0" borderId="0" xfId="47" applyFont="1" applyBorder="1" applyAlignment="1">
      <alignment horizontal="right"/>
      <protection/>
    </xf>
    <xf numFmtId="166" fontId="6" fillId="0" borderId="48" xfId="47" applyNumberFormat="1" applyFont="1" applyBorder="1">
      <alignment/>
      <protection/>
    </xf>
    <xf numFmtId="0" fontId="6" fillId="0" borderId="11" xfId="47" applyFont="1" applyBorder="1" applyAlignment="1">
      <alignment horizontal="center"/>
      <protection/>
    </xf>
    <xf numFmtId="0" fontId="9" fillId="0" borderId="12" xfId="47" applyFont="1" applyBorder="1">
      <alignment/>
      <protection/>
    </xf>
    <xf numFmtId="166" fontId="6" fillId="0" borderId="49" xfId="47" applyNumberFormat="1" applyFont="1" applyBorder="1">
      <alignment/>
      <protection/>
    </xf>
    <xf numFmtId="166" fontId="6" fillId="0" borderId="12" xfId="47" applyNumberFormat="1" applyFont="1" applyBorder="1">
      <alignment/>
      <protection/>
    </xf>
    <xf numFmtId="166" fontId="6" fillId="0" borderId="50" xfId="47" applyNumberFormat="1" applyFont="1" applyBorder="1">
      <alignment/>
      <protection/>
    </xf>
    <xf numFmtId="166" fontId="9" fillId="0" borderId="51" xfId="47" applyNumberFormat="1" applyFont="1" applyBorder="1" applyAlignment="1">
      <alignment/>
      <protection/>
    </xf>
    <xf numFmtId="0" fontId="9" fillId="0" borderId="0" xfId="47" applyFont="1" applyBorder="1" applyAlignment="1">
      <alignment vertical="top"/>
      <protection/>
    </xf>
    <xf numFmtId="166" fontId="9" fillId="0" borderId="39" xfId="47" applyNumberFormat="1" applyFont="1" applyBorder="1" applyAlignment="1">
      <alignment vertical="top"/>
      <protection/>
    </xf>
    <xf numFmtId="166" fontId="9" fillId="0" borderId="0" xfId="47" applyNumberFormat="1" applyFont="1" applyBorder="1" applyAlignment="1">
      <alignment vertical="top"/>
      <protection/>
    </xf>
    <xf numFmtId="166" fontId="9" fillId="0" borderId="40" xfId="47" applyNumberFormat="1" applyFont="1" applyBorder="1" applyAlignment="1">
      <alignment vertical="top"/>
      <protection/>
    </xf>
    <xf numFmtId="166" fontId="9" fillId="0" borderId="32" xfId="47" applyNumberFormat="1" applyFont="1" applyBorder="1" applyAlignment="1">
      <alignment vertical="top"/>
      <protection/>
    </xf>
    <xf numFmtId="0" fontId="6" fillId="0" borderId="16" xfId="47" applyFont="1" applyBorder="1">
      <alignment/>
      <protection/>
    </xf>
    <xf numFmtId="0" fontId="6" fillId="0" borderId="52" xfId="47" applyFont="1" applyBorder="1">
      <alignment/>
      <protection/>
    </xf>
    <xf numFmtId="0" fontId="6" fillId="0" borderId="39" xfId="47" applyFont="1" applyBorder="1">
      <alignment/>
      <protection/>
    </xf>
    <xf numFmtId="0" fontId="6" fillId="0" borderId="40" xfId="47" applyFont="1" applyBorder="1">
      <alignment/>
      <protection/>
    </xf>
    <xf numFmtId="0" fontId="6" fillId="0" borderId="29" xfId="47" applyFont="1" applyBorder="1" applyAlignment="1">
      <alignment/>
      <protection/>
    </xf>
    <xf numFmtId="166" fontId="6" fillId="0" borderId="10" xfId="47" applyNumberFormat="1" applyFont="1" applyBorder="1" applyAlignment="1">
      <alignment/>
      <protection/>
    </xf>
    <xf numFmtId="166" fontId="6" fillId="0" borderId="34" xfId="47" applyNumberFormat="1" applyFont="1" applyBorder="1" applyAlignment="1">
      <alignment/>
      <protection/>
    </xf>
    <xf numFmtId="166" fontId="6" fillId="0" borderId="34" xfId="47" applyNumberFormat="1" applyFont="1" applyBorder="1">
      <alignment/>
      <protection/>
    </xf>
    <xf numFmtId="166" fontId="6" fillId="0" borderId="23" xfId="47" applyNumberFormat="1" applyFont="1" applyBorder="1" applyAlignment="1">
      <alignment/>
      <protection/>
    </xf>
    <xf numFmtId="166" fontId="6" fillId="0" borderId="53" xfId="47" applyNumberFormat="1" applyFont="1" applyBorder="1" applyAlignment="1">
      <alignment/>
      <protection/>
    </xf>
    <xf numFmtId="166" fontId="6" fillId="34" borderId="33" xfId="47" applyNumberFormat="1" applyFont="1" applyFill="1" applyBorder="1" applyAlignment="1">
      <alignment/>
      <protection/>
    </xf>
    <xf numFmtId="166" fontId="9" fillId="0" borderId="34" xfId="47" applyNumberFormat="1" applyFont="1" applyBorder="1" applyAlignment="1">
      <alignment/>
      <protection/>
    </xf>
    <xf numFmtId="0" fontId="6" fillId="0" borderId="25" xfId="47" applyFont="1" applyBorder="1">
      <alignment/>
      <protection/>
    </xf>
    <xf numFmtId="0" fontId="6" fillId="0" borderId="26" xfId="47" applyFont="1" applyBorder="1" applyAlignment="1">
      <alignment/>
      <protection/>
    </xf>
    <xf numFmtId="166" fontId="6" fillId="0" borderId="26" xfId="47" applyNumberFormat="1" applyFont="1" applyBorder="1">
      <alignment/>
      <protection/>
    </xf>
    <xf numFmtId="166" fontId="6" fillId="0" borderId="30" xfId="47" applyNumberFormat="1" applyFont="1" applyBorder="1">
      <alignment/>
      <protection/>
    </xf>
    <xf numFmtId="166" fontId="6" fillId="0" borderId="0" xfId="47" applyNumberFormat="1" applyFont="1">
      <alignment/>
      <protection/>
    </xf>
    <xf numFmtId="0" fontId="6" fillId="0" borderId="43" xfId="47" applyFont="1" applyBorder="1">
      <alignment/>
      <protection/>
    </xf>
    <xf numFmtId="2" fontId="6" fillId="0" borderId="54" xfId="47" applyNumberFormat="1" applyFont="1" applyBorder="1">
      <alignment/>
      <protection/>
    </xf>
    <xf numFmtId="166" fontId="9" fillId="0" borderId="30" xfId="47" applyNumberFormat="1" applyFont="1" applyBorder="1">
      <alignment/>
      <protection/>
    </xf>
    <xf numFmtId="0" fontId="9" fillId="0" borderId="0" xfId="47" applyFont="1" applyAlignment="1">
      <alignment horizontal="centerContinuous"/>
      <protection/>
    </xf>
    <xf numFmtId="0" fontId="6" fillId="0" borderId="28" xfId="47" applyFont="1" applyBorder="1">
      <alignment/>
      <protection/>
    </xf>
    <xf numFmtId="0" fontId="6" fillId="0" borderId="11" xfId="47" applyFont="1" applyBorder="1" applyAlignment="1">
      <alignment horizontal="centerContinuous" vertical="center"/>
      <protection/>
    </xf>
    <xf numFmtId="0" fontId="6" fillId="0" borderId="55" xfId="47" applyFont="1" applyBorder="1" applyAlignment="1">
      <alignment horizontal="centerContinuous" vertical="center"/>
      <protection/>
    </xf>
    <xf numFmtId="0" fontId="6" fillId="0" borderId="12" xfId="47" applyFont="1" applyBorder="1" applyAlignment="1">
      <alignment horizontal="centerContinuous" vertical="center"/>
      <protection/>
    </xf>
    <xf numFmtId="0" fontId="6" fillId="0" borderId="51" xfId="47" applyFont="1" applyBorder="1" applyAlignment="1">
      <alignment horizontal="centerContinuous" vertical="center"/>
      <protection/>
    </xf>
    <xf numFmtId="0" fontId="6" fillId="0" borderId="17" xfId="47" applyFont="1" applyBorder="1" applyAlignment="1">
      <alignment vertical="center"/>
      <protection/>
    </xf>
    <xf numFmtId="0" fontId="6" fillId="0" borderId="56" xfId="47" applyFont="1" applyBorder="1" applyAlignment="1">
      <alignment vertical="center"/>
      <protection/>
    </xf>
    <xf numFmtId="0" fontId="6" fillId="0" borderId="18" xfId="47" applyFont="1" applyBorder="1" applyAlignment="1">
      <alignment vertical="center"/>
      <protection/>
    </xf>
    <xf numFmtId="0" fontId="6" fillId="0" borderId="57" xfId="47" applyFont="1" applyBorder="1" applyAlignment="1">
      <alignment vertical="center"/>
      <protection/>
    </xf>
    <xf numFmtId="0" fontId="6" fillId="0" borderId="19" xfId="47" applyFont="1" applyBorder="1" applyAlignment="1">
      <alignment vertical="center"/>
      <protection/>
    </xf>
    <xf numFmtId="0" fontId="6" fillId="0" borderId="21" xfId="47" applyFont="1" applyBorder="1" applyAlignment="1">
      <alignment horizontal="center" vertical="center"/>
      <protection/>
    </xf>
    <xf numFmtId="0" fontId="6" fillId="0" borderId="52" xfId="47" applyFont="1" applyBorder="1" applyAlignment="1">
      <alignment horizontal="center" vertical="center"/>
      <protection/>
    </xf>
    <xf numFmtId="0" fontId="6" fillId="0" borderId="58" xfId="47" applyFont="1" applyBorder="1" applyAlignment="1">
      <alignment horizontal="center" vertical="center"/>
      <protection/>
    </xf>
    <xf numFmtId="0" fontId="6" fillId="0" borderId="16" xfId="47" applyFont="1" applyBorder="1" applyAlignment="1">
      <alignment horizontal="center" vertical="center"/>
      <protection/>
    </xf>
    <xf numFmtId="0" fontId="6" fillId="0" borderId="28" xfId="47" applyFont="1" applyBorder="1" applyAlignment="1">
      <alignment/>
      <protection/>
    </xf>
    <xf numFmtId="0" fontId="10" fillId="0" borderId="11" xfId="47" applyFont="1" applyFill="1" applyBorder="1" applyAlignment="1">
      <alignment horizontal="centerContinuous"/>
      <protection/>
    </xf>
    <xf numFmtId="0" fontId="10" fillId="0" borderId="55" xfId="47" applyFont="1" applyFill="1" applyBorder="1" applyAlignment="1">
      <alignment horizontal="centerContinuous"/>
      <protection/>
    </xf>
    <xf numFmtId="0" fontId="10" fillId="0" borderId="12" xfId="47" applyFont="1" applyFill="1" applyBorder="1" applyAlignment="1">
      <alignment horizontal="centerContinuous"/>
      <protection/>
    </xf>
    <xf numFmtId="0" fontId="10" fillId="0" borderId="28" xfId="47" applyFont="1" applyFill="1" applyBorder="1" applyAlignment="1">
      <alignment horizontal="centerContinuous"/>
      <protection/>
    </xf>
    <xf numFmtId="0" fontId="6" fillId="0" borderId="16" xfId="47" applyFont="1" applyFill="1" applyBorder="1" applyAlignment="1">
      <alignment/>
      <protection/>
    </xf>
    <xf numFmtId="166" fontId="6" fillId="0" borderId="14" xfId="47" applyNumberFormat="1" applyFont="1" applyFill="1" applyBorder="1" applyAlignment="1">
      <alignment/>
      <protection/>
    </xf>
    <xf numFmtId="169" fontId="6" fillId="0" borderId="52" xfId="47" applyNumberFormat="1" applyFont="1" applyFill="1" applyBorder="1" applyAlignment="1">
      <alignment/>
      <protection/>
    </xf>
    <xf numFmtId="166" fontId="6" fillId="0" borderId="0" xfId="47" applyNumberFormat="1" applyFont="1" applyFill="1" applyBorder="1" applyAlignment="1">
      <alignment/>
      <protection/>
    </xf>
    <xf numFmtId="166" fontId="9" fillId="0" borderId="0" xfId="47" applyNumberFormat="1" applyFont="1" applyFill="1" applyBorder="1" applyAlignment="1">
      <alignment/>
      <protection/>
    </xf>
    <xf numFmtId="169" fontId="6" fillId="0" borderId="16" xfId="47" applyNumberFormat="1" applyFont="1" applyFill="1" applyBorder="1" applyAlignment="1">
      <alignment/>
      <protection/>
    </xf>
    <xf numFmtId="0" fontId="11" fillId="0" borderId="0" xfId="47" applyFont="1" applyBorder="1" applyAlignment="1">
      <alignment horizontal="left"/>
      <protection/>
    </xf>
    <xf numFmtId="166" fontId="6" fillId="0" borderId="52" xfId="47" applyNumberFormat="1" applyFont="1" applyFill="1" applyBorder="1" applyAlignment="1">
      <alignment/>
      <protection/>
    </xf>
    <xf numFmtId="166" fontId="6" fillId="0" borderId="16" xfId="47" applyNumberFormat="1" applyFont="1" applyFill="1" applyBorder="1" applyAlignment="1">
      <alignment/>
      <protection/>
    </xf>
    <xf numFmtId="0" fontId="9" fillId="0" borderId="16" xfId="47" applyFont="1" applyFill="1" applyBorder="1" applyAlignment="1">
      <alignment horizontal="right"/>
      <protection/>
    </xf>
    <xf numFmtId="166" fontId="9" fillId="0" borderId="14" xfId="47" applyNumberFormat="1" applyFont="1" applyFill="1" applyBorder="1" applyAlignment="1">
      <alignment/>
      <protection/>
    </xf>
    <xf numFmtId="169" fontId="9" fillId="0" borderId="52" xfId="47" applyNumberFormat="1" applyFont="1" applyFill="1" applyBorder="1" applyAlignment="1">
      <alignment/>
      <protection/>
    </xf>
    <xf numFmtId="169" fontId="9" fillId="0" borderId="16" xfId="47" applyNumberFormat="1" applyFont="1" applyFill="1" applyBorder="1" applyAlignment="1">
      <alignment/>
      <protection/>
    </xf>
    <xf numFmtId="0" fontId="6" fillId="0" borderId="16" xfId="47" applyFont="1" applyBorder="1" applyAlignment="1">
      <alignment horizontal="left" indent="1"/>
      <protection/>
    </xf>
    <xf numFmtId="166" fontId="6" fillId="0" borderId="52" xfId="47" applyNumberFormat="1" applyFont="1" applyBorder="1">
      <alignment/>
      <protection/>
    </xf>
    <xf numFmtId="166" fontId="6" fillId="0" borderId="16" xfId="47" applyNumberFormat="1" applyFont="1" applyBorder="1">
      <alignment/>
      <protection/>
    </xf>
    <xf numFmtId="0" fontId="6" fillId="0" borderId="16" xfId="47" applyFont="1" applyFill="1" applyBorder="1" applyAlignment="1">
      <alignment horizontal="left" indent="1"/>
      <protection/>
    </xf>
    <xf numFmtId="0" fontId="6" fillId="0" borderId="23" xfId="47" applyFont="1" applyBorder="1" applyAlignment="1" quotePrefix="1">
      <alignment horizontal="center"/>
      <protection/>
    </xf>
    <xf numFmtId="0" fontId="6" fillId="0" borderId="29" xfId="47" applyFont="1" applyFill="1" applyBorder="1" applyAlignment="1">
      <alignment horizontal="left" indent="1"/>
      <protection/>
    </xf>
    <xf numFmtId="166" fontId="6" fillId="0" borderId="23" xfId="47" applyNumberFormat="1" applyFont="1" applyFill="1" applyBorder="1" applyAlignment="1">
      <alignment/>
      <protection/>
    </xf>
    <xf numFmtId="169" fontId="6" fillId="0" borderId="59" xfId="47" applyNumberFormat="1" applyFont="1" applyFill="1" applyBorder="1" applyAlignment="1">
      <alignment/>
      <protection/>
    </xf>
    <xf numFmtId="166" fontId="6" fillId="0" borderId="10" xfId="47" applyNumberFormat="1" applyFont="1" applyFill="1" applyBorder="1" applyAlignment="1">
      <alignment/>
      <protection/>
    </xf>
    <xf numFmtId="166" fontId="9" fillId="0" borderId="18" xfId="47" applyNumberFormat="1" applyFont="1" applyFill="1" applyBorder="1" applyAlignment="1">
      <alignment/>
      <protection/>
    </xf>
    <xf numFmtId="0" fontId="6" fillId="0" borderId="28" xfId="47" applyFont="1" applyFill="1" applyBorder="1" applyAlignment="1">
      <alignment/>
      <protection/>
    </xf>
    <xf numFmtId="166" fontId="6" fillId="0" borderId="11" xfId="47" applyNumberFormat="1" applyFont="1" applyFill="1" applyBorder="1" applyAlignment="1">
      <alignment/>
      <protection/>
    </xf>
    <xf numFmtId="166" fontId="6" fillId="0" borderId="55" xfId="47" applyNumberFormat="1" applyFont="1" applyFill="1" applyBorder="1" applyAlignment="1">
      <alignment/>
      <protection/>
    </xf>
    <xf numFmtId="166" fontId="6" fillId="0" borderId="12" xfId="47" applyNumberFormat="1" applyFont="1" applyFill="1" applyBorder="1" applyAlignment="1">
      <alignment/>
      <protection/>
    </xf>
    <xf numFmtId="166" fontId="9" fillId="0" borderId="12" xfId="47" applyNumberFormat="1" applyFont="1" applyFill="1" applyBorder="1" applyAlignment="1">
      <alignment/>
      <protection/>
    </xf>
    <xf numFmtId="169" fontId="6" fillId="0" borderId="28" xfId="47" applyNumberFormat="1" applyFont="1" applyFill="1" applyBorder="1" applyAlignment="1">
      <alignment/>
      <protection/>
    </xf>
    <xf numFmtId="0" fontId="9" fillId="0" borderId="29" xfId="47" applyFont="1" applyFill="1" applyBorder="1" applyAlignment="1">
      <alignment horizontal="right"/>
      <protection/>
    </xf>
    <xf numFmtId="166" fontId="9" fillId="0" borderId="23" xfId="47" applyNumberFormat="1" applyFont="1" applyFill="1" applyBorder="1" applyAlignment="1">
      <alignment/>
      <protection/>
    </xf>
    <xf numFmtId="169" fontId="9" fillId="0" borderId="59" xfId="47" applyNumberFormat="1" applyFont="1" applyFill="1" applyBorder="1" applyAlignment="1">
      <alignment/>
      <protection/>
    </xf>
    <xf numFmtId="166" fontId="9" fillId="0" borderId="10" xfId="47" applyNumberFormat="1" applyFont="1" applyFill="1" applyBorder="1" applyAlignment="1">
      <alignment/>
      <protection/>
    </xf>
    <xf numFmtId="169" fontId="9" fillId="0" borderId="29" xfId="47" applyNumberFormat="1" applyFont="1" applyFill="1" applyBorder="1" applyAlignment="1">
      <alignment/>
      <protection/>
    </xf>
    <xf numFmtId="0" fontId="6" fillId="0" borderId="11" xfId="47" applyFont="1" applyBorder="1" applyAlignment="1" quotePrefix="1">
      <alignment horizontal="center"/>
      <protection/>
    </xf>
    <xf numFmtId="0" fontId="9" fillId="0" borderId="28" xfId="47" applyFont="1" applyFill="1" applyBorder="1" applyAlignment="1">
      <alignment/>
      <protection/>
    </xf>
    <xf numFmtId="169" fontId="6" fillId="0" borderId="55" xfId="47" applyNumberFormat="1" applyFont="1" applyFill="1" applyBorder="1" applyAlignment="1">
      <alignment/>
      <protection/>
    </xf>
    <xf numFmtId="0" fontId="9" fillId="0" borderId="16" xfId="47" applyFont="1" applyFill="1" applyBorder="1" applyAlignment="1">
      <alignment vertical="top"/>
      <protection/>
    </xf>
    <xf numFmtId="166" fontId="9" fillId="0" borderId="14" xfId="47" applyNumberFormat="1" applyFont="1" applyFill="1" applyBorder="1" applyAlignment="1">
      <alignment vertical="top"/>
      <protection/>
    </xf>
    <xf numFmtId="169" fontId="9" fillId="0" borderId="52" xfId="47" applyNumberFormat="1" applyFont="1" applyFill="1" applyBorder="1" applyAlignment="1">
      <alignment vertical="top"/>
      <protection/>
    </xf>
    <xf numFmtId="166" fontId="9" fillId="0" borderId="0" xfId="47" applyNumberFormat="1" applyFont="1" applyFill="1" applyBorder="1" applyAlignment="1">
      <alignment vertical="top"/>
      <protection/>
    </xf>
    <xf numFmtId="169" fontId="9" fillId="0" borderId="16" xfId="47" applyNumberFormat="1" applyFont="1" applyFill="1" applyBorder="1" applyAlignment="1">
      <alignment vertical="top"/>
      <protection/>
    </xf>
    <xf numFmtId="0" fontId="6" fillId="0" borderId="35" xfId="47" applyFont="1" applyBorder="1" applyAlignment="1" quotePrefix="1">
      <alignment horizontal="center"/>
      <protection/>
    </xf>
    <xf numFmtId="2" fontId="6" fillId="0" borderId="36" xfId="47" applyNumberFormat="1" applyFont="1" applyFill="1" applyBorder="1" applyAlignment="1">
      <alignment/>
      <protection/>
    </xf>
    <xf numFmtId="169" fontId="6" fillId="0" borderId="36" xfId="47" applyNumberFormat="1" applyFont="1" applyFill="1" applyBorder="1" applyAlignment="1">
      <alignment vertical="top"/>
      <protection/>
    </xf>
    <xf numFmtId="2" fontId="9" fillId="0" borderId="36" xfId="47" applyNumberFormat="1" applyFont="1" applyFill="1" applyBorder="1" applyAlignment="1">
      <alignment/>
      <protection/>
    </xf>
    <xf numFmtId="169" fontId="6" fillId="0" borderId="43" xfId="47" applyNumberFormat="1" applyFont="1" applyFill="1" applyBorder="1" applyAlignment="1">
      <alignment vertical="top"/>
      <protection/>
    </xf>
    <xf numFmtId="0" fontId="6" fillId="0" borderId="0" xfId="47" applyFont="1" applyBorder="1" applyAlignment="1" quotePrefix="1">
      <alignment horizontal="center"/>
      <protection/>
    </xf>
    <xf numFmtId="0" fontId="6" fillId="0" borderId="0" xfId="47" applyFont="1" applyFill="1" applyBorder="1" applyAlignment="1">
      <alignment/>
      <protection/>
    </xf>
    <xf numFmtId="169" fontId="6" fillId="0" borderId="0" xfId="47" applyNumberFormat="1" applyFont="1" applyFill="1" applyBorder="1" applyAlignment="1">
      <alignment/>
      <protection/>
    </xf>
    <xf numFmtId="0" fontId="6" fillId="0" borderId="25" xfId="47" applyFont="1" applyBorder="1" applyAlignment="1" quotePrefix="1">
      <alignment horizontal="center"/>
      <protection/>
    </xf>
    <xf numFmtId="0" fontId="6" fillId="0" borderId="30" xfId="47" applyFont="1" applyFill="1" applyBorder="1" applyAlignment="1">
      <alignment/>
      <protection/>
    </xf>
    <xf numFmtId="166" fontId="6" fillId="0" borderId="25" xfId="47" applyNumberFormat="1" applyFont="1" applyFill="1" applyBorder="1" applyAlignment="1">
      <alignment/>
      <protection/>
    </xf>
    <xf numFmtId="169" fontId="6" fillId="0" borderId="60" xfId="47" applyNumberFormat="1" applyFont="1" applyFill="1" applyBorder="1" applyAlignment="1">
      <alignment/>
      <protection/>
    </xf>
    <xf numFmtId="166" fontId="6" fillId="0" borderId="26" xfId="47" applyNumberFormat="1" applyFont="1" applyFill="1" applyBorder="1" applyAlignment="1">
      <alignment/>
      <protection/>
    </xf>
    <xf numFmtId="166" fontId="9" fillId="0" borderId="26" xfId="47" applyNumberFormat="1" applyFont="1" applyFill="1" applyBorder="1" applyAlignment="1">
      <alignment/>
      <protection/>
    </xf>
    <xf numFmtId="169" fontId="6" fillId="0" borderId="30" xfId="47" applyNumberFormat="1" applyFont="1" applyFill="1" applyBorder="1" applyAlignment="1">
      <alignment/>
      <protection/>
    </xf>
    <xf numFmtId="0" fontId="9" fillId="0" borderId="0" xfId="47" applyFont="1" applyAlignment="1">
      <alignment/>
      <protection/>
    </xf>
    <xf numFmtId="0" fontId="9" fillId="0" borderId="26" xfId="47" applyFont="1" applyBorder="1" applyAlignment="1">
      <alignment horizontal="centerContinuous"/>
      <protection/>
    </xf>
    <xf numFmtId="0" fontId="9" fillId="0" borderId="50" xfId="47" applyFont="1" applyBorder="1" applyAlignment="1">
      <alignment horizontal="center"/>
      <protection/>
    </xf>
    <xf numFmtId="0" fontId="6" fillId="0" borderId="32" xfId="47" applyFont="1" applyBorder="1" applyAlignment="1">
      <alignment horizontal="center"/>
      <protection/>
    </xf>
    <xf numFmtId="0" fontId="6" fillId="0" borderId="10" xfId="47" applyFont="1" applyBorder="1" applyAlignment="1">
      <alignment/>
      <protection/>
    </xf>
    <xf numFmtId="0" fontId="9" fillId="0" borderId="33" xfId="47" applyFont="1" applyBorder="1" applyAlignment="1">
      <alignment horizontal="center"/>
      <protection/>
    </xf>
    <xf numFmtId="0" fontId="7" fillId="0" borderId="34" xfId="47" applyFont="1" applyBorder="1" applyAlignment="1">
      <alignment horizontal="center"/>
      <protection/>
    </xf>
    <xf numFmtId="0" fontId="9" fillId="0" borderId="31" xfId="47" applyFont="1" applyBorder="1">
      <alignment/>
      <protection/>
    </xf>
    <xf numFmtId="0" fontId="6" fillId="0" borderId="32" xfId="47" applyFont="1" applyBorder="1">
      <alignment/>
      <protection/>
    </xf>
    <xf numFmtId="166" fontId="6" fillId="0" borderId="32" xfId="47" applyNumberFormat="1" applyFont="1" applyBorder="1">
      <alignment/>
      <protection/>
    </xf>
    <xf numFmtId="2" fontId="9" fillId="0" borderId="37" xfId="47" applyNumberFormat="1" applyFont="1" applyBorder="1">
      <alignment/>
      <protection/>
    </xf>
    <xf numFmtId="2" fontId="6" fillId="0" borderId="38" xfId="47" applyNumberFormat="1" applyFont="1" applyBorder="1">
      <alignment/>
      <protection/>
    </xf>
    <xf numFmtId="0" fontId="9" fillId="0" borderId="23" xfId="47" applyFont="1" applyBorder="1" applyAlignment="1">
      <alignment/>
      <protection/>
    </xf>
    <xf numFmtId="0" fontId="9" fillId="0" borderId="26" xfId="47" applyFont="1" applyBorder="1" applyAlignment="1">
      <alignment horizontal="right"/>
      <protection/>
    </xf>
    <xf numFmtId="0" fontId="9" fillId="0" borderId="26" xfId="47" applyFont="1" applyBorder="1" applyAlignment="1">
      <alignment/>
      <protection/>
    </xf>
    <xf numFmtId="166" fontId="9" fillId="0" borderId="25" xfId="47" applyNumberFormat="1" applyFont="1" applyBorder="1">
      <alignment/>
      <protection/>
    </xf>
    <xf numFmtId="166" fontId="9" fillId="0" borderId="61" xfId="47" applyNumberFormat="1" applyFont="1" applyBorder="1">
      <alignment/>
      <protection/>
    </xf>
    <xf numFmtId="166" fontId="9" fillId="0" borderId="61" xfId="47" applyNumberFormat="1" applyFont="1" applyFill="1" applyBorder="1">
      <alignment/>
      <protection/>
    </xf>
    <xf numFmtId="166" fontId="9" fillId="0" borderId="62" xfId="47" applyNumberFormat="1" applyFont="1" applyBorder="1">
      <alignment/>
      <protection/>
    </xf>
    <xf numFmtId="166" fontId="9" fillId="0" borderId="63" xfId="47" applyNumberFormat="1" applyFont="1" applyBorder="1">
      <alignment/>
      <protection/>
    </xf>
    <xf numFmtId="0" fontId="9" fillId="0" borderId="12" xfId="47" applyFont="1" applyBorder="1" applyAlignment="1">
      <alignment horizontal="right"/>
      <protection/>
    </xf>
    <xf numFmtId="0" fontId="9" fillId="0" borderId="12" xfId="47" applyFont="1" applyBorder="1" applyAlignment="1">
      <alignment/>
      <protection/>
    </xf>
    <xf numFmtId="166" fontId="9" fillId="0" borderId="11" xfId="47" applyNumberFormat="1" applyFont="1" applyBorder="1">
      <alignment/>
      <protection/>
    </xf>
    <xf numFmtId="166" fontId="9" fillId="0" borderId="64" xfId="47" applyNumberFormat="1" applyFont="1" applyBorder="1">
      <alignment/>
      <protection/>
    </xf>
    <xf numFmtId="166" fontId="9" fillId="0" borderId="64" xfId="47" applyNumberFormat="1" applyFont="1" applyFill="1" applyBorder="1">
      <alignment/>
      <protection/>
    </xf>
    <xf numFmtId="166" fontId="9" fillId="0" borderId="50" xfId="47" applyNumberFormat="1" applyFont="1" applyBorder="1">
      <alignment/>
      <protection/>
    </xf>
    <xf numFmtId="166" fontId="9" fillId="0" borderId="51" xfId="47" applyNumberFormat="1" applyFont="1" applyBorder="1">
      <alignment/>
      <protection/>
    </xf>
    <xf numFmtId="166" fontId="6" fillId="0" borderId="32" xfId="47" applyNumberFormat="1" applyFont="1" applyBorder="1" applyAlignment="1">
      <alignment/>
      <protection/>
    </xf>
    <xf numFmtId="166" fontId="6" fillId="0" borderId="14" xfId="47" applyNumberFormat="1" applyFont="1" applyBorder="1" applyAlignment="1">
      <alignment horizontal="right"/>
      <protection/>
    </xf>
    <xf numFmtId="166" fontId="6" fillId="0" borderId="31" xfId="47" applyNumberFormat="1" applyFont="1" applyBorder="1" applyAlignment="1">
      <alignment horizontal="right"/>
      <protection/>
    </xf>
    <xf numFmtId="166" fontId="6" fillId="0" borderId="32" xfId="47" applyNumberFormat="1" applyFont="1" applyBorder="1" applyAlignment="1">
      <alignment horizontal="right"/>
      <protection/>
    </xf>
    <xf numFmtId="2" fontId="9" fillId="0" borderId="42" xfId="47" applyNumberFormat="1" applyFont="1" applyBorder="1">
      <alignment/>
      <protection/>
    </xf>
    <xf numFmtId="166" fontId="6" fillId="0" borderId="11" xfId="47" applyNumberFormat="1" applyFont="1" applyBorder="1">
      <alignment/>
      <protection/>
    </xf>
    <xf numFmtId="166" fontId="6" fillId="0" borderId="64" xfId="47" applyNumberFormat="1" applyFont="1" applyBorder="1">
      <alignment/>
      <protection/>
    </xf>
    <xf numFmtId="166" fontId="6" fillId="0" borderId="51" xfId="47" applyNumberFormat="1" applyFont="1" applyBorder="1">
      <alignment/>
      <protection/>
    </xf>
    <xf numFmtId="166" fontId="9" fillId="0" borderId="14" xfId="47" applyNumberFormat="1" applyFont="1" applyBorder="1" applyAlignment="1">
      <alignment vertical="top"/>
      <protection/>
    </xf>
    <xf numFmtId="166" fontId="9" fillId="0" borderId="31" xfId="47" applyNumberFormat="1" applyFont="1" applyBorder="1" applyAlignment="1">
      <alignment vertical="top"/>
      <protection/>
    </xf>
    <xf numFmtId="0" fontId="6" fillId="0" borderId="26" xfId="47" applyFont="1" applyBorder="1" applyAlignment="1">
      <alignment horizontal="center"/>
      <protection/>
    </xf>
    <xf numFmtId="166" fontId="9" fillId="0" borderId="26" xfId="47" applyNumberFormat="1" applyFont="1" applyBorder="1">
      <alignment/>
      <protection/>
    </xf>
    <xf numFmtId="0" fontId="9" fillId="0" borderId="44" xfId="47" applyFont="1" applyBorder="1" applyAlignment="1">
      <alignment horizontal="left" indent="1"/>
      <protection/>
    </xf>
    <xf numFmtId="0" fontId="6" fillId="0" borderId="12" xfId="47" applyFont="1" applyBorder="1" applyAlignment="1">
      <alignment/>
      <protection/>
    </xf>
    <xf numFmtId="0" fontId="12" fillId="0" borderId="0" xfId="47" applyFont="1">
      <alignment/>
      <protection/>
    </xf>
    <xf numFmtId="0" fontId="7" fillId="0" borderId="0" xfId="46" applyFont="1" applyAlignment="1">
      <alignment/>
      <protection/>
    </xf>
    <xf numFmtId="0" fontId="2" fillId="0" borderId="0" xfId="47">
      <alignment/>
      <protection/>
    </xf>
    <xf numFmtId="0" fontId="7" fillId="0" borderId="0" xfId="47" applyFont="1" applyAlignment="1">
      <alignment wrapText="1"/>
      <protection/>
    </xf>
    <xf numFmtId="0" fontId="4" fillId="0" borderId="0" xfId="47" applyFont="1" applyAlignment="1">
      <alignment wrapText="1"/>
      <protection/>
    </xf>
    <xf numFmtId="0" fontId="7" fillId="0" borderId="0" xfId="47" applyFont="1" applyAlignment="1">
      <alignment horizontal="justify"/>
      <protection/>
    </xf>
    <xf numFmtId="0" fontId="3" fillId="0" borderId="0" xfId="47" applyFont="1" applyAlignment="1">
      <alignment horizontal="left" vertical="center" textRotation="90"/>
      <protection/>
    </xf>
    <xf numFmtId="0" fontId="6" fillId="0" borderId="57" xfId="47" applyFont="1" applyBorder="1" applyAlignment="1">
      <alignment horizontal="center" vertical="center"/>
      <protection/>
    </xf>
    <xf numFmtId="0" fontId="6" fillId="0" borderId="56" xfId="47" applyFont="1" applyBorder="1" applyAlignment="1">
      <alignment horizontal="center" vertical="center"/>
      <protection/>
    </xf>
    <xf numFmtId="0" fontId="7" fillId="0" borderId="0" xfId="47" applyFont="1" applyAlignment="1">
      <alignment horizontal="left" wrapText="1"/>
      <protection/>
    </xf>
    <xf numFmtId="0" fontId="6" fillId="0" borderId="0" xfId="47" applyFont="1" applyBorder="1" applyAlignment="1">
      <alignment horizontal="left" wrapText="1" indent="4"/>
      <protection/>
    </xf>
    <xf numFmtId="0" fontId="6" fillId="0" borderId="16" xfId="47" applyFont="1" applyBorder="1" applyAlignment="1">
      <alignment horizontal="left" wrapText="1" indent="4"/>
      <protection/>
    </xf>
    <xf numFmtId="0" fontId="7" fillId="0" borderId="0" xfId="47" applyFont="1" applyBorder="1" applyAlignment="1">
      <alignment horizontal="justify" wrapText="1"/>
      <protection/>
    </xf>
    <xf numFmtId="0" fontId="7" fillId="0" borderId="0" xfId="47" applyFont="1" applyAlignment="1">
      <alignment horizontal="justify" wrapText="1"/>
      <protection/>
    </xf>
    <xf numFmtId="0" fontId="7" fillId="0" borderId="0" xfId="47" applyFont="1" applyAlignment="1">
      <alignment horizontal="justify" vertical="justify" wrapText="1"/>
      <protection/>
    </xf>
    <xf numFmtId="0" fontId="7" fillId="0" borderId="0" xfId="47" applyFont="1" applyAlignment="1">
      <alignment horizontal="justify" vertical="center" wrapText="1"/>
      <protection/>
    </xf>
    <xf numFmtId="0" fontId="4" fillId="0" borderId="0" xfId="47" applyFont="1" applyAlignment="1">
      <alignment horizontal="center" wrapText="1"/>
      <protection/>
    </xf>
    <xf numFmtId="0" fontId="4" fillId="0" borderId="13" xfId="47" applyFont="1" applyBorder="1" applyAlignment="1">
      <alignment horizontal="center" vertical="center" wrapText="1"/>
      <protection/>
    </xf>
    <xf numFmtId="0" fontId="4" fillId="0" borderId="15" xfId="47" applyFont="1" applyBorder="1" applyAlignment="1">
      <alignment horizontal="center" vertical="center" wrapText="1"/>
      <protection/>
    </xf>
    <xf numFmtId="0" fontId="4" fillId="0" borderId="24" xfId="47" applyFont="1" applyBorder="1" applyAlignment="1">
      <alignment horizontal="center" vertical="center" wrapText="1"/>
      <protection/>
    </xf>
    <xf numFmtId="0" fontId="4" fillId="0" borderId="15" xfId="47" applyFont="1" applyBorder="1" applyAlignment="1">
      <alignment horizontal="center" vertical="center"/>
      <protection/>
    </xf>
    <xf numFmtId="0" fontId="4" fillId="0" borderId="24" xfId="47" applyFont="1" applyBorder="1" applyAlignment="1">
      <alignment horizontal="center" vertical="center"/>
      <protection/>
    </xf>
    <xf numFmtId="0" fontId="4" fillId="0" borderId="11" xfId="47" applyFont="1" applyBorder="1" applyAlignment="1">
      <alignment horizontal="center" vertical="center"/>
      <protection/>
    </xf>
    <xf numFmtId="0" fontId="4" fillId="0" borderId="12" xfId="47" applyFont="1" applyBorder="1" applyAlignment="1">
      <alignment horizontal="center" vertical="center"/>
      <protection/>
    </xf>
    <xf numFmtId="0" fontId="4" fillId="0" borderId="28" xfId="47" applyFont="1" applyBorder="1" applyAlignment="1">
      <alignment horizontal="center" vertical="center"/>
      <protection/>
    </xf>
    <xf numFmtId="0" fontId="4" fillId="0" borderId="14" xfId="47" applyFont="1" applyBorder="1" applyAlignment="1">
      <alignment horizontal="center" vertical="center"/>
      <protection/>
    </xf>
    <xf numFmtId="0" fontId="4" fillId="0" borderId="0" xfId="47" applyFont="1" applyBorder="1" applyAlignment="1">
      <alignment horizontal="center" vertical="center"/>
      <protection/>
    </xf>
    <xf numFmtId="0" fontId="4" fillId="0" borderId="16" xfId="47" applyFont="1" applyBorder="1" applyAlignment="1">
      <alignment horizontal="center" vertical="center"/>
      <protection/>
    </xf>
    <xf numFmtId="0" fontId="4" fillId="0" borderId="23" xfId="47" applyFont="1" applyBorder="1" applyAlignment="1">
      <alignment horizontal="center" vertical="center"/>
      <protection/>
    </xf>
    <xf numFmtId="0" fontId="4" fillId="0" borderId="10" xfId="47" applyFont="1" applyBorder="1" applyAlignment="1">
      <alignment horizontal="center" vertical="center"/>
      <protection/>
    </xf>
    <xf numFmtId="0" fontId="4" fillId="0" borderId="29" xfId="47" applyFont="1" applyBorder="1" applyAlignment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irctrim 2" xfId="46"/>
    <cellStyle name="Normale_Tabelle circolare trimestr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showGridLines="0" tabSelected="1" zoomScalePageLayoutView="0" workbookViewId="0" topLeftCell="A1">
      <selection activeCell="A1" sqref="A1:A67"/>
    </sheetView>
  </sheetViews>
  <sheetFormatPr defaultColWidth="9.140625" defaultRowHeight="15"/>
  <cols>
    <col min="1" max="1" width="4.140625" style="296" customWidth="1"/>
    <col min="2" max="2" width="8.7109375" style="57" customWidth="1"/>
    <col min="3" max="3" width="7.7109375" style="57" customWidth="1"/>
    <col min="4" max="4" width="22.7109375" style="58" customWidth="1"/>
    <col min="5" max="7" width="10.7109375" style="57" customWidth="1"/>
    <col min="8" max="8" width="10.7109375" style="64" customWidth="1"/>
    <col min="9" max="9" width="12.7109375" style="57" customWidth="1"/>
    <col min="10" max="10" width="2.421875" style="57" customWidth="1"/>
    <col min="11" max="16384" width="9.140625" style="57" customWidth="1"/>
  </cols>
  <sheetData>
    <row r="1" spans="1:9" ht="23.25" customHeight="1">
      <c r="A1" s="300" t="s">
        <v>1</v>
      </c>
      <c r="I1" s="59" t="s">
        <v>128</v>
      </c>
    </row>
    <row r="2" spans="1:9" s="62" customFormat="1" ht="12.75" customHeight="1">
      <c r="A2" s="300"/>
      <c r="B2" s="60" t="s">
        <v>36</v>
      </c>
      <c r="C2" s="60"/>
      <c r="D2" s="61"/>
      <c r="E2" s="60"/>
      <c r="F2" s="60"/>
      <c r="G2" s="60"/>
      <c r="H2" s="176"/>
      <c r="I2" s="60"/>
    </row>
    <row r="3" spans="1:9" s="62" customFormat="1" ht="12.75" customHeight="1">
      <c r="A3" s="300"/>
      <c r="B3" s="60" t="s">
        <v>4</v>
      </c>
      <c r="C3" s="60"/>
      <c r="D3" s="61"/>
      <c r="E3" s="60"/>
      <c r="F3" s="60"/>
      <c r="G3" s="60"/>
      <c r="H3" s="176"/>
      <c r="I3" s="60"/>
    </row>
    <row r="4" spans="1:9" s="62" customFormat="1" ht="12.75" customHeight="1">
      <c r="A4" s="300"/>
      <c r="B4" s="60" t="str">
        <f>"Premi lordi contabilizzati "&amp;IF(datitrim!J1=0,"nell'anno ","a tutto il "&amp;TRIM(datitrim!J1)&amp;" trimestre ")&amp;datitrim!I1</f>
        <v>Premi lordi contabilizzati nell'anno 2011</v>
      </c>
      <c r="C4" s="60"/>
      <c r="D4" s="61"/>
      <c r="E4" s="60"/>
      <c r="F4" s="60"/>
      <c r="G4" s="60"/>
      <c r="H4" s="176"/>
      <c r="I4" s="60"/>
    </row>
    <row r="5" spans="1:9" s="62" customFormat="1" ht="12.75" customHeight="1">
      <c r="A5" s="300"/>
      <c r="B5" s="57"/>
      <c r="H5" s="253"/>
      <c r="I5" s="63" t="s">
        <v>5</v>
      </c>
    </row>
    <row r="6" spans="1:9" ht="12.75" customHeight="1">
      <c r="A6" s="300"/>
      <c r="B6" s="65"/>
      <c r="C6" s="66"/>
      <c r="D6" s="66"/>
      <c r="E6" s="67" t="s">
        <v>129</v>
      </c>
      <c r="F6" s="69"/>
      <c r="G6" s="69"/>
      <c r="H6" s="254"/>
      <c r="I6" s="68"/>
    </row>
    <row r="7" spans="1:9" ht="12.75" customHeight="1">
      <c r="A7" s="300"/>
      <c r="B7" s="81"/>
      <c r="C7" s="72" t="s">
        <v>41</v>
      </c>
      <c r="D7" s="60"/>
      <c r="E7" s="73" t="s">
        <v>130</v>
      </c>
      <c r="F7" s="74" t="s">
        <v>45</v>
      </c>
      <c r="G7" s="74" t="s">
        <v>46</v>
      </c>
      <c r="H7" s="255" t="s">
        <v>47</v>
      </c>
      <c r="I7" s="256" t="s">
        <v>131</v>
      </c>
    </row>
    <row r="8" spans="1:9" ht="12.75" customHeight="1">
      <c r="A8" s="300"/>
      <c r="B8" s="76"/>
      <c r="C8" s="257"/>
      <c r="D8" s="257"/>
      <c r="E8" s="78"/>
      <c r="F8" s="79"/>
      <c r="G8" s="79"/>
      <c r="H8" s="258"/>
      <c r="I8" s="259" t="s">
        <v>132</v>
      </c>
    </row>
    <row r="9" spans="1:9" ht="12.75" customHeight="1">
      <c r="A9" s="300"/>
      <c r="B9" s="73" t="s">
        <v>51</v>
      </c>
      <c r="C9" s="72" t="s">
        <v>52</v>
      </c>
      <c r="D9" s="72"/>
      <c r="E9" s="81"/>
      <c r="F9" s="82"/>
      <c r="G9" s="82"/>
      <c r="H9" s="260"/>
      <c r="I9" s="261"/>
    </row>
    <row r="10" spans="1:9" ht="12" customHeight="1">
      <c r="A10" s="300"/>
      <c r="B10" s="84"/>
      <c r="C10" s="72" t="s">
        <v>133</v>
      </c>
      <c r="D10" s="72"/>
      <c r="E10" s="85">
        <f>datitrim!C67</f>
        <v>340</v>
      </c>
      <c r="F10" s="86">
        <f>datitrim!D67</f>
        <v>0</v>
      </c>
      <c r="G10" s="86">
        <f>datitrim!E67</f>
        <v>0</v>
      </c>
      <c r="H10" s="95">
        <f>datitrim!F67</f>
        <v>340</v>
      </c>
      <c r="I10" s="262">
        <f>datitrim!G67</f>
        <v>0</v>
      </c>
    </row>
    <row r="11" spans="1:9" ht="12" customHeight="1">
      <c r="A11" s="300"/>
      <c r="B11" s="84"/>
      <c r="C11" s="58" t="s">
        <v>53</v>
      </c>
      <c r="E11" s="85">
        <f>datitrim!C68</f>
        <v>5039536</v>
      </c>
      <c r="F11" s="86">
        <f>datitrim!D68</f>
        <v>42148429</v>
      </c>
      <c r="G11" s="86">
        <f>datitrim!E68</f>
        <v>5330140</v>
      </c>
      <c r="H11" s="95">
        <f>datitrim!F68</f>
        <v>52518105</v>
      </c>
      <c r="I11" s="262">
        <f>datitrim!G68</f>
        <v>2199586</v>
      </c>
    </row>
    <row r="12" spans="1:9" ht="12" customHeight="1">
      <c r="A12" s="300"/>
      <c r="B12" s="84"/>
      <c r="C12" s="88" t="s">
        <v>54</v>
      </c>
      <c r="E12" s="85">
        <f>datitrim!C69</f>
        <v>58359</v>
      </c>
      <c r="F12" s="86">
        <f>datitrim!D69</f>
        <v>81267</v>
      </c>
      <c r="G12" s="86">
        <f>datitrim!E69</f>
        <v>25625</v>
      </c>
      <c r="H12" s="95">
        <f>datitrim!F69</f>
        <v>165251</v>
      </c>
      <c r="I12" s="262">
        <f>datitrim!G69</f>
        <v>23070</v>
      </c>
    </row>
    <row r="13" spans="1:9" ht="12" customHeight="1">
      <c r="A13" s="300"/>
      <c r="B13" s="84"/>
      <c r="C13" s="88" t="s">
        <v>134</v>
      </c>
      <c r="E13" s="85">
        <f>datitrim!C98</f>
        <v>18790</v>
      </c>
      <c r="F13" s="86">
        <f>datitrim!D98</f>
        <v>0</v>
      </c>
      <c r="G13" s="86">
        <f>datitrim!E98</f>
        <v>1661398</v>
      </c>
      <c r="H13" s="95">
        <f>datitrim!F98</f>
        <v>1680188</v>
      </c>
      <c r="I13" s="262">
        <f>datitrim!G98</f>
        <v>475255</v>
      </c>
    </row>
    <row r="14" spans="1:9" ht="12" customHeight="1">
      <c r="A14" s="300"/>
      <c r="B14" s="84"/>
      <c r="C14" s="58" t="s">
        <v>56</v>
      </c>
      <c r="E14" s="85">
        <f>datitrim!C70</f>
        <v>423182</v>
      </c>
      <c r="F14" s="86">
        <f>datitrim!D70</f>
        <v>334242</v>
      </c>
      <c r="G14" s="86">
        <f>datitrim!E70</f>
        <v>6082</v>
      </c>
      <c r="H14" s="95">
        <f>datitrim!F70</f>
        <v>763506</v>
      </c>
      <c r="I14" s="262">
        <f>datitrim!G70</f>
        <v>92887</v>
      </c>
    </row>
    <row r="15" spans="1:9" ht="12" customHeight="1">
      <c r="A15" s="300"/>
      <c r="B15" s="84"/>
      <c r="C15" s="58" t="s">
        <v>57</v>
      </c>
      <c r="E15" s="85">
        <f>datitrim!C71</f>
        <v>3664</v>
      </c>
      <c r="F15" s="86">
        <f>datitrim!D71</f>
        <v>154320</v>
      </c>
      <c r="G15" s="86">
        <f>datitrim!E71</f>
        <v>10</v>
      </c>
      <c r="H15" s="95">
        <f>datitrim!F71</f>
        <v>157994</v>
      </c>
      <c r="I15" s="262">
        <f>datitrim!G71</f>
        <v>2633</v>
      </c>
    </row>
    <row r="16" spans="1:9" ht="12" customHeight="1">
      <c r="A16" s="300"/>
      <c r="B16" s="84"/>
      <c r="C16" s="58" t="s">
        <v>58</v>
      </c>
      <c r="E16" s="85">
        <f>E10+E11+E14+E15</f>
        <v>5466722</v>
      </c>
      <c r="F16" s="86">
        <f>F10+F11+F14+F15</f>
        <v>42636991</v>
      </c>
      <c r="G16" s="86">
        <f>G10+G11+G14+G15</f>
        <v>5336232</v>
      </c>
      <c r="H16" s="95">
        <f>E16+F16+G16</f>
        <v>53439945</v>
      </c>
      <c r="I16" s="262">
        <f>I10+I11+I14+I15</f>
        <v>2295106</v>
      </c>
    </row>
    <row r="17" spans="1:9" ht="13.5" customHeight="1">
      <c r="A17" s="300"/>
      <c r="B17" s="73"/>
      <c r="C17" s="72" t="s">
        <v>61</v>
      </c>
      <c r="D17" s="72"/>
      <c r="E17" s="85"/>
      <c r="F17" s="86"/>
      <c r="G17" s="90"/>
      <c r="H17" s="96"/>
      <c r="I17" s="262"/>
    </row>
    <row r="18" spans="1:9" ht="12.75" customHeight="1">
      <c r="A18" s="300"/>
      <c r="B18" s="84"/>
      <c r="C18" s="58" t="s">
        <v>62</v>
      </c>
      <c r="E18" s="85">
        <f>datitrim!C73</f>
        <v>25901</v>
      </c>
      <c r="F18" s="86">
        <f>datitrim!D73</f>
        <v>28941</v>
      </c>
      <c r="G18" s="90">
        <f>datitrim!E73</f>
        <v>6608</v>
      </c>
      <c r="H18" s="95">
        <f>datitrim!F73</f>
        <v>61450</v>
      </c>
      <c r="I18" s="262">
        <f>datitrim!G73</f>
        <v>2998</v>
      </c>
    </row>
    <row r="19" spans="1:9" ht="12.75" customHeight="1">
      <c r="A19" s="300"/>
      <c r="B19" s="84"/>
      <c r="C19" s="58" t="s">
        <v>63</v>
      </c>
      <c r="E19" s="85">
        <f>datitrim!C74</f>
        <v>186041</v>
      </c>
      <c r="F19" s="86">
        <f>datitrim!D74</f>
        <v>1062747</v>
      </c>
      <c r="G19" s="90">
        <f>datitrim!E74</f>
        <v>95196</v>
      </c>
      <c r="H19" s="95">
        <f>datitrim!F74</f>
        <v>1343984</v>
      </c>
      <c r="I19" s="262">
        <f>datitrim!G74</f>
        <v>125677</v>
      </c>
    </row>
    <row r="20" spans="1:9" ht="12.75" customHeight="1">
      <c r="A20" s="300"/>
      <c r="B20" s="84"/>
      <c r="C20" s="58" t="s">
        <v>64</v>
      </c>
      <c r="E20" s="85">
        <f>datitrim!C75</f>
        <v>118741</v>
      </c>
      <c r="F20" s="86">
        <f>datitrim!D75</f>
        <v>1551947</v>
      </c>
      <c r="G20" s="90">
        <f>datitrim!E75</f>
        <v>71718</v>
      </c>
      <c r="H20" s="95">
        <f>datitrim!F75</f>
        <v>1742406</v>
      </c>
      <c r="I20" s="262">
        <f>datitrim!G75</f>
        <v>110043</v>
      </c>
    </row>
    <row r="21" spans="1:9" ht="12" customHeight="1">
      <c r="A21" s="300"/>
      <c r="B21" s="73"/>
      <c r="C21" s="58" t="s">
        <v>65</v>
      </c>
      <c r="E21" s="85">
        <f>E18+E19+E20</f>
        <v>330683</v>
      </c>
      <c r="F21" s="86">
        <f>F18+F19+F20</f>
        <v>2643635</v>
      </c>
      <c r="G21" s="86">
        <f>G18+G19+G20</f>
        <v>173522</v>
      </c>
      <c r="H21" s="95">
        <f>E21+F21+G21</f>
        <v>3147840</v>
      </c>
      <c r="I21" s="262">
        <f>I18+I19+I20</f>
        <v>238718</v>
      </c>
    </row>
    <row r="22" spans="1:9" s="64" customFormat="1" ht="12.75" customHeight="1">
      <c r="A22" s="300"/>
      <c r="B22" s="92"/>
      <c r="C22" s="93"/>
      <c r="D22" s="93" t="s">
        <v>66</v>
      </c>
      <c r="E22" s="94">
        <f>E16+E21</f>
        <v>5797405</v>
      </c>
      <c r="F22" s="95">
        <f>F16+F21</f>
        <v>45280626</v>
      </c>
      <c r="G22" s="95">
        <f>G16+G21</f>
        <v>5509754</v>
      </c>
      <c r="H22" s="95">
        <f>H16+H21</f>
        <v>56587785</v>
      </c>
      <c r="I22" s="87">
        <f>I16+I21</f>
        <v>2533824</v>
      </c>
    </row>
    <row r="23" spans="1:9" ht="13.5" customHeight="1">
      <c r="A23" s="300"/>
      <c r="B23" s="97"/>
      <c r="C23" s="98"/>
      <c r="D23" s="98" t="str">
        <f>"Variazione %   "&amp;datitrim!$I$1&amp;" / "&amp;datitrim!$I$1-1</f>
        <v>Variazione %   2011 / 2010</v>
      </c>
      <c r="E23" s="99">
        <f>datitrim!K77</f>
        <v>-1.65</v>
      </c>
      <c r="F23" s="100">
        <f>datitrim!L77</f>
        <v>-19.08</v>
      </c>
      <c r="G23" s="100">
        <f>datitrim!M77</f>
        <v>-6.05</v>
      </c>
      <c r="H23" s="263">
        <f>datitrim!N77</f>
        <v>-16.44</v>
      </c>
      <c r="I23" s="264">
        <f>datitrim!O77</f>
        <v>-17.55</v>
      </c>
    </row>
    <row r="24" spans="1:9" s="64" customFormat="1" ht="13.5" customHeight="1">
      <c r="A24" s="300"/>
      <c r="B24" s="265"/>
      <c r="C24" s="266"/>
      <c r="D24" s="267" t="s">
        <v>135</v>
      </c>
      <c r="E24" s="268">
        <f>datitrim!C78</f>
        <v>0</v>
      </c>
      <c r="F24" s="269">
        <f>datitrim!D78</f>
        <v>0</v>
      </c>
      <c r="G24" s="270">
        <f>datitrim!E78</f>
        <v>0</v>
      </c>
      <c r="H24" s="271">
        <f>datitrim!F78</f>
        <v>0</v>
      </c>
      <c r="I24" s="272">
        <f>datitrim!G78</f>
        <v>0</v>
      </c>
    </row>
    <row r="25" spans="1:9" ht="12.75" customHeight="1">
      <c r="A25" s="300"/>
      <c r="B25" s="73" t="s">
        <v>68</v>
      </c>
      <c r="C25" s="72" t="s">
        <v>52</v>
      </c>
      <c r="D25" s="72"/>
      <c r="E25" s="85"/>
      <c r="F25" s="86"/>
      <c r="G25" s="86"/>
      <c r="H25" s="95"/>
      <c r="I25" s="262"/>
    </row>
    <row r="26" spans="1:9" ht="12" customHeight="1">
      <c r="A26" s="300"/>
      <c r="B26" s="73"/>
      <c r="C26" s="58" t="s">
        <v>69</v>
      </c>
      <c r="E26" s="85">
        <f>datitrim!C79</f>
        <v>188367</v>
      </c>
      <c r="F26" s="86">
        <f>datitrim!D79</f>
        <v>4986301</v>
      </c>
      <c r="G26" s="86">
        <f>datitrim!E79</f>
        <v>2740118</v>
      </c>
      <c r="H26" s="95">
        <f>datitrim!F79</f>
        <v>7914786</v>
      </c>
      <c r="I26" s="262">
        <f>datitrim!G79</f>
        <v>487686</v>
      </c>
    </row>
    <row r="27" spans="1:9" ht="12" customHeight="1">
      <c r="A27" s="300"/>
      <c r="B27" s="73"/>
      <c r="C27" s="88" t="s">
        <v>136</v>
      </c>
      <c r="E27" s="85">
        <f>datitrim!C99</f>
        <v>0</v>
      </c>
      <c r="F27" s="86">
        <f>datitrim!D99</f>
        <v>0</v>
      </c>
      <c r="G27" s="86">
        <f>datitrim!E99</f>
        <v>601884</v>
      </c>
      <c r="H27" s="95">
        <f>datitrim!F99</f>
        <v>601884</v>
      </c>
      <c r="I27" s="262">
        <f>datitrim!G99</f>
        <v>35443</v>
      </c>
    </row>
    <row r="28" spans="1:9" ht="12" customHeight="1">
      <c r="A28" s="300"/>
      <c r="B28" s="73"/>
      <c r="C28" s="58" t="s">
        <v>71</v>
      </c>
      <c r="E28" s="85">
        <f>datitrim!C80</f>
        <v>0</v>
      </c>
      <c r="F28" s="86">
        <f>datitrim!D80</f>
        <v>1821428</v>
      </c>
      <c r="G28" s="86">
        <f>datitrim!E80</f>
        <v>360692</v>
      </c>
      <c r="H28" s="95">
        <f>datitrim!F80</f>
        <v>2182120</v>
      </c>
      <c r="I28" s="262">
        <f>datitrim!G80</f>
        <v>72823</v>
      </c>
    </row>
    <row r="29" spans="1:9" ht="12" customHeight="1">
      <c r="A29" s="300"/>
      <c r="B29" s="73"/>
      <c r="C29" s="88" t="s">
        <v>134</v>
      </c>
      <c r="E29" s="85">
        <f>datitrim!C100</f>
        <v>0</v>
      </c>
      <c r="F29" s="86">
        <f>datitrim!D100</f>
        <v>0</v>
      </c>
      <c r="G29" s="86">
        <f>datitrim!E100</f>
        <v>321197</v>
      </c>
      <c r="H29" s="95">
        <f>datitrim!F100</f>
        <v>321197</v>
      </c>
      <c r="I29" s="262">
        <f>datitrim!G100</f>
        <v>52241</v>
      </c>
    </row>
    <row r="30" spans="1:9" ht="12" customHeight="1">
      <c r="A30" s="300"/>
      <c r="B30" s="73"/>
      <c r="C30" s="58" t="s">
        <v>72</v>
      </c>
      <c r="E30" s="85">
        <f>datitrim!C81</f>
        <v>0</v>
      </c>
      <c r="F30" s="86">
        <f>datitrim!D81</f>
        <v>1671302</v>
      </c>
      <c r="G30" s="86">
        <f>datitrim!E81</f>
        <v>0</v>
      </c>
      <c r="H30" s="95">
        <f>datitrim!F81</f>
        <v>1671302</v>
      </c>
      <c r="I30" s="262">
        <f>datitrim!G81</f>
        <v>0</v>
      </c>
    </row>
    <row r="31" spans="1:9" ht="12" customHeight="1">
      <c r="A31" s="300"/>
      <c r="B31" s="73"/>
      <c r="C31" s="58" t="s">
        <v>73</v>
      </c>
      <c r="E31" s="85">
        <f>datitrim!C82</f>
        <v>0</v>
      </c>
      <c r="F31" s="86">
        <f>datitrim!D82</f>
        <v>713407</v>
      </c>
      <c r="G31" s="90">
        <f>datitrim!E82</f>
        <v>0</v>
      </c>
      <c r="H31" s="95">
        <f>datitrim!F82</f>
        <v>713407</v>
      </c>
      <c r="I31" s="262">
        <f>datitrim!G82</f>
        <v>0</v>
      </c>
    </row>
    <row r="32" spans="1:9" ht="12" customHeight="1">
      <c r="A32" s="300"/>
      <c r="B32" s="73"/>
      <c r="C32" s="58" t="s">
        <v>58</v>
      </c>
      <c r="E32" s="85">
        <f>E26+E28+E30+E31</f>
        <v>188367</v>
      </c>
      <c r="F32" s="86">
        <f>F26+F28+F30+F31</f>
        <v>9192438</v>
      </c>
      <c r="G32" s="86">
        <f>G26+G28+G30+G31</f>
        <v>3100810</v>
      </c>
      <c r="H32" s="95">
        <f>E32+F32+G32</f>
        <v>12481615</v>
      </c>
      <c r="I32" s="262">
        <f>I26+I28+I30+I31</f>
        <v>560509</v>
      </c>
    </row>
    <row r="33" spans="1:9" ht="13.5" customHeight="1">
      <c r="A33" s="300"/>
      <c r="B33" s="73"/>
      <c r="C33" s="72" t="s">
        <v>61</v>
      </c>
      <c r="D33" s="72"/>
      <c r="E33" s="85">
        <f>datitrim!C84</f>
        <v>0</v>
      </c>
      <c r="F33" s="86">
        <f>datitrim!D84</f>
        <v>9779</v>
      </c>
      <c r="G33" s="90">
        <f>datitrim!E84</f>
        <v>2390</v>
      </c>
      <c r="H33" s="95">
        <f>datitrim!F84</f>
        <v>12169</v>
      </c>
      <c r="I33" s="262">
        <f>datitrim!G84</f>
        <v>1743</v>
      </c>
    </row>
    <row r="34" spans="1:9" s="64" customFormat="1" ht="12.75" customHeight="1">
      <c r="A34" s="300"/>
      <c r="B34" s="92"/>
      <c r="C34" s="93"/>
      <c r="D34" s="93" t="s">
        <v>74</v>
      </c>
      <c r="E34" s="94">
        <f>E32+E33</f>
        <v>188367</v>
      </c>
      <c r="F34" s="95">
        <f>F32+F33</f>
        <v>9202217</v>
      </c>
      <c r="G34" s="95">
        <f>G32+G33</f>
        <v>3103200</v>
      </c>
      <c r="H34" s="95">
        <f>H32+H33</f>
        <v>12493784</v>
      </c>
      <c r="I34" s="87">
        <f>I32+I33</f>
        <v>562252</v>
      </c>
    </row>
    <row r="35" spans="1:9" ht="13.5" customHeight="1">
      <c r="A35" s="300"/>
      <c r="B35" s="97"/>
      <c r="C35" s="98"/>
      <c r="D35" s="98" t="str">
        <f>"Variazione %   "&amp;datitrim!$I$1&amp;" / "&amp;datitrim!$I$1-1</f>
        <v>Variazione %   2011 / 2010</v>
      </c>
      <c r="E35" s="99">
        <f>datitrim!K85</f>
        <v>-18.14</v>
      </c>
      <c r="F35" s="100">
        <f>datitrim!L85</f>
        <v>-21.61</v>
      </c>
      <c r="G35" s="100">
        <f>datitrim!M85</f>
        <v>-9.69</v>
      </c>
      <c r="H35" s="263">
        <f>datitrim!N85</f>
        <v>-18.9</v>
      </c>
      <c r="I35" s="264">
        <f>datitrim!O85</f>
        <v>0.35</v>
      </c>
    </row>
    <row r="36" spans="1:9" s="64" customFormat="1" ht="13.5" customHeight="1">
      <c r="A36" s="300"/>
      <c r="B36" s="92"/>
      <c r="C36" s="273"/>
      <c r="D36" s="274" t="s">
        <v>75</v>
      </c>
      <c r="E36" s="275">
        <f>datitrim!C86</f>
        <v>15600</v>
      </c>
      <c r="F36" s="276">
        <f>datitrim!D86</f>
        <v>2069</v>
      </c>
      <c r="G36" s="277">
        <f>datitrim!E86</f>
        <v>14338</v>
      </c>
      <c r="H36" s="278">
        <f>datitrim!F86</f>
        <v>32007</v>
      </c>
      <c r="I36" s="279">
        <f>datitrim!G86</f>
        <v>8990</v>
      </c>
    </row>
    <row r="37" spans="1:9" ht="13.5" customHeight="1">
      <c r="A37" s="300"/>
      <c r="B37" s="97"/>
      <c r="C37" s="117"/>
      <c r="D37" s="98" t="str">
        <f>"Variazione %   "&amp;datitrim!$I$1&amp;" / "&amp;datitrim!$I$1-1</f>
        <v>Variazione %   2011 / 2010</v>
      </c>
      <c r="E37" s="99">
        <f>datitrim!K86</f>
        <v>41.43</v>
      </c>
      <c r="F37" s="100">
        <f>datitrim!L86</f>
        <v>16.17</v>
      </c>
      <c r="G37" s="101">
        <f>datitrim!M86</f>
        <v>-2.02</v>
      </c>
      <c r="H37" s="263">
        <f>datitrim!N86</f>
        <v>16.63</v>
      </c>
      <c r="I37" s="264">
        <f>datitrim!O86</f>
        <v>64.56</v>
      </c>
    </row>
    <row r="38" spans="1:9" s="62" customFormat="1" ht="13.5" customHeight="1">
      <c r="A38" s="300"/>
      <c r="B38" s="73" t="s">
        <v>77</v>
      </c>
      <c r="C38" s="72" t="s">
        <v>78</v>
      </c>
      <c r="D38" s="72"/>
      <c r="E38" s="121">
        <f>datitrim!C87</f>
        <v>13097</v>
      </c>
      <c r="F38" s="122">
        <f>datitrim!D87</f>
        <v>1488646</v>
      </c>
      <c r="G38" s="122">
        <f>datitrim!E87</f>
        <v>291336</v>
      </c>
      <c r="H38" s="95">
        <f>datitrim!F87</f>
        <v>1793079</v>
      </c>
      <c r="I38" s="280">
        <f>datitrim!G87</f>
        <v>45479</v>
      </c>
    </row>
    <row r="39" spans="1:9" s="59" customFormat="1" ht="12" customHeight="1">
      <c r="A39" s="300"/>
      <c r="B39" s="73"/>
      <c r="C39" s="88" t="s">
        <v>137</v>
      </c>
      <c r="D39" s="72"/>
      <c r="E39" s="281">
        <f>datitrim!C88</f>
        <v>0</v>
      </c>
      <c r="F39" s="282">
        <f>datitrim!D88</f>
        <v>4837</v>
      </c>
      <c r="G39" s="282">
        <f>datitrim!E88</f>
        <v>244</v>
      </c>
      <c r="H39" s="95">
        <f>datitrim!F88</f>
        <v>5081</v>
      </c>
      <c r="I39" s="283">
        <f>datitrim!G88</f>
        <v>243</v>
      </c>
    </row>
    <row r="40" spans="1:9" ht="12" customHeight="1">
      <c r="A40" s="300"/>
      <c r="B40" s="73"/>
      <c r="C40" s="127" t="s">
        <v>80</v>
      </c>
      <c r="E40" s="85">
        <f>datitrim!C89</f>
        <v>0</v>
      </c>
      <c r="F40" s="86">
        <f>datitrim!D89</f>
        <v>4837</v>
      </c>
      <c r="G40" s="86">
        <f>datitrim!E89</f>
        <v>244</v>
      </c>
      <c r="H40" s="95">
        <f>datitrim!F89</f>
        <v>5081</v>
      </c>
      <c r="I40" s="262">
        <f>datitrim!G89</f>
        <v>243</v>
      </c>
    </row>
    <row r="41" spans="1:9" ht="12" customHeight="1">
      <c r="A41" s="300"/>
      <c r="B41" s="73"/>
      <c r="C41" s="127" t="s">
        <v>81</v>
      </c>
      <c r="E41" s="85">
        <f>datitrim!C90</f>
        <v>0</v>
      </c>
      <c r="F41" s="86">
        <f>datitrim!D90</f>
        <v>0</v>
      </c>
      <c r="G41" s="86">
        <f>datitrim!E90</f>
        <v>0</v>
      </c>
      <c r="H41" s="95">
        <f>datitrim!F90</f>
        <v>0</v>
      </c>
      <c r="I41" s="262">
        <f>datitrim!G90</f>
        <v>0</v>
      </c>
    </row>
    <row r="42" spans="1:9" ht="12" customHeight="1">
      <c r="A42" s="300"/>
      <c r="B42" s="73"/>
      <c r="C42" s="127" t="s">
        <v>82</v>
      </c>
      <c r="E42" s="85">
        <f>datitrim!C91</f>
        <v>0</v>
      </c>
      <c r="F42" s="86">
        <f>datitrim!D91</f>
        <v>0</v>
      </c>
      <c r="G42" s="86">
        <f>datitrim!E91</f>
        <v>0</v>
      </c>
      <c r="H42" s="95">
        <f>datitrim!F91</f>
        <v>0</v>
      </c>
      <c r="I42" s="262">
        <f>datitrim!G91</f>
        <v>0</v>
      </c>
    </row>
    <row r="43" spans="1:9" ht="12" customHeight="1">
      <c r="A43" s="300"/>
      <c r="B43" s="73"/>
      <c r="C43" s="127" t="s">
        <v>83</v>
      </c>
      <c r="E43" s="85">
        <f>datitrim!C92</f>
        <v>0</v>
      </c>
      <c r="F43" s="86">
        <f>datitrim!D92</f>
        <v>0</v>
      </c>
      <c r="G43" s="86">
        <f>datitrim!E92</f>
        <v>0</v>
      </c>
      <c r="H43" s="95">
        <f>datitrim!F92</f>
        <v>0</v>
      </c>
      <c r="I43" s="262">
        <f>datitrim!G92</f>
        <v>0</v>
      </c>
    </row>
    <row r="44" spans="1:9" ht="13.5" customHeight="1">
      <c r="A44" s="300"/>
      <c r="B44" s="73"/>
      <c r="C44" s="72" t="s">
        <v>84</v>
      </c>
      <c r="E44" s="85">
        <f>datitrim!C93</f>
        <v>10069</v>
      </c>
      <c r="F44" s="86">
        <f>datitrim!D93</f>
        <v>1134980</v>
      </c>
      <c r="G44" s="90">
        <f>datitrim!E93</f>
        <v>192407</v>
      </c>
      <c r="H44" s="95">
        <f>datitrim!F93</f>
        <v>1337456</v>
      </c>
      <c r="I44" s="262">
        <f>datitrim!G93</f>
        <v>3638</v>
      </c>
    </row>
    <row r="45" spans="1:9" ht="12" customHeight="1">
      <c r="A45" s="300"/>
      <c r="B45" s="73"/>
      <c r="C45" s="88" t="s">
        <v>85</v>
      </c>
      <c r="E45" s="85">
        <f>datitrim!C94</f>
        <v>1919</v>
      </c>
      <c r="F45" s="86">
        <f>datitrim!D94</f>
        <v>118241</v>
      </c>
      <c r="G45" s="90">
        <f>datitrim!E94</f>
        <v>11870</v>
      </c>
      <c r="H45" s="95">
        <f>datitrim!F94</f>
        <v>132030</v>
      </c>
      <c r="I45" s="262">
        <f>datitrim!G94</f>
        <v>2746</v>
      </c>
    </row>
    <row r="46" spans="1:9" s="64" customFormat="1" ht="12.75" customHeight="1">
      <c r="A46" s="300"/>
      <c r="B46" s="92"/>
      <c r="C46" s="93"/>
      <c r="D46" s="93" t="s">
        <v>86</v>
      </c>
      <c r="E46" s="94">
        <f>E38+E44</f>
        <v>23166</v>
      </c>
      <c r="F46" s="95">
        <f>F38+F44</f>
        <v>2623626</v>
      </c>
      <c r="G46" s="95">
        <f>G38+G44</f>
        <v>483743</v>
      </c>
      <c r="H46" s="95">
        <f>H38+H44</f>
        <v>3130535</v>
      </c>
      <c r="I46" s="87">
        <f>I38+I44</f>
        <v>49117</v>
      </c>
    </row>
    <row r="47" spans="1:9" ht="13.5" customHeight="1">
      <c r="A47" s="300"/>
      <c r="B47" s="97"/>
      <c r="C47" s="98"/>
      <c r="D47" s="98" t="str">
        <f>"Variazione %   "&amp;datitrim!$I$1&amp;" / "&amp;datitrim!$I$1-1</f>
        <v>Variazione %   2011 / 2010</v>
      </c>
      <c r="E47" s="99">
        <f>datitrim!K95</f>
        <v>-14.14</v>
      </c>
      <c r="F47" s="100">
        <f>datitrim!L95</f>
        <v>-42.98</v>
      </c>
      <c r="G47" s="100">
        <f>datitrim!M95</f>
        <v>-7.7</v>
      </c>
      <c r="H47" s="263">
        <f>datitrim!N95</f>
        <v>-39.24</v>
      </c>
      <c r="I47" s="264">
        <f>datitrim!O95</f>
        <v>-61.23</v>
      </c>
    </row>
    <row r="48" spans="1:9" s="64" customFormat="1" ht="13.5" customHeight="1">
      <c r="A48" s="300"/>
      <c r="B48" s="92"/>
      <c r="C48" s="93"/>
      <c r="D48" s="93" t="s">
        <v>138</v>
      </c>
      <c r="E48" s="94">
        <f>datitrim!C103</f>
        <v>10208</v>
      </c>
      <c r="F48" s="95">
        <f>datitrim!D103</f>
        <v>959096</v>
      </c>
      <c r="G48" s="95">
        <f>datitrim!E103</f>
        <v>543059</v>
      </c>
      <c r="H48" s="278">
        <f>datitrim!F103</f>
        <v>1512363</v>
      </c>
      <c r="I48" s="87">
        <f>datitrim!G103</f>
        <v>82138</v>
      </c>
    </row>
    <row r="49" spans="1:9" ht="13.5" customHeight="1">
      <c r="A49" s="300"/>
      <c r="B49" s="97"/>
      <c r="C49" s="98"/>
      <c r="D49" s="98" t="str">
        <f>"Variazione %   "&amp;datitrim!$I$1&amp;" / "&amp;datitrim!$I$1-1</f>
        <v>Variazione %   2011 / 2010</v>
      </c>
      <c r="E49" s="99">
        <f>datitrim!K103</f>
        <v>47.64</v>
      </c>
      <c r="F49" s="100">
        <f>datitrim!L103</f>
        <v>0.5</v>
      </c>
      <c r="G49" s="100">
        <f>datitrim!M103</f>
        <v>-24.36</v>
      </c>
      <c r="H49" s="284">
        <f>datitrim!N103</f>
        <v>-9.93</v>
      </c>
      <c r="I49" s="264">
        <f>datitrim!O103</f>
        <v>-69.87</v>
      </c>
    </row>
    <row r="50" spans="1:9" ht="13.5" customHeight="1">
      <c r="A50" s="300"/>
      <c r="B50" s="140" t="s">
        <v>88</v>
      </c>
      <c r="D50" s="66"/>
      <c r="E50" s="285">
        <f>datitrim!C96</f>
        <v>110383</v>
      </c>
      <c r="F50" s="286">
        <f>datitrim!D96</f>
        <v>2067</v>
      </c>
      <c r="G50" s="286">
        <f>datitrim!E96</f>
        <v>292</v>
      </c>
      <c r="H50" s="278">
        <f>datitrim!F96</f>
        <v>112742</v>
      </c>
      <c r="I50" s="287">
        <f>datitrim!G96</f>
        <v>8305</v>
      </c>
    </row>
    <row r="51" spans="1:9" ht="12" customHeight="1">
      <c r="A51" s="300"/>
      <c r="B51" s="73"/>
      <c r="C51" s="88" t="s">
        <v>139</v>
      </c>
      <c r="E51" s="85">
        <f>datitrim!C101</f>
        <v>108612</v>
      </c>
      <c r="F51" s="86">
        <f>datitrim!D101</f>
        <v>2067</v>
      </c>
      <c r="G51" s="86">
        <f>datitrim!E101</f>
        <v>210</v>
      </c>
      <c r="H51" s="95">
        <f>datitrim!F101</f>
        <v>110889</v>
      </c>
      <c r="I51" s="262">
        <f>datitrim!G101</f>
        <v>8302</v>
      </c>
    </row>
    <row r="52" spans="1:9" ht="12" customHeight="1">
      <c r="A52" s="300"/>
      <c r="B52" s="73"/>
      <c r="D52" s="109" t="s">
        <v>90</v>
      </c>
      <c r="E52" s="85">
        <f>datitrim!C102</f>
        <v>1771</v>
      </c>
      <c r="F52" s="86">
        <f>datitrim!D102</f>
        <v>0</v>
      </c>
      <c r="G52" s="86">
        <f>datitrim!E102</f>
        <v>69</v>
      </c>
      <c r="H52" s="95">
        <f>datitrim!F102</f>
        <v>1840</v>
      </c>
      <c r="I52" s="262">
        <f>datitrim!G102</f>
        <v>3</v>
      </c>
    </row>
    <row r="53" spans="1:9" ht="12" customHeight="1">
      <c r="A53" s="300"/>
      <c r="B53" s="73"/>
      <c r="D53" s="72" t="s">
        <v>91</v>
      </c>
      <c r="E53" s="85">
        <f>datitrim!C104</f>
        <v>0</v>
      </c>
      <c r="F53" s="86">
        <f>datitrim!D104</f>
        <v>0</v>
      </c>
      <c r="G53" s="86">
        <f>datitrim!E104</f>
        <v>0</v>
      </c>
      <c r="H53" s="95">
        <f>datitrim!F104</f>
        <v>0</v>
      </c>
      <c r="I53" s="262">
        <f>datitrim!G104</f>
        <v>0</v>
      </c>
    </row>
    <row r="54" spans="1:9" ht="12" customHeight="1">
      <c r="A54" s="300"/>
      <c r="B54" s="73"/>
      <c r="C54" s="89"/>
      <c r="D54" s="58" t="s">
        <v>92</v>
      </c>
      <c r="E54" s="85">
        <f>datitrim!C105</f>
        <v>0</v>
      </c>
      <c r="F54" s="86">
        <f>datitrim!D105</f>
        <v>0</v>
      </c>
      <c r="G54" s="86">
        <f>datitrim!E105</f>
        <v>13</v>
      </c>
      <c r="H54" s="95">
        <f>datitrim!F105</f>
        <v>13</v>
      </c>
      <c r="I54" s="262">
        <f>datitrim!G105</f>
        <v>0</v>
      </c>
    </row>
    <row r="55" spans="1:9" ht="12.75" customHeight="1">
      <c r="A55" s="300"/>
      <c r="B55" s="145"/>
      <c r="C55" s="146" t="s">
        <v>140</v>
      </c>
      <c r="D55" s="66"/>
      <c r="E55" s="285"/>
      <c r="F55" s="286"/>
      <c r="G55" s="286"/>
      <c r="H55" s="276"/>
      <c r="I55" s="287"/>
    </row>
    <row r="56" spans="1:9" s="64" customFormat="1" ht="12.75" customHeight="1">
      <c r="A56" s="300"/>
      <c r="B56" s="92"/>
      <c r="C56" s="151" t="s">
        <v>27</v>
      </c>
      <c r="D56" s="151"/>
      <c r="E56" s="288">
        <f>E22+E24+E34+E36+E46+E48+E50</f>
        <v>6145129</v>
      </c>
      <c r="F56" s="289">
        <f>F22+F24+F34+F36+F46+F48+F50</f>
        <v>58069701</v>
      </c>
      <c r="G56" s="289">
        <f>G22+G24+G34+G36+G46+G48+G50</f>
        <v>9654386</v>
      </c>
      <c r="H56" s="289">
        <f>H22+H24+H34+H36+H46+H48+H50</f>
        <v>73869216</v>
      </c>
      <c r="I56" s="155">
        <f>I22+I24+I34+I36+I46+I48+I50</f>
        <v>3244626</v>
      </c>
    </row>
    <row r="57" spans="1:9" ht="13.5" customHeight="1">
      <c r="A57" s="300"/>
      <c r="B57" s="97"/>
      <c r="C57" s="98"/>
      <c r="D57" s="98" t="str">
        <f>"Variazione %   "&amp;datitrim!$I$1&amp;" / "&amp;datitrim!$I$1-1</f>
        <v>Variazione %   2011 / 2010</v>
      </c>
      <c r="E57" s="99">
        <f>datitrim!K97</f>
        <v>-2.23</v>
      </c>
      <c r="F57" s="100">
        <f>datitrim!L97</f>
        <v>-20.73</v>
      </c>
      <c r="G57" s="100">
        <f>datitrim!M97</f>
        <v>-8.55</v>
      </c>
      <c r="H57" s="284">
        <f>datitrim!N97</f>
        <v>-18.02</v>
      </c>
      <c r="I57" s="264">
        <f>datitrim!O97</f>
        <v>-19.83</v>
      </c>
    </row>
    <row r="58" spans="1:9" ht="6.75" customHeight="1">
      <c r="A58" s="300"/>
      <c r="B58" s="290"/>
      <c r="C58" s="45"/>
      <c r="D58" s="45"/>
      <c r="E58" s="170"/>
      <c r="F58" s="170"/>
      <c r="G58" s="170"/>
      <c r="H58" s="291"/>
      <c r="I58" s="170"/>
    </row>
    <row r="59" spans="1:9" ht="12.75" customHeight="1">
      <c r="A59" s="300"/>
      <c r="B59" s="292" t="s">
        <v>141</v>
      </c>
      <c r="C59" s="274"/>
      <c r="D59" s="293"/>
      <c r="E59" s="85">
        <f>datitrim!C106</f>
        <v>119713</v>
      </c>
      <c r="F59" s="86">
        <f>datitrim!D106</f>
        <v>1436510</v>
      </c>
      <c r="G59" s="86">
        <f>datitrim!E106</f>
        <v>47299</v>
      </c>
      <c r="H59" s="95">
        <f>datitrim!F106</f>
        <v>1603522</v>
      </c>
      <c r="I59" s="262">
        <f>datitrim!G106</f>
        <v>16936</v>
      </c>
    </row>
    <row r="60" spans="1:9" ht="13.5" customHeight="1">
      <c r="A60" s="300"/>
      <c r="B60" s="97"/>
      <c r="C60" s="98"/>
      <c r="D60" s="98" t="str">
        <f>"Variazione %   "&amp;datitrim!$I$1&amp;" / "&amp;datitrim!$I$1-1</f>
        <v>Variazione %   2011 / 2010</v>
      </c>
      <c r="E60" s="99">
        <f>datitrim!K106</f>
        <v>-2.2</v>
      </c>
      <c r="F60" s="100">
        <f>datitrim!L106</f>
        <v>-19.15</v>
      </c>
      <c r="G60" s="100">
        <f>datitrim!M106</f>
        <v>-17.15</v>
      </c>
      <c r="H60" s="284">
        <f>datitrim!N106</f>
        <v>-18.03</v>
      </c>
      <c r="I60" s="264">
        <f>datitrim!O106</f>
        <v>17.03</v>
      </c>
    </row>
    <row r="61" spans="1:8" s="49" customFormat="1" ht="12.75" customHeight="1">
      <c r="A61" s="300"/>
      <c r="B61" s="48" t="s">
        <v>142</v>
      </c>
      <c r="D61" s="50"/>
      <c r="H61" s="294"/>
    </row>
    <row r="62" spans="1:8" s="49" customFormat="1" ht="12.75" customHeight="1">
      <c r="A62" s="300"/>
      <c r="B62" s="295" t="s">
        <v>145</v>
      </c>
      <c r="D62" s="50"/>
      <c r="H62" s="294"/>
    </row>
    <row r="63" spans="1:8" s="49" customFormat="1" ht="12.75" customHeight="1">
      <c r="A63" s="300"/>
      <c r="B63" s="295" t="s">
        <v>146</v>
      </c>
      <c r="D63" s="50"/>
      <c r="H63" s="294"/>
    </row>
    <row r="64" spans="1:8" s="49" customFormat="1" ht="12.75" customHeight="1">
      <c r="A64" s="300"/>
      <c r="B64" s="295" t="s">
        <v>147</v>
      </c>
      <c r="D64" s="50"/>
      <c r="H64" s="294"/>
    </row>
    <row r="65" spans="1:8" s="49" customFormat="1" ht="12.75" customHeight="1">
      <c r="A65" s="300"/>
      <c r="B65" s="48" t="s">
        <v>143</v>
      </c>
      <c r="D65" s="50"/>
      <c r="H65" s="294"/>
    </row>
    <row r="66" spans="1:8" s="49" customFormat="1" ht="12.75" customHeight="1">
      <c r="A66" s="300"/>
      <c r="B66" s="48" t="s">
        <v>144</v>
      </c>
      <c r="D66" s="50"/>
      <c r="H66" s="294"/>
    </row>
    <row r="67" spans="1:8" s="49" customFormat="1" ht="11.25">
      <c r="A67" s="300"/>
      <c r="D67" s="50"/>
      <c r="H67" s="294"/>
    </row>
  </sheetData>
  <sheetProtection/>
  <mergeCells count="1">
    <mergeCell ref="A1:A67"/>
  </mergeCells>
  <printOptions horizontalCentered="1"/>
  <pageMargins left="0.31496062992125984" right="0.11811023622047245" top="0.1968503937007874" bottom="0" header="0.1968503937007874" footer="0"/>
  <pageSetup orientation="portrait" paperSize="9" scale="97" r:id="rId1"/>
  <headerFooter alignWithMargins="0">
    <oddHeader xml:space="preserve">&amp;L&amp;"Arial,Normale"&amp;8SERVIZIO RAPPORTI INTERNAZIONALI E STUDI
SEZIONE STUDI  </oddHeader>
  </headerFooter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85546875" style="57" customWidth="1"/>
    <col min="2" max="2" width="23.7109375" style="57" customWidth="1"/>
    <col min="3" max="3" width="9.7109375" style="58" customWidth="1"/>
    <col min="4" max="4" width="7.7109375" style="58" bestFit="1" customWidth="1"/>
    <col min="5" max="5" width="9.7109375" style="57" customWidth="1"/>
    <col min="6" max="6" width="7.7109375" style="58" bestFit="1" customWidth="1"/>
    <col min="7" max="7" width="9.7109375" style="57" customWidth="1"/>
    <col min="8" max="8" width="5.28125" style="58" customWidth="1"/>
    <col min="9" max="9" width="10.7109375" style="58" customWidth="1"/>
    <col min="10" max="10" width="8.00390625" style="58" bestFit="1" customWidth="1"/>
    <col min="11" max="11" width="9.7109375" style="58" customWidth="1"/>
    <col min="12" max="12" width="5.7109375" style="58" customWidth="1"/>
    <col min="13" max="13" width="9.7109375" style="57" customWidth="1"/>
    <col min="14" max="14" width="6.28125" style="58" customWidth="1"/>
    <col min="15" max="15" width="10.7109375" style="57" customWidth="1"/>
    <col min="16" max="16" width="6.28125" style="58" customWidth="1"/>
    <col min="17" max="20" width="11.7109375" style="57" customWidth="1"/>
    <col min="21" max="16384" width="9.140625" style="57" customWidth="1"/>
  </cols>
  <sheetData>
    <row r="1" spans="1:16" ht="12.75" customHeight="1">
      <c r="A1" s="58"/>
      <c r="P1" s="59" t="s">
        <v>98</v>
      </c>
    </row>
    <row r="2" spans="1:16" s="62" customFormat="1" ht="12.75" customHeight="1">
      <c r="A2" s="60" t="s">
        <v>99</v>
      </c>
      <c r="B2" s="60"/>
      <c r="C2" s="61"/>
      <c r="D2" s="61"/>
      <c r="E2" s="60"/>
      <c r="F2" s="61"/>
      <c r="G2" s="60"/>
      <c r="H2" s="61"/>
      <c r="I2" s="61"/>
      <c r="J2" s="61"/>
      <c r="K2" s="61"/>
      <c r="L2" s="61"/>
      <c r="M2" s="60"/>
      <c r="N2" s="61"/>
      <c r="O2" s="176"/>
      <c r="P2" s="61"/>
    </row>
    <row r="3" spans="1:16" s="62" customFormat="1" ht="12.75" customHeight="1">
      <c r="A3" s="60" t="s">
        <v>4</v>
      </c>
      <c r="B3" s="60"/>
      <c r="C3" s="61"/>
      <c r="D3" s="61"/>
      <c r="E3" s="60"/>
      <c r="F3" s="61"/>
      <c r="G3" s="60"/>
      <c r="H3" s="61"/>
      <c r="I3" s="61"/>
      <c r="J3" s="61"/>
      <c r="K3" s="61"/>
      <c r="L3" s="61"/>
      <c r="M3" s="60"/>
      <c r="N3" s="61"/>
      <c r="O3" s="176"/>
      <c r="P3" s="61"/>
    </row>
    <row r="4" spans="1:20" ht="12.75" customHeight="1">
      <c r="A4" s="60" t="str">
        <f>"Ripartizione per canale distributivo dei premi lordi contabilizzati "&amp;IF(datitrim!J1=0,"nell'anno ","a tutto il "&amp;TRIM(datitrim!J1)&amp;" trimestre ")&amp;datitrim!I1</f>
        <v>Ripartizione per canale distributivo dei premi lordi contabilizzati nell'anno 2011</v>
      </c>
      <c r="B4" s="60"/>
      <c r="C4" s="61"/>
      <c r="D4" s="61"/>
      <c r="E4" s="60"/>
      <c r="F4" s="61"/>
      <c r="G4" s="60"/>
      <c r="H4" s="61"/>
      <c r="I4" s="61"/>
      <c r="J4" s="61"/>
      <c r="K4" s="61"/>
      <c r="L4" s="61"/>
      <c r="M4" s="60"/>
      <c r="N4" s="61"/>
      <c r="O4" s="60"/>
      <c r="P4" s="61"/>
      <c r="Q4" s="62"/>
      <c r="R4" s="62"/>
      <c r="S4" s="62"/>
      <c r="T4" s="62"/>
    </row>
    <row r="5" spans="1:16" s="62" customFormat="1" ht="12.75" customHeight="1">
      <c r="A5" s="57"/>
      <c r="C5" s="72"/>
      <c r="D5" s="72"/>
      <c r="F5" s="72"/>
      <c r="H5" s="72"/>
      <c r="J5" s="72"/>
      <c r="K5" s="72"/>
      <c r="L5" s="72"/>
      <c r="N5" s="72"/>
      <c r="P5" s="63" t="s">
        <v>5</v>
      </c>
    </row>
    <row r="6" spans="1:16" ht="12.75" customHeight="1">
      <c r="A6" s="65"/>
      <c r="B6" s="177"/>
      <c r="C6" s="178" t="s">
        <v>30</v>
      </c>
      <c r="D6" s="179"/>
      <c r="E6" s="180" t="s">
        <v>100</v>
      </c>
      <c r="F6" s="179"/>
      <c r="G6" s="180" t="s">
        <v>101</v>
      </c>
      <c r="H6" s="179"/>
      <c r="I6" s="180" t="s">
        <v>102</v>
      </c>
      <c r="J6" s="179"/>
      <c r="K6" s="180" t="s">
        <v>32</v>
      </c>
      <c r="L6" s="179"/>
      <c r="M6" s="180" t="s">
        <v>33</v>
      </c>
      <c r="N6" s="179"/>
      <c r="O6" s="179" t="s">
        <v>47</v>
      </c>
      <c r="P6" s="181"/>
    </row>
    <row r="7" spans="1:16" s="62" customFormat="1" ht="12.75" customHeight="1">
      <c r="A7" s="71"/>
      <c r="B7" s="72"/>
      <c r="C7" s="182"/>
      <c r="D7" s="183"/>
      <c r="E7" s="301" t="s">
        <v>103</v>
      </c>
      <c r="F7" s="302"/>
      <c r="G7" s="301" t="s">
        <v>104</v>
      </c>
      <c r="H7" s="302"/>
      <c r="I7" s="184"/>
      <c r="J7" s="183"/>
      <c r="K7" s="184"/>
      <c r="L7" s="183"/>
      <c r="M7" s="184"/>
      <c r="N7" s="183"/>
      <c r="O7" s="185" t="s">
        <v>50</v>
      </c>
      <c r="P7" s="186"/>
    </row>
    <row r="8" spans="1:16" ht="12.75" customHeight="1">
      <c r="A8" s="76"/>
      <c r="B8" s="58"/>
      <c r="C8" s="187" t="s">
        <v>105</v>
      </c>
      <c r="D8" s="188" t="s">
        <v>106</v>
      </c>
      <c r="E8" s="189" t="s">
        <v>105</v>
      </c>
      <c r="F8" s="188" t="s">
        <v>106</v>
      </c>
      <c r="G8" s="189" t="s">
        <v>105</v>
      </c>
      <c r="H8" s="188" t="s">
        <v>106</v>
      </c>
      <c r="I8" s="189" t="s">
        <v>105</v>
      </c>
      <c r="J8" s="188" t="s">
        <v>106</v>
      </c>
      <c r="K8" s="189" t="s">
        <v>105</v>
      </c>
      <c r="L8" s="188" t="s">
        <v>106</v>
      </c>
      <c r="M8" s="189" t="s">
        <v>105</v>
      </c>
      <c r="N8" s="188" t="s">
        <v>106</v>
      </c>
      <c r="O8" s="189" t="s">
        <v>105</v>
      </c>
      <c r="P8" s="190" t="s">
        <v>106</v>
      </c>
    </row>
    <row r="9" spans="1:16" ht="19.5" customHeight="1">
      <c r="A9" s="81"/>
      <c r="B9" s="191" t="s">
        <v>107</v>
      </c>
      <c r="C9" s="192"/>
      <c r="D9" s="193"/>
      <c r="E9" s="194"/>
      <c r="F9" s="193"/>
      <c r="G9" s="194"/>
      <c r="H9" s="193"/>
      <c r="I9" s="194"/>
      <c r="J9" s="193"/>
      <c r="K9" s="194"/>
      <c r="L9" s="193"/>
      <c r="M9" s="194"/>
      <c r="N9" s="193"/>
      <c r="O9" s="194"/>
      <c r="P9" s="195"/>
    </row>
    <row r="10" spans="1:16" ht="15.75" customHeight="1">
      <c r="A10" s="84"/>
      <c r="B10" s="196" t="s">
        <v>108</v>
      </c>
      <c r="C10" s="197">
        <f>datitrim!C107</f>
        <v>9632805</v>
      </c>
      <c r="D10" s="198">
        <f>C10*100/$O10</f>
        <v>18.025477009753658</v>
      </c>
      <c r="E10" s="199">
        <f>datitrim!D107</f>
        <v>3561062</v>
      </c>
      <c r="F10" s="198">
        <f>E10*100/$O10</f>
        <v>6.6636707803497925</v>
      </c>
      <c r="G10" s="199">
        <f>datitrim!E107</f>
        <v>69663</v>
      </c>
      <c r="H10" s="198">
        <f>G10*100/$O10</f>
        <v>0.13035754434253255</v>
      </c>
      <c r="I10" s="199">
        <f>datitrim!F107</f>
        <v>30185002</v>
      </c>
      <c r="J10" s="198">
        <f>I10*100/$O10</f>
        <v>56.483969060971155</v>
      </c>
      <c r="K10" s="199">
        <f>datitrim!G107</f>
        <v>9907844</v>
      </c>
      <c r="L10" s="198">
        <f>K10*100/$O10</f>
        <v>18.540146326872154</v>
      </c>
      <c r="M10" s="199">
        <f>datitrim!H107</f>
        <v>83569</v>
      </c>
      <c r="N10" s="198">
        <f>M10*100/$O10</f>
        <v>0.15637927771070873</v>
      </c>
      <c r="O10" s="200">
        <f>datitrim!I107</f>
        <v>53439945</v>
      </c>
      <c r="P10" s="201">
        <f>D10+F10+H10+J10+L10+N10</f>
        <v>100.00000000000001</v>
      </c>
    </row>
    <row r="11" spans="1:16" ht="15.75" customHeight="1">
      <c r="A11" s="84"/>
      <c r="B11" s="202" t="s">
        <v>109</v>
      </c>
      <c r="C11" s="197">
        <f>datitrim!C124</f>
        <v>902394</v>
      </c>
      <c r="D11" s="198">
        <f>C11*100/$O11</f>
        <v>53.707918399607664</v>
      </c>
      <c r="E11" s="199">
        <f>datitrim!D124</f>
        <v>229792</v>
      </c>
      <c r="F11" s="198">
        <f>E11*100/$O11</f>
        <v>13.676564765371495</v>
      </c>
      <c r="G11" s="199">
        <f>datitrim!E124</f>
        <v>10068</v>
      </c>
      <c r="H11" s="198">
        <f>G11*100/$O11</f>
        <v>0.5992186588643652</v>
      </c>
      <c r="I11" s="199">
        <f>datitrim!F124</f>
        <v>472604</v>
      </c>
      <c r="J11" s="198">
        <f>I11*100/$O11</f>
        <v>28.1280428142565</v>
      </c>
      <c r="K11" s="199">
        <f>datitrim!G124</f>
        <v>63058</v>
      </c>
      <c r="L11" s="198">
        <f>K11*100/$O11</f>
        <v>3.7530323987553773</v>
      </c>
      <c r="M11" s="199">
        <f>datitrim!H124</f>
        <v>2272</v>
      </c>
      <c r="N11" s="198">
        <f>M11*100/$O11</f>
        <v>0.13522296314460047</v>
      </c>
      <c r="O11" s="200">
        <f>datitrim!I124</f>
        <v>1680188</v>
      </c>
      <c r="P11" s="201">
        <f>D11+F11+H11+J11+L11+N11</f>
        <v>100</v>
      </c>
    </row>
    <row r="12" spans="1:16" ht="15.75" customHeight="1">
      <c r="A12" s="84"/>
      <c r="B12" s="196" t="s">
        <v>110</v>
      </c>
      <c r="C12" s="197">
        <f>datitrim!C108</f>
        <v>0</v>
      </c>
      <c r="D12" s="203"/>
      <c r="E12" s="199">
        <f>datitrim!D108</f>
        <v>0</v>
      </c>
      <c r="F12" s="203"/>
      <c r="G12" s="199">
        <f>datitrim!E108</f>
        <v>0</v>
      </c>
      <c r="H12" s="203"/>
      <c r="I12" s="199">
        <f>datitrim!F108</f>
        <v>0</v>
      </c>
      <c r="J12" s="203"/>
      <c r="K12" s="199">
        <f>datitrim!G108</f>
        <v>0</v>
      </c>
      <c r="L12" s="203"/>
      <c r="M12" s="199">
        <f>datitrim!H108</f>
        <v>0</v>
      </c>
      <c r="N12" s="203"/>
      <c r="O12" s="200">
        <f>datitrim!I108</f>
        <v>0</v>
      </c>
      <c r="P12" s="204"/>
    </row>
    <row r="13" spans="1:16" ht="15.75" customHeight="1">
      <c r="A13" s="84"/>
      <c r="B13" s="196" t="s">
        <v>111</v>
      </c>
      <c r="C13" s="197">
        <f>datitrim!C109</f>
        <v>839633</v>
      </c>
      <c r="D13" s="198">
        <f aca="true" t="shared" si="0" ref="D13:D19">C13*100/$O13</f>
        <v>6.726958009840874</v>
      </c>
      <c r="E13" s="199">
        <f>datitrim!D109</f>
        <v>77015</v>
      </c>
      <c r="F13" s="198">
        <f aca="true" t="shared" si="1" ref="F13:F19">E13*100/$O13</f>
        <v>0.6170275240824205</v>
      </c>
      <c r="G13" s="199">
        <f>datitrim!E109</f>
        <v>2455</v>
      </c>
      <c r="H13" s="198">
        <f>G13*100/$O13</f>
        <v>0.019668929060862716</v>
      </c>
      <c r="I13" s="199">
        <f>datitrim!F109</f>
        <v>8067966</v>
      </c>
      <c r="J13" s="198">
        <f aca="true" t="shared" si="2" ref="J13:J19">I13*100/$O13</f>
        <v>64.63879874519444</v>
      </c>
      <c r="K13" s="199">
        <f>datitrim!G109</f>
        <v>3491248</v>
      </c>
      <c r="L13" s="198">
        <f aca="true" t="shared" si="3" ref="L13:L19">K13*100/$O13</f>
        <v>27.971123929074885</v>
      </c>
      <c r="M13" s="199">
        <f>datitrim!H109</f>
        <v>3298</v>
      </c>
      <c r="N13" s="198">
        <f aca="true" t="shared" si="4" ref="N13:N19">M13*100/$O13</f>
        <v>0.02642286274652759</v>
      </c>
      <c r="O13" s="200">
        <f>datitrim!I109</f>
        <v>12481615</v>
      </c>
      <c r="P13" s="201">
        <f aca="true" t="shared" si="5" ref="P13:P19">D13+F13+H13+J13+L13+N13</f>
        <v>100</v>
      </c>
    </row>
    <row r="14" spans="1:16" ht="15.75" customHeight="1">
      <c r="A14" s="84"/>
      <c r="B14" s="202" t="s">
        <v>109</v>
      </c>
      <c r="C14" s="197">
        <f>datitrim!C125</f>
        <v>119607</v>
      </c>
      <c r="D14" s="198">
        <f t="shared" si="0"/>
        <v>12.957367771625675</v>
      </c>
      <c r="E14" s="199">
        <f>datitrim!D125</f>
        <v>50350</v>
      </c>
      <c r="F14" s="198">
        <f t="shared" si="1"/>
        <v>5.454559242363346</v>
      </c>
      <c r="G14" s="199">
        <f>datitrim!E125</f>
        <v>1479</v>
      </c>
      <c r="H14" s="198">
        <f>G14*100/$O14</f>
        <v>0.16022429234270882</v>
      </c>
      <c r="I14" s="199">
        <f>datitrim!F125</f>
        <v>59057</v>
      </c>
      <c r="J14" s="198">
        <f t="shared" si="2"/>
        <v>6.397813409657441</v>
      </c>
      <c r="K14" s="199">
        <f>datitrim!G125</f>
        <v>692203</v>
      </c>
      <c r="L14" s="198">
        <f t="shared" si="3"/>
        <v>74.9883271348885</v>
      </c>
      <c r="M14" s="199">
        <f>datitrim!H125</f>
        <v>385</v>
      </c>
      <c r="N14" s="198">
        <f t="shared" si="4"/>
        <v>0.04170814912234137</v>
      </c>
      <c r="O14" s="200">
        <f>datitrim!I125</f>
        <v>923081</v>
      </c>
      <c r="P14" s="201">
        <f t="shared" si="5"/>
        <v>100</v>
      </c>
    </row>
    <row r="15" spans="1:16" ht="15.75" customHeight="1">
      <c r="A15" s="84"/>
      <c r="B15" s="196" t="s">
        <v>112</v>
      </c>
      <c r="C15" s="197">
        <f>datitrim!C110</f>
        <v>2786</v>
      </c>
      <c r="D15" s="198">
        <f t="shared" si="0"/>
        <v>39.261555806087934</v>
      </c>
      <c r="E15" s="199">
        <f>datitrim!D110</f>
        <v>153</v>
      </c>
      <c r="F15" s="198">
        <f t="shared" si="1"/>
        <v>2.1561443066516346</v>
      </c>
      <c r="G15" s="199">
        <f>datitrim!E110</f>
        <v>0</v>
      </c>
      <c r="H15" s="198">
        <f>G15*100/$O15</f>
        <v>0</v>
      </c>
      <c r="I15" s="199">
        <f>datitrim!F110</f>
        <v>4085</v>
      </c>
      <c r="J15" s="198">
        <f t="shared" si="2"/>
        <v>57.56764374295378</v>
      </c>
      <c r="K15" s="199">
        <f>datitrim!G110</f>
        <v>15</v>
      </c>
      <c r="L15" s="198">
        <f t="shared" si="3"/>
        <v>0.21138669673055244</v>
      </c>
      <c r="M15" s="199">
        <f>datitrim!H110</f>
        <v>57</v>
      </c>
      <c r="N15" s="198">
        <f t="shared" si="4"/>
        <v>0.8032694475760992</v>
      </c>
      <c r="O15" s="200">
        <f>datitrim!I110</f>
        <v>7096</v>
      </c>
      <c r="P15" s="201">
        <f t="shared" si="5"/>
        <v>100</v>
      </c>
    </row>
    <row r="16" spans="1:16" ht="15.75" customHeight="1">
      <c r="A16" s="84"/>
      <c r="B16" s="196" t="s">
        <v>113</v>
      </c>
      <c r="C16" s="197">
        <f>datitrim!C111</f>
        <v>526823</v>
      </c>
      <c r="D16" s="198">
        <f t="shared" si="0"/>
        <v>29.380914059001306</v>
      </c>
      <c r="E16" s="199">
        <f>datitrim!D111</f>
        <v>405907</v>
      </c>
      <c r="F16" s="198">
        <f t="shared" si="1"/>
        <v>22.63742980649486</v>
      </c>
      <c r="G16" s="199">
        <f>datitrim!E111</f>
        <v>1532</v>
      </c>
      <c r="H16" s="198">
        <f>G16*100/$O16</f>
        <v>0.08543962647490713</v>
      </c>
      <c r="I16" s="199">
        <f>datitrim!F111</f>
        <v>818482</v>
      </c>
      <c r="J16" s="198">
        <f t="shared" si="2"/>
        <v>45.646733914122024</v>
      </c>
      <c r="K16" s="199">
        <f>datitrim!G111</f>
        <v>30609</v>
      </c>
      <c r="L16" s="198">
        <f t="shared" si="3"/>
        <v>1.7070636597718227</v>
      </c>
      <c r="M16" s="199">
        <f>datitrim!H111</f>
        <v>9726</v>
      </c>
      <c r="N16" s="198">
        <f t="shared" si="4"/>
        <v>0.5424189341350827</v>
      </c>
      <c r="O16" s="200">
        <f>datitrim!I111</f>
        <v>1793079</v>
      </c>
      <c r="P16" s="201">
        <f t="shared" si="5"/>
        <v>100</v>
      </c>
    </row>
    <row r="17" spans="1:16" ht="15.75" customHeight="1">
      <c r="A17" s="84"/>
      <c r="B17" s="202" t="s">
        <v>114</v>
      </c>
      <c r="C17" s="197">
        <f>datitrim!C112</f>
        <v>1314</v>
      </c>
      <c r="D17" s="198">
        <f t="shared" si="0"/>
        <v>25.861050974217672</v>
      </c>
      <c r="E17" s="199">
        <f>datitrim!D112</f>
        <v>3732</v>
      </c>
      <c r="F17" s="198">
        <f t="shared" si="1"/>
        <v>73.45010824640819</v>
      </c>
      <c r="G17" s="199">
        <f>datitrim!E112</f>
        <v>0</v>
      </c>
      <c r="H17" s="198"/>
      <c r="I17" s="199">
        <f>datitrim!F112</f>
        <v>35</v>
      </c>
      <c r="J17" s="198">
        <f t="shared" si="2"/>
        <v>0.6888407793741389</v>
      </c>
      <c r="K17" s="199">
        <f>datitrim!G112</f>
        <v>0</v>
      </c>
      <c r="L17" s="198">
        <f t="shared" si="3"/>
        <v>0</v>
      </c>
      <c r="M17" s="199">
        <f>datitrim!H112</f>
        <v>0</v>
      </c>
      <c r="N17" s="198">
        <f t="shared" si="4"/>
        <v>0</v>
      </c>
      <c r="O17" s="200">
        <f>datitrim!I112</f>
        <v>5081</v>
      </c>
      <c r="P17" s="201">
        <f t="shared" si="5"/>
        <v>100</v>
      </c>
    </row>
    <row r="18" spans="1:16" ht="15.75" customHeight="1">
      <c r="A18" s="84"/>
      <c r="B18" s="196" t="s">
        <v>115</v>
      </c>
      <c r="C18" s="197">
        <f>datitrim!C126</f>
        <v>195250</v>
      </c>
      <c r="D18" s="198">
        <f t="shared" si="0"/>
        <v>34.2370271914766</v>
      </c>
      <c r="E18" s="199">
        <f>datitrim!D126</f>
        <v>40136</v>
      </c>
      <c r="F18" s="198">
        <f t="shared" si="1"/>
        <v>7.03783520285329</v>
      </c>
      <c r="G18" s="199">
        <f>datitrim!E126</f>
        <v>86315</v>
      </c>
      <c r="H18" s="198">
        <f>G18*100/$O18</f>
        <v>15.13530858915392</v>
      </c>
      <c r="I18" s="199">
        <f>datitrim!F126</f>
        <v>190344</v>
      </c>
      <c r="J18" s="198">
        <f t="shared" si="2"/>
        <v>33.37676160683443</v>
      </c>
      <c r="K18" s="199">
        <f>datitrim!G126</f>
        <v>57542</v>
      </c>
      <c r="L18" s="198">
        <f t="shared" si="3"/>
        <v>10.089971926514451</v>
      </c>
      <c r="M18" s="199">
        <f>datitrim!H126</f>
        <v>702</v>
      </c>
      <c r="N18" s="198">
        <f t="shared" si="4"/>
        <v>0.1230954831673064</v>
      </c>
      <c r="O18" s="200">
        <f>datitrim!I126</f>
        <v>570289</v>
      </c>
      <c r="P18" s="201">
        <f t="shared" si="5"/>
        <v>99.99999999999999</v>
      </c>
    </row>
    <row r="19" spans="1:16" ht="18" customHeight="1">
      <c r="A19" s="84"/>
      <c r="B19" s="205" t="s">
        <v>116</v>
      </c>
      <c r="C19" s="206">
        <f>C10+C12+C13+C15+C16+C18</f>
        <v>11197297</v>
      </c>
      <c r="D19" s="207">
        <f t="shared" si="0"/>
        <v>16.396200235623418</v>
      </c>
      <c r="E19" s="200">
        <f>E10+E12+E13+E15+E16+E18</f>
        <v>4084273</v>
      </c>
      <c r="F19" s="207">
        <f t="shared" si="1"/>
        <v>5.9806003113921475</v>
      </c>
      <c r="G19" s="200">
        <f>G10+G12+G13+G15+G16+G18</f>
        <v>159965</v>
      </c>
      <c r="H19" s="207">
        <f>G19*100/$O19</f>
        <v>0.23423672433548023</v>
      </c>
      <c r="I19" s="200">
        <f>I10+I12+I13+I15+I16+I18</f>
        <v>39265879</v>
      </c>
      <c r="J19" s="207">
        <f t="shared" si="2"/>
        <v>57.4970204426801</v>
      </c>
      <c r="K19" s="200">
        <f>K10+K12+K13+K15+K16+K18</f>
        <v>13487258</v>
      </c>
      <c r="L19" s="207">
        <f t="shared" si="3"/>
        <v>19.74938976768356</v>
      </c>
      <c r="M19" s="200">
        <f>M10+M12+M13+M15+M16+M18</f>
        <v>97352</v>
      </c>
      <c r="N19" s="207">
        <f t="shared" si="4"/>
        <v>0.14255251828529786</v>
      </c>
      <c r="O19" s="200">
        <f>C19+K19+I19+M19+E19+G19</f>
        <v>68292024</v>
      </c>
      <c r="P19" s="208">
        <f t="shared" si="5"/>
        <v>100</v>
      </c>
    </row>
    <row r="20" spans="1:16" ht="12.75" customHeight="1">
      <c r="A20" s="73"/>
      <c r="B20" s="209" t="s">
        <v>117</v>
      </c>
      <c r="C20" s="85"/>
      <c r="D20" s="210"/>
      <c r="E20" s="125"/>
      <c r="F20" s="210"/>
      <c r="G20" s="125"/>
      <c r="H20" s="210"/>
      <c r="I20" s="125"/>
      <c r="J20" s="210"/>
      <c r="K20" s="125"/>
      <c r="L20" s="210"/>
      <c r="M20" s="125"/>
      <c r="N20" s="210"/>
      <c r="O20" s="111"/>
      <c r="P20" s="211"/>
    </row>
    <row r="21" spans="1:16" ht="15.75" customHeight="1">
      <c r="A21" s="84"/>
      <c r="B21" s="212" t="s">
        <v>118</v>
      </c>
      <c r="C21" s="197">
        <f>datitrim!C114</f>
        <v>2368703</v>
      </c>
      <c r="D21" s="198">
        <f>C21*100/$O21</f>
        <v>41.503825348787984</v>
      </c>
      <c r="E21" s="199">
        <f>datitrim!D114</f>
        <v>2732454</v>
      </c>
      <c r="F21" s="198">
        <f>E21*100/$O21</f>
        <v>47.87737997950656</v>
      </c>
      <c r="G21" s="199">
        <f>datitrim!E114</f>
        <v>6280</v>
      </c>
      <c r="H21" s="198">
        <f>G21*100/$O21</f>
        <v>0.11003659943453803</v>
      </c>
      <c r="I21" s="199">
        <f>datitrim!F114</f>
        <v>241341</v>
      </c>
      <c r="J21" s="198">
        <f>I21*100/$O21</f>
        <v>4.228717029320198</v>
      </c>
      <c r="K21" s="199">
        <f>datitrim!G114</f>
        <v>335086</v>
      </c>
      <c r="L21" s="198">
        <f>K21*100/$O21</f>
        <v>5.871293623904715</v>
      </c>
      <c r="M21" s="199">
        <f>datitrim!H114</f>
        <v>23328</v>
      </c>
      <c r="N21" s="198">
        <f>M21*100/$O21</f>
        <v>0.4087474190460037</v>
      </c>
      <c r="O21" s="200">
        <f>datitrim!I114</f>
        <v>5707192</v>
      </c>
      <c r="P21" s="201">
        <f>D21+F21+H21+J21+L21+N21</f>
        <v>100</v>
      </c>
    </row>
    <row r="22" spans="1:16" ht="15.75" customHeight="1">
      <c r="A22" s="84"/>
      <c r="B22" s="212" t="s">
        <v>119</v>
      </c>
      <c r="C22" s="197">
        <f>datitrim!C115</f>
        <v>5735136</v>
      </c>
      <c r="D22" s="198">
        <f>C22*100/$O22</f>
        <v>10.697950375408944</v>
      </c>
      <c r="E22" s="199">
        <f>datitrim!D115</f>
        <v>979952</v>
      </c>
      <c r="F22" s="198">
        <f>E22*100/$O22</f>
        <v>1.8279388433478727</v>
      </c>
      <c r="G22" s="199">
        <f>datitrim!E115</f>
        <v>132173</v>
      </c>
      <c r="H22" s="198">
        <f>G22*100/$O22</f>
        <v>0.24654693366799435</v>
      </c>
      <c r="I22" s="199">
        <f>datitrim!F115</f>
        <v>35334793</v>
      </c>
      <c r="J22" s="198">
        <f>I22*100/$O22</f>
        <v>65.9112289646396</v>
      </c>
      <c r="K22" s="199">
        <f>datitrim!G115</f>
        <v>11373751</v>
      </c>
      <c r="L22" s="198">
        <f>K22*100/$O22</f>
        <v>21.21585674345959</v>
      </c>
      <c r="M22" s="199">
        <f>datitrim!H115</f>
        <v>53866</v>
      </c>
      <c r="N22" s="198">
        <f>M22*100/$O22</f>
        <v>0.10047813947599119</v>
      </c>
      <c r="O22" s="200">
        <f>datitrim!I115</f>
        <v>53609671</v>
      </c>
      <c r="P22" s="201">
        <f>D22+F22+H22+J22+L22+N22</f>
        <v>100</v>
      </c>
    </row>
    <row r="23" spans="1:16" ht="15.75" customHeight="1">
      <c r="A23" s="213"/>
      <c r="B23" s="214" t="s">
        <v>120</v>
      </c>
      <c r="C23" s="215">
        <f>datitrim!C116</f>
        <v>3093458</v>
      </c>
      <c r="D23" s="216">
        <f>C23*100/$O23</f>
        <v>34.46688031557317</v>
      </c>
      <c r="E23" s="217">
        <f>datitrim!D116</f>
        <v>371867</v>
      </c>
      <c r="F23" s="216">
        <f>E23*100/$O23</f>
        <v>4.1432905771829605</v>
      </c>
      <c r="G23" s="217">
        <f>datitrim!E116</f>
        <v>21512</v>
      </c>
      <c r="H23" s="216">
        <f>G23*100/$O23</f>
        <v>0.2396837226652536</v>
      </c>
      <c r="I23" s="217">
        <f>datitrim!F116</f>
        <v>3689745</v>
      </c>
      <c r="J23" s="216">
        <f>I23*100/$O23</f>
        <v>41.11062743052743</v>
      </c>
      <c r="K23" s="217">
        <f>datitrim!G116</f>
        <v>1778421</v>
      </c>
      <c r="L23" s="216">
        <f>K23*100/$O23</f>
        <v>19.81492031173591</v>
      </c>
      <c r="M23" s="217">
        <f>datitrim!H116</f>
        <v>20158</v>
      </c>
      <c r="N23" s="216">
        <f>M23*100/$O23</f>
        <v>0.22459764231527435</v>
      </c>
      <c r="O23" s="218">
        <f>datitrim!I116</f>
        <v>8975161</v>
      </c>
      <c r="P23" s="201">
        <f>D23+F23+H23+J23+L23+N23</f>
        <v>100</v>
      </c>
    </row>
    <row r="24" spans="1:16" ht="15" customHeight="1" hidden="1">
      <c r="A24" s="84"/>
      <c r="B24" s="196"/>
      <c r="C24" s="197">
        <f>C21+C22+C23</f>
        <v>11197297</v>
      </c>
      <c r="D24" s="203"/>
      <c r="E24" s="199">
        <f>E21+E22+E23</f>
        <v>4084273</v>
      </c>
      <c r="F24" s="203"/>
      <c r="G24" s="199">
        <f>G21+G22+G23</f>
        <v>159965</v>
      </c>
      <c r="H24" s="203"/>
      <c r="I24" s="199">
        <f>I21+I22+I23</f>
        <v>39265879</v>
      </c>
      <c r="J24" s="203"/>
      <c r="K24" s="199">
        <f>K21+K22+K23</f>
        <v>13487258</v>
      </c>
      <c r="L24" s="203"/>
      <c r="M24" s="199">
        <f>M21+M22+M23</f>
        <v>97352</v>
      </c>
      <c r="N24" s="203"/>
      <c r="O24" s="200">
        <f>O21+O22+O23</f>
        <v>68292024</v>
      </c>
      <c r="P24" s="201">
        <f>H24+F24+N24+J24+L24+D24</f>
        <v>0</v>
      </c>
    </row>
    <row r="25" spans="1:16" ht="18" customHeight="1">
      <c r="A25" s="73"/>
      <c r="B25" s="219" t="s">
        <v>121</v>
      </c>
      <c r="C25" s="220"/>
      <c r="D25" s="221"/>
      <c r="E25" s="222"/>
      <c r="F25" s="221"/>
      <c r="G25" s="222"/>
      <c r="H25" s="221"/>
      <c r="I25" s="222"/>
      <c r="J25" s="221"/>
      <c r="K25" s="222"/>
      <c r="L25" s="221"/>
      <c r="M25" s="222"/>
      <c r="N25" s="221"/>
      <c r="O25" s="223"/>
      <c r="P25" s="224"/>
    </row>
    <row r="26" spans="1:16" ht="15.75" customHeight="1">
      <c r="A26" s="84"/>
      <c r="B26" s="196" t="s">
        <v>108</v>
      </c>
      <c r="C26" s="197">
        <f>datitrim!C117</f>
        <v>553641</v>
      </c>
      <c r="D26" s="198">
        <f>C26*100/$O26</f>
        <v>17.587965080817323</v>
      </c>
      <c r="E26" s="199">
        <f>datitrim!D117</f>
        <v>1016258</v>
      </c>
      <c r="F26" s="198">
        <f>E26*100/$O26</f>
        <v>32.28429653349598</v>
      </c>
      <c r="G26" s="199">
        <f>datitrim!E117</f>
        <v>25590</v>
      </c>
      <c r="H26" s="198">
        <f>G26*100/$O26</f>
        <v>0.812938395852394</v>
      </c>
      <c r="I26" s="199">
        <f>datitrim!F117</f>
        <v>1072455</v>
      </c>
      <c r="J26" s="198">
        <f>I26*100/$O26</f>
        <v>34.069552455016776</v>
      </c>
      <c r="K26" s="199">
        <f>datitrim!G117</f>
        <v>9128</v>
      </c>
      <c r="L26" s="198">
        <f>K26*100/$O26</f>
        <v>0.2899766188878723</v>
      </c>
      <c r="M26" s="199">
        <f>datitrim!H117</f>
        <v>470768</v>
      </c>
      <c r="N26" s="198">
        <f>M26*100/$O26</f>
        <v>14.955270915929653</v>
      </c>
      <c r="O26" s="200">
        <f>datitrim!I117</f>
        <v>3147840</v>
      </c>
      <c r="P26" s="201">
        <f>D26+F26+H26+J26+L26+N26</f>
        <v>100</v>
      </c>
    </row>
    <row r="27" spans="1:16" ht="15.75" customHeight="1">
      <c r="A27" s="84"/>
      <c r="B27" s="196" t="s">
        <v>110</v>
      </c>
      <c r="C27" s="197">
        <f>datitrim!C118</f>
        <v>0</v>
      </c>
      <c r="D27" s="203"/>
      <c r="E27" s="199">
        <f>datitrim!D118</f>
        <v>0</v>
      </c>
      <c r="F27" s="203"/>
      <c r="G27" s="199">
        <f>datitrim!E118</f>
        <v>0</v>
      </c>
      <c r="H27" s="203"/>
      <c r="I27" s="199">
        <f>datitrim!F118</f>
        <v>0</v>
      </c>
      <c r="J27" s="203"/>
      <c r="K27" s="199">
        <f>datitrim!G118</f>
        <v>0</v>
      </c>
      <c r="L27" s="203"/>
      <c r="M27" s="199">
        <f>datitrim!H118</f>
        <v>0</v>
      </c>
      <c r="N27" s="203"/>
      <c r="O27" s="200">
        <f>datitrim!I118</f>
        <v>0</v>
      </c>
      <c r="P27" s="201"/>
    </row>
    <row r="28" spans="1:16" ht="15.75" customHeight="1">
      <c r="A28" s="84"/>
      <c r="B28" s="196" t="s">
        <v>111</v>
      </c>
      <c r="C28" s="197">
        <f>datitrim!C119</f>
        <v>0</v>
      </c>
      <c r="D28" s="198">
        <f>C28*100/$O28</f>
        <v>0</v>
      </c>
      <c r="E28" s="199">
        <f>datitrim!D119</f>
        <v>5047</v>
      </c>
      <c r="F28" s="198">
        <f>E28*100/$O28</f>
        <v>41.474237817404884</v>
      </c>
      <c r="G28" s="199">
        <f>datitrim!E119</f>
        <v>7122</v>
      </c>
      <c r="H28" s="203">
        <f>G28*100/$O28</f>
        <v>58.525762182595116</v>
      </c>
      <c r="I28" s="199">
        <f>datitrim!F119</f>
        <v>0</v>
      </c>
      <c r="J28" s="198">
        <f>I28*100/$O28</f>
        <v>0</v>
      </c>
      <c r="K28" s="199">
        <f>datitrim!G119</f>
        <v>0</v>
      </c>
      <c r="L28" s="198">
        <f>K28*100/$O28</f>
        <v>0</v>
      </c>
      <c r="M28" s="199">
        <f>datitrim!H119</f>
        <v>0</v>
      </c>
      <c r="N28" s="198">
        <f>M28*100/$O28</f>
        <v>0</v>
      </c>
      <c r="O28" s="200">
        <f>datitrim!I119</f>
        <v>12169</v>
      </c>
      <c r="P28" s="201">
        <f>D28+F28+H28+J28+L28+N28</f>
        <v>100</v>
      </c>
    </row>
    <row r="29" spans="1:16" ht="15.75" customHeight="1">
      <c r="A29" s="84"/>
      <c r="B29" s="196" t="s">
        <v>112</v>
      </c>
      <c r="C29" s="197">
        <f>datitrim!C120</f>
        <v>5923</v>
      </c>
      <c r="D29" s="198">
        <f>C29*100/$O29</f>
        <v>23.776644855686243</v>
      </c>
      <c r="E29" s="199">
        <f>datitrim!D120</f>
        <v>1362</v>
      </c>
      <c r="F29" s="198">
        <f>E29*100/$O29</f>
        <v>5.467464172453936</v>
      </c>
      <c r="G29" s="199">
        <f>datitrim!E120</f>
        <v>0</v>
      </c>
      <c r="H29" s="203"/>
      <c r="I29" s="199">
        <f>datitrim!F120</f>
        <v>601</v>
      </c>
      <c r="J29" s="198">
        <f>I29*100/$O29</f>
        <v>2.412588816185621</v>
      </c>
      <c r="K29" s="199">
        <f>datitrim!G120</f>
        <v>0</v>
      </c>
      <c r="L29" s="203"/>
      <c r="M29" s="199">
        <f>datitrim!H120</f>
        <v>17025</v>
      </c>
      <c r="N29" s="198">
        <f>M29*100/$O29</f>
        <v>68.3433021556742</v>
      </c>
      <c r="O29" s="200">
        <f>datitrim!I120</f>
        <v>24911</v>
      </c>
      <c r="P29" s="201">
        <f>D29+F29+H29+J29+L29+N29</f>
        <v>100</v>
      </c>
    </row>
    <row r="30" spans="1:16" ht="15.75" customHeight="1">
      <c r="A30" s="84"/>
      <c r="B30" s="196" t="s">
        <v>113</v>
      </c>
      <c r="C30" s="197">
        <f>datitrim!C121</f>
        <v>226130</v>
      </c>
      <c r="D30" s="198">
        <f>C30*100/$O30</f>
        <v>16.90747209627831</v>
      </c>
      <c r="E30" s="199">
        <f>datitrim!D121</f>
        <v>890614</v>
      </c>
      <c r="F30" s="198">
        <f>E30*100/$O30</f>
        <v>66.59015324616287</v>
      </c>
      <c r="G30" s="199">
        <f>datitrim!E121</f>
        <v>37022</v>
      </c>
      <c r="H30" s="198">
        <f>G30*100/$O30</f>
        <v>2.768091062434951</v>
      </c>
      <c r="I30" s="199">
        <f>datitrim!F121</f>
        <v>9690</v>
      </c>
      <c r="J30" s="198">
        <f>I30*100/$O30</f>
        <v>0.7245098156500102</v>
      </c>
      <c r="K30" s="199">
        <f>datitrim!G121</f>
        <v>3080</v>
      </c>
      <c r="L30" s="198">
        <f>K30*100/$O30</f>
        <v>0.23028794965965235</v>
      </c>
      <c r="M30" s="199">
        <f>datitrim!H121</f>
        <v>170920</v>
      </c>
      <c r="N30" s="198">
        <f>M30*100/$O30</f>
        <v>12.779485829814215</v>
      </c>
      <c r="O30" s="200">
        <f>datitrim!I121</f>
        <v>1337456</v>
      </c>
      <c r="P30" s="201">
        <f>D30+F30+H30+J30+L30+N30</f>
        <v>100.00000000000001</v>
      </c>
    </row>
    <row r="31" spans="1:16" ht="15.75" customHeight="1">
      <c r="A31" s="84"/>
      <c r="B31" s="196" t="s">
        <v>115</v>
      </c>
      <c r="C31" s="197">
        <f>datitrim!C127</f>
        <v>81990</v>
      </c>
      <c r="D31" s="198">
        <f>C31*100/$O31</f>
        <v>8.703137970053309</v>
      </c>
      <c r="E31" s="199">
        <f>datitrim!D127</f>
        <v>819239</v>
      </c>
      <c r="F31" s="198">
        <f>E31*100/$O31</f>
        <v>86.96121536100136</v>
      </c>
      <c r="G31" s="199">
        <f>datitrim!E127</f>
        <v>0</v>
      </c>
      <c r="H31" s="198">
        <f>G31*100/$O31</f>
        <v>0</v>
      </c>
      <c r="I31" s="199">
        <f>datitrim!F127</f>
        <v>29164</v>
      </c>
      <c r="J31" s="198">
        <f>I31*100/$O31</f>
        <v>3.0957228413054603</v>
      </c>
      <c r="K31" s="199">
        <f>datitrim!G127</f>
        <v>1553</v>
      </c>
      <c r="L31" s="198">
        <f>K31*100/$O31</f>
        <v>0.16484904582867163</v>
      </c>
      <c r="M31" s="199">
        <f>datitrim!H127</f>
        <v>10128</v>
      </c>
      <c r="N31" s="198">
        <f>M31*100/$O31</f>
        <v>1.0750747818111952</v>
      </c>
      <c r="O31" s="200">
        <f>datitrim!I127</f>
        <v>942074</v>
      </c>
      <c r="P31" s="201">
        <f>D31+F31+H31+J31+L31+N31</f>
        <v>100</v>
      </c>
    </row>
    <row r="32" spans="1:16" ht="18" customHeight="1">
      <c r="A32" s="213"/>
      <c r="B32" s="225" t="s">
        <v>122</v>
      </c>
      <c r="C32" s="226">
        <f>C26+C27+C28+C29+C30+C31</f>
        <v>867684</v>
      </c>
      <c r="D32" s="227">
        <f>C32*100/$O32</f>
        <v>15.878706914694067</v>
      </c>
      <c r="E32" s="228">
        <f>E26+E27+E28+E29+E30+E31</f>
        <v>2732520</v>
      </c>
      <c r="F32" s="227">
        <f>E32*100/$O32</f>
        <v>50.0053985305017</v>
      </c>
      <c r="G32" s="228">
        <f>G26+G27+G28+G29+G30+G31</f>
        <v>69734</v>
      </c>
      <c r="H32" s="227">
        <f>G32*100/$O32</f>
        <v>1.2761394101876675</v>
      </c>
      <c r="I32" s="228">
        <f>I26+I27+I28+I29+I30+I31</f>
        <v>1111910</v>
      </c>
      <c r="J32" s="227">
        <f>I32*100/$O32</f>
        <v>20.34806796658401</v>
      </c>
      <c r="K32" s="228">
        <f>K26+K27+K28+K29+K30+K31</f>
        <v>13761</v>
      </c>
      <c r="L32" s="227">
        <f>K32*100/$O32</f>
        <v>0.25182772282663396</v>
      </c>
      <c r="M32" s="228">
        <f>M26+M27+M28+M29+M30+M31</f>
        <v>668841</v>
      </c>
      <c r="N32" s="227">
        <f>M32*100/$O32</f>
        <v>12.239859455205922</v>
      </c>
      <c r="O32" s="200">
        <f>C32+K32+I32+M32+E32+G32</f>
        <v>5464450</v>
      </c>
      <c r="P32" s="229">
        <f>D32+F32+H32+J32+L32+N32</f>
        <v>100</v>
      </c>
    </row>
    <row r="33" spans="1:16" ht="15.75" customHeight="1">
      <c r="A33" s="230"/>
      <c r="B33" s="231" t="s">
        <v>123</v>
      </c>
      <c r="C33" s="220"/>
      <c r="D33" s="232"/>
      <c r="E33" s="222"/>
      <c r="F33" s="232"/>
      <c r="G33" s="222"/>
      <c r="H33" s="232"/>
      <c r="I33" s="222"/>
      <c r="J33" s="232"/>
      <c r="K33" s="222"/>
      <c r="L33" s="232"/>
      <c r="M33" s="222"/>
      <c r="N33" s="232"/>
      <c r="O33" s="223"/>
      <c r="P33" s="224"/>
    </row>
    <row r="34" spans="1:16" ht="15.75" customHeight="1">
      <c r="A34" s="84"/>
      <c r="B34" s="233" t="s">
        <v>124</v>
      </c>
      <c r="C34" s="234">
        <f>C19+C32</f>
        <v>12064981</v>
      </c>
      <c r="D34" s="235">
        <f>C34*100/$O34</f>
        <v>16.357860328301484</v>
      </c>
      <c r="E34" s="236">
        <f>E19+E32</f>
        <v>6816793</v>
      </c>
      <c r="F34" s="235">
        <f>E34*100/$O34</f>
        <v>9.242297835441537</v>
      </c>
      <c r="G34" s="236">
        <f>G19+G32</f>
        <v>229699</v>
      </c>
      <c r="H34" s="235">
        <f>G34*100/$O34</f>
        <v>0.31142893300457936</v>
      </c>
      <c r="I34" s="236">
        <f>I19+I32</f>
        <v>40377789</v>
      </c>
      <c r="J34" s="235">
        <f>I34*100/$O34</f>
        <v>54.744738746594635</v>
      </c>
      <c r="K34" s="236">
        <f>K19+K32</f>
        <v>13501019</v>
      </c>
      <c r="L34" s="235">
        <f>K34*100/$O34</f>
        <v>18.304859584258324</v>
      </c>
      <c r="M34" s="236">
        <f>M19+M32</f>
        <v>766193</v>
      </c>
      <c r="N34" s="235">
        <f>M34*100/$O34</f>
        <v>1.0388145723994344</v>
      </c>
      <c r="O34" s="236">
        <f>O19+O32</f>
        <v>73756474</v>
      </c>
      <c r="P34" s="237">
        <f>D34+F34+H34+J34+L34+N34</f>
        <v>99.99999999999999</v>
      </c>
    </row>
    <row r="35" spans="1:16" ht="15.75" customHeight="1">
      <c r="A35" s="238"/>
      <c r="B35" s="173" t="str">
        <f>"Variazione %   "&amp;datitrim!$I$1&amp;" / "&amp;datitrim!$I$1-1</f>
        <v>Variazione %   2011 / 2010</v>
      </c>
      <c r="C35" s="239">
        <f>datitrim!K129</f>
        <v>-11.5</v>
      </c>
      <c r="D35" s="240"/>
      <c r="E35" s="239">
        <f>datitrim!L129</f>
        <v>2.3</v>
      </c>
      <c r="F35" s="240"/>
      <c r="G35" s="239">
        <f>datitrim!M129</f>
        <v>-23.52</v>
      </c>
      <c r="H35" s="240"/>
      <c r="I35" s="239">
        <f>datitrim!N129</f>
        <v>-25.54</v>
      </c>
      <c r="J35" s="240"/>
      <c r="K35" s="239">
        <f>datitrim!O129</f>
        <v>-5.09</v>
      </c>
      <c r="L35" s="240"/>
      <c r="M35" s="239">
        <f>datitrim!P129</f>
        <v>-18.13</v>
      </c>
      <c r="N35" s="240"/>
      <c r="O35" s="241">
        <f>datitrim!Q129</f>
        <v>-18.03</v>
      </c>
      <c r="P35" s="242"/>
    </row>
    <row r="36" spans="1:16" ht="6.75" customHeight="1">
      <c r="A36" s="243"/>
      <c r="B36" s="244"/>
      <c r="C36" s="199"/>
      <c r="D36" s="245"/>
      <c r="E36" s="199"/>
      <c r="F36" s="245"/>
      <c r="G36" s="199"/>
      <c r="H36" s="245"/>
      <c r="I36" s="199"/>
      <c r="J36" s="245"/>
      <c r="K36" s="199"/>
      <c r="L36" s="245"/>
      <c r="M36" s="199"/>
      <c r="N36" s="245"/>
      <c r="O36" s="200"/>
      <c r="P36" s="245"/>
    </row>
    <row r="37" spans="1:16" ht="16.5" customHeight="1">
      <c r="A37" s="246"/>
      <c r="B37" s="247" t="s">
        <v>125</v>
      </c>
      <c r="C37" s="248">
        <f>datitrim!C128</f>
        <v>120580</v>
      </c>
      <c r="D37" s="249">
        <f>C37*100/$O37</f>
        <v>7.520724404557342</v>
      </c>
      <c r="E37" s="250">
        <f>datitrim!D128</f>
        <v>234</v>
      </c>
      <c r="F37" s="249">
        <f>E37*100/$O37</f>
        <v>0.014594870713770261</v>
      </c>
      <c r="G37" s="250">
        <f>datitrim!E128</f>
        <v>145490</v>
      </c>
      <c r="H37" s="249">
        <f>G37*100/$O37</f>
        <v>9.074392051907843</v>
      </c>
      <c r="I37" s="250">
        <f>datitrim!F128</f>
        <v>233568</v>
      </c>
      <c r="J37" s="249">
        <f>I37*100/$O37</f>
        <v>14.567926337067915</v>
      </c>
      <c r="K37" s="250">
        <f>datitrim!G128</f>
        <v>921179</v>
      </c>
      <c r="L37" s="249">
        <f>K37*100/$O37</f>
        <v>57.45507867196656</v>
      </c>
      <c r="M37" s="250">
        <f>datitrim!H128</f>
        <v>182252</v>
      </c>
      <c r="N37" s="249">
        <f>M37*100/$O37</f>
        <v>11.367283663786571</v>
      </c>
      <c r="O37" s="251">
        <f>datitrim!I128</f>
        <v>1603303</v>
      </c>
      <c r="P37" s="252">
        <f>D37+F37+H37+J37+L37+N37</f>
        <v>100</v>
      </c>
    </row>
    <row r="38" spans="1:16" ht="9" customHeight="1">
      <c r="A38" s="243"/>
      <c r="B38" s="244"/>
      <c r="C38" s="199"/>
      <c r="D38" s="245"/>
      <c r="E38" s="199"/>
      <c r="F38" s="245"/>
      <c r="G38" s="199"/>
      <c r="H38" s="245"/>
      <c r="I38" s="199"/>
      <c r="J38" s="245"/>
      <c r="K38" s="199"/>
      <c r="L38" s="245"/>
      <c r="M38" s="199"/>
      <c r="N38" s="245"/>
      <c r="O38" s="199"/>
      <c r="P38" s="245"/>
    </row>
    <row r="39" spans="1:16" s="49" customFormat="1" ht="11.25">
      <c r="A39" s="50"/>
      <c r="B39" s="49" t="s">
        <v>126</v>
      </c>
      <c r="C39" s="50"/>
      <c r="D39" s="50"/>
      <c r="F39" s="50"/>
      <c r="H39" s="50"/>
      <c r="I39" s="50"/>
      <c r="J39" s="50"/>
      <c r="K39" s="50"/>
      <c r="L39" s="50"/>
      <c r="N39" s="50"/>
      <c r="P39" s="50"/>
    </row>
    <row r="40" spans="2:16" ht="11.25">
      <c r="B40" s="303" t="s">
        <v>127</v>
      </c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</row>
    <row r="41" spans="2:16" ht="11.25"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</row>
  </sheetData>
  <sheetProtection/>
  <mergeCells count="3">
    <mergeCell ref="E7:F7"/>
    <mergeCell ref="G7:H7"/>
    <mergeCell ref="B40:P41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scale="98" r:id="rId1"/>
  <headerFooter alignWithMargins="0">
    <oddHeader>&amp;L&amp;"Arial,Normale"&amp;8SERVIZIO RAPPORTI INTERNAZIONALI E STUDI
SEZIONE STUDI  &amp;C&amp;"Times New Roman,Normale"&amp;8ISVAP - Istituto di Diritto Pubblico - Legge 12 Agosto 1982, n. 576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7109375" style="57" customWidth="1"/>
    <col min="2" max="2" width="9.7109375" style="57" customWidth="1"/>
    <col min="3" max="3" width="23.7109375" style="58" customWidth="1"/>
    <col min="4" max="4" width="9.7109375" style="57" customWidth="1"/>
    <col min="5" max="5" width="12.7109375" style="57" customWidth="1"/>
    <col min="6" max="6" width="9.7109375" style="57" customWidth="1"/>
    <col min="7" max="7" width="12.7109375" style="57" customWidth="1"/>
    <col min="8" max="11" width="11.7109375" style="57" customWidth="1"/>
    <col min="12" max="16384" width="9.140625" style="57" customWidth="1"/>
  </cols>
  <sheetData>
    <row r="1" ht="12.75" customHeight="1">
      <c r="K1" s="59" t="s">
        <v>35</v>
      </c>
    </row>
    <row r="2" spans="1:11" s="62" customFormat="1" ht="12.75" customHeight="1">
      <c r="A2" s="60" t="s">
        <v>36</v>
      </c>
      <c r="B2" s="60"/>
      <c r="C2" s="61"/>
      <c r="D2" s="60"/>
      <c r="E2" s="60"/>
      <c r="F2" s="60"/>
      <c r="G2" s="60"/>
      <c r="H2" s="60"/>
      <c r="I2" s="60"/>
      <c r="J2" s="60"/>
      <c r="K2" s="60"/>
    </row>
    <row r="3" spans="1:11" s="62" customFormat="1" ht="12.75" customHeight="1">
      <c r="A3" s="60" t="s">
        <v>4</v>
      </c>
      <c r="B3" s="60"/>
      <c r="C3" s="61"/>
      <c r="D3" s="60"/>
      <c r="E3" s="60"/>
      <c r="F3" s="60"/>
      <c r="G3" s="60"/>
      <c r="H3" s="60"/>
      <c r="I3" s="60"/>
      <c r="J3" s="60"/>
      <c r="K3" s="60"/>
    </row>
    <row r="4" spans="1:11" s="62" customFormat="1" ht="12.75" customHeight="1">
      <c r="A4" s="60" t="str">
        <f>"Nuova produzione emessa "&amp;IF(datitrim!J1=0,"nell'anno ","a tutto il "&amp;TRIM(datitrim!J1)&amp;" trimestre ")&amp;datitrim!I1&amp;" (a)"</f>
        <v>Nuova produzione emessa nell'anno 2011 (a)</v>
      </c>
      <c r="B4" s="60"/>
      <c r="C4" s="61"/>
      <c r="D4" s="60"/>
      <c r="E4" s="60"/>
      <c r="F4" s="60"/>
      <c r="G4" s="60"/>
      <c r="H4" s="60"/>
      <c r="I4" s="60"/>
      <c r="J4" s="60"/>
      <c r="K4" s="60"/>
    </row>
    <row r="5" spans="1:11" s="62" customFormat="1" ht="12.75" customHeight="1">
      <c r="A5" s="57"/>
      <c r="C5" s="57"/>
      <c r="I5" s="57"/>
      <c r="J5" s="57"/>
      <c r="K5" s="63" t="s">
        <v>5</v>
      </c>
    </row>
    <row r="6" spans="1:11" s="62" customFormat="1" ht="4.5" customHeight="1">
      <c r="A6" s="57"/>
      <c r="C6" s="57"/>
      <c r="I6" s="57"/>
      <c r="J6" s="57"/>
      <c r="K6" s="59"/>
    </row>
    <row r="7" spans="1:11" s="62" customFormat="1" ht="12.75" customHeight="1">
      <c r="A7" s="64" t="s">
        <v>37</v>
      </c>
      <c r="C7" s="57"/>
      <c r="I7" s="57"/>
      <c r="J7" s="57"/>
      <c r="K7" s="59"/>
    </row>
    <row r="8" spans="1:11" ht="12.75" customHeight="1">
      <c r="A8" s="65"/>
      <c r="B8" s="66"/>
      <c r="C8" s="66"/>
      <c r="D8" s="67" t="s">
        <v>38</v>
      </c>
      <c r="E8" s="68"/>
      <c r="F8" s="67" t="s">
        <v>39</v>
      </c>
      <c r="G8" s="69"/>
      <c r="H8" s="67" t="s">
        <v>40</v>
      </c>
      <c r="I8" s="69"/>
      <c r="J8" s="69"/>
      <c r="K8" s="70"/>
    </row>
    <row r="9" spans="1:11" ht="12.75" customHeight="1">
      <c r="A9" s="71"/>
      <c r="B9" s="72" t="s">
        <v>41</v>
      </c>
      <c r="C9" s="62"/>
      <c r="D9" s="73" t="s">
        <v>42</v>
      </c>
      <c r="E9" s="74" t="s">
        <v>43</v>
      </c>
      <c r="F9" s="73" t="s">
        <v>42</v>
      </c>
      <c r="G9" s="74" t="s">
        <v>43</v>
      </c>
      <c r="H9" s="73" t="s">
        <v>44</v>
      </c>
      <c r="I9" s="74" t="s">
        <v>45</v>
      </c>
      <c r="J9" s="74" t="s">
        <v>46</v>
      </c>
      <c r="K9" s="75" t="s">
        <v>47</v>
      </c>
    </row>
    <row r="10" spans="1:11" ht="12.75" customHeight="1">
      <c r="A10" s="76"/>
      <c r="B10" s="77"/>
      <c r="C10" s="77"/>
      <c r="D10" s="78" t="s">
        <v>48</v>
      </c>
      <c r="E10" s="79" t="s">
        <v>49</v>
      </c>
      <c r="F10" s="78" t="s">
        <v>48</v>
      </c>
      <c r="G10" s="79" t="s">
        <v>49</v>
      </c>
      <c r="H10" s="78" t="s">
        <v>50</v>
      </c>
      <c r="I10" s="79"/>
      <c r="J10" s="79"/>
      <c r="K10" s="80"/>
    </row>
    <row r="11" spans="1:11" ht="12.75" customHeight="1">
      <c r="A11" s="73" t="s">
        <v>51</v>
      </c>
      <c r="B11" s="72" t="s">
        <v>52</v>
      </c>
      <c r="C11" s="72"/>
      <c r="D11" s="81"/>
      <c r="E11" s="82"/>
      <c r="F11" s="81"/>
      <c r="G11" s="82"/>
      <c r="H11" s="81"/>
      <c r="I11" s="82"/>
      <c r="J11" s="82"/>
      <c r="K11" s="83"/>
    </row>
    <row r="12" spans="1:11" ht="12" customHeight="1">
      <c r="A12" s="84"/>
      <c r="B12" s="58" t="s">
        <v>53</v>
      </c>
      <c r="D12" s="85">
        <f>datitrim!C21</f>
        <v>1709191</v>
      </c>
      <c r="E12" s="86">
        <f>datitrim!D21</f>
        <v>39162091</v>
      </c>
      <c r="F12" s="85">
        <f>datitrim!E21</f>
        <v>172106</v>
      </c>
      <c r="G12" s="86">
        <f>datitrim!F21</f>
        <v>213221</v>
      </c>
      <c r="H12" s="85">
        <f>datitrim!G21</f>
        <v>625847</v>
      </c>
      <c r="I12" s="86">
        <f>datitrim!H21</f>
        <v>30932110</v>
      </c>
      <c r="J12" s="86">
        <f>datitrim!I21</f>
        <v>1525203</v>
      </c>
      <c r="K12" s="87">
        <f>datitrim!J21</f>
        <v>33083160</v>
      </c>
    </row>
    <row r="13" spans="1:11" ht="12" customHeight="1">
      <c r="A13" s="84"/>
      <c r="B13" s="88" t="s">
        <v>54</v>
      </c>
      <c r="D13" s="85">
        <f>datitrim!C22</f>
        <v>7658</v>
      </c>
      <c r="E13" s="86">
        <f>datitrim!D22</f>
        <v>174206</v>
      </c>
      <c r="F13" s="85">
        <f>datitrim!E22</f>
        <v>0</v>
      </c>
      <c r="G13" s="86">
        <f>datitrim!F22</f>
        <v>0</v>
      </c>
      <c r="H13" s="85">
        <f>datitrim!G22</f>
        <v>7723</v>
      </c>
      <c r="I13" s="86">
        <f>datitrim!H22</f>
        <v>98964</v>
      </c>
      <c r="J13" s="86">
        <f>datitrim!I22</f>
        <v>15088</v>
      </c>
      <c r="K13" s="87">
        <f>datitrim!J22</f>
        <v>121775</v>
      </c>
    </row>
    <row r="14" spans="1:11" ht="12" customHeight="1">
      <c r="A14" s="84"/>
      <c r="B14" s="89" t="s">
        <v>55</v>
      </c>
      <c r="D14" s="85">
        <f>datitrim!C54</f>
        <v>0</v>
      </c>
      <c r="E14" s="86">
        <f>datitrim!D54</f>
        <v>0</v>
      </c>
      <c r="F14" s="85">
        <f>datitrim!E54</f>
        <v>167618</v>
      </c>
      <c r="G14" s="86">
        <f>datitrim!F54</f>
        <v>192576</v>
      </c>
      <c r="H14" s="85">
        <f>datitrim!G54</f>
        <v>0</v>
      </c>
      <c r="I14" s="86">
        <f>datitrim!H54</f>
        <v>0</v>
      </c>
      <c r="J14" s="86">
        <f>datitrim!I54</f>
        <v>492270</v>
      </c>
      <c r="K14" s="87">
        <f>datitrim!J54</f>
        <v>492270</v>
      </c>
    </row>
    <row r="15" spans="1:11" ht="12" customHeight="1">
      <c r="A15" s="84"/>
      <c r="B15" s="58" t="s">
        <v>56</v>
      </c>
      <c r="D15" s="85">
        <f>datitrim!C23</f>
        <v>741389</v>
      </c>
      <c r="E15" s="86">
        <f>datitrim!D23</f>
        <v>41351825</v>
      </c>
      <c r="F15" s="85">
        <f>datitrim!E23</f>
        <v>389</v>
      </c>
      <c r="G15" s="86">
        <f>datitrim!F23</f>
        <v>6617</v>
      </c>
      <c r="H15" s="85">
        <f>datitrim!G23</f>
        <v>90703</v>
      </c>
      <c r="I15" s="86">
        <f>datitrim!H23</f>
        <v>341202</v>
      </c>
      <c r="J15" s="86">
        <f>datitrim!I23</f>
        <v>692</v>
      </c>
      <c r="K15" s="87">
        <f>datitrim!J23</f>
        <v>432597</v>
      </c>
    </row>
    <row r="16" spans="1:11" ht="12" customHeight="1">
      <c r="A16" s="84"/>
      <c r="B16" s="58" t="s">
        <v>57</v>
      </c>
      <c r="D16" s="85">
        <f>datitrim!C24</f>
        <v>3639</v>
      </c>
      <c r="E16" s="86">
        <f>datitrim!D24</f>
        <v>278012</v>
      </c>
      <c r="F16" s="85">
        <f>datitrim!E24</f>
        <v>5</v>
      </c>
      <c r="G16" s="86">
        <f>datitrim!F24</f>
        <v>76</v>
      </c>
      <c r="H16" s="85">
        <f>datitrim!G24</f>
        <v>1162</v>
      </c>
      <c r="I16" s="86">
        <f>datitrim!H24</f>
        <v>152861</v>
      </c>
      <c r="J16" s="86">
        <f>datitrim!I24</f>
        <v>0</v>
      </c>
      <c r="K16" s="87">
        <f>datitrim!J24</f>
        <v>154023</v>
      </c>
    </row>
    <row r="17" spans="1:11" ht="12" customHeight="1">
      <c r="A17" s="84"/>
      <c r="B17" s="58" t="s">
        <v>58</v>
      </c>
      <c r="D17" s="85">
        <f aca="true" t="shared" si="0" ref="D17:J17">D12+D15+D16</f>
        <v>2454219</v>
      </c>
      <c r="E17" s="86">
        <f t="shared" si="0"/>
        <v>80791928</v>
      </c>
      <c r="F17" s="85">
        <f t="shared" si="0"/>
        <v>172500</v>
      </c>
      <c r="G17" s="86">
        <f t="shared" si="0"/>
        <v>219914</v>
      </c>
      <c r="H17" s="85">
        <f t="shared" si="0"/>
        <v>717712</v>
      </c>
      <c r="I17" s="86">
        <f t="shared" si="0"/>
        <v>31426173</v>
      </c>
      <c r="J17" s="86">
        <f t="shared" si="0"/>
        <v>1525895</v>
      </c>
      <c r="K17" s="87">
        <f>H17+I17+J17</f>
        <v>33669780</v>
      </c>
    </row>
    <row r="18" spans="1:11" ht="12" customHeight="1">
      <c r="A18" s="84"/>
      <c r="B18" s="88" t="s">
        <v>59</v>
      </c>
      <c r="D18" s="85">
        <f>datitrim!C26</f>
        <v>10553</v>
      </c>
      <c r="E18" s="86">
        <f>datitrim!D26</f>
        <v>566713</v>
      </c>
      <c r="F18" s="85">
        <f>datitrim!E26</f>
        <v>3</v>
      </c>
      <c r="G18" s="86">
        <f>datitrim!F26</f>
        <v>3</v>
      </c>
      <c r="H18" s="85">
        <f>datitrim!G26</f>
        <v>21842</v>
      </c>
      <c r="I18" s="86">
        <f>datitrim!H26</f>
        <v>68608</v>
      </c>
      <c r="J18" s="86">
        <f>datitrim!I26</f>
        <v>38</v>
      </c>
      <c r="K18" s="87">
        <f>datitrim!J26</f>
        <v>90488</v>
      </c>
    </row>
    <row r="19" spans="1:11" ht="24" customHeight="1">
      <c r="A19" s="84"/>
      <c r="B19" s="304" t="s">
        <v>60</v>
      </c>
      <c r="C19" s="305"/>
      <c r="D19" s="85">
        <f>datitrim!C55</f>
        <v>0</v>
      </c>
      <c r="E19" s="86">
        <f>datitrim!D55</f>
        <v>0</v>
      </c>
      <c r="F19" s="85">
        <f>datitrim!E55</f>
        <v>12417</v>
      </c>
      <c r="G19" s="86">
        <f>datitrim!F55</f>
        <v>12993</v>
      </c>
      <c r="H19" s="85">
        <f>datitrim!G55</f>
        <v>0</v>
      </c>
      <c r="I19" s="86">
        <f>datitrim!H55</f>
        <v>39949</v>
      </c>
      <c r="J19" s="86">
        <f>datitrim!I55</f>
        <v>0</v>
      </c>
      <c r="K19" s="87">
        <f>datitrim!J55</f>
        <v>39949</v>
      </c>
    </row>
    <row r="20" spans="1:11" ht="13.5" customHeight="1">
      <c r="A20" s="73"/>
      <c r="B20" s="72" t="s">
        <v>61</v>
      </c>
      <c r="C20" s="72"/>
      <c r="D20" s="85"/>
      <c r="E20" s="86"/>
      <c r="F20" s="85"/>
      <c r="G20" s="86"/>
      <c r="H20" s="85"/>
      <c r="I20" s="86"/>
      <c r="J20" s="90"/>
      <c r="K20" s="87"/>
    </row>
    <row r="21" spans="1:11" ht="12" customHeight="1">
      <c r="A21" s="84"/>
      <c r="B21" s="58" t="s">
        <v>62</v>
      </c>
      <c r="D21" s="85">
        <f>datitrim!C27</f>
        <v>2392</v>
      </c>
      <c r="E21" s="86">
        <f>datitrim!D27</f>
        <v>22388</v>
      </c>
      <c r="F21" s="85">
        <f>datitrim!E27</f>
        <v>0</v>
      </c>
      <c r="G21" s="86">
        <f>datitrim!F27</f>
        <v>0</v>
      </c>
      <c r="H21" s="85">
        <f>datitrim!G27</f>
        <v>5089</v>
      </c>
      <c r="I21" s="86">
        <f>datitrim!H27</f>
        <v>10109</v>
      </c>
      <c r="J21" s="91">
        <f>datitrim!I27</f>
        <v>0</v>
      </c>
      <c r="K21" s="87">
        <f>datitrim!J27</f>
        <v>15198</v>
      </c>
    </row>
    <row r="22" spans="1:11" ht="12" customHeight="1">
      <c r="A22" s="84"/>
      <c r="B22" s="58" t="s">
        <v>63</v>
      </c>
      <c r="D22" s="85">
        <f>datitrim!C28</f>
        <v>1193586</v>
      </c>
      <c r="E22" s="86">
        <f>datitrim!D28</f>
        <v>29833507</v>
      </c>
      <c r="F22" s="85">
        <f>datitrim!E28</f>
        <v>21654</v>
      </c>
      <c r="G22" s="86">
        <f>datitrim!F28</f>
        <v>357016</v>
      </c>
      <c r="H22" s="85">
        <f>datitrim!G28</f>
        <v>27740</v>
      </c>
      <c r="I22" s="86">
        <f>datitrim!H28</f>
        <v>723055</v>
      </c>
      <c r="J22" s="91">
        <f>datitrim!I28</f>
        <v>0</v>
      </c>
      <c r="K22" s="87">
        <f>datitrim!J28</f>
        <v>750795</v>
      </c>
    </row>
    <row r="23" spans="1:11" ht="12" customHeight="1">
      <c r="A23" s="84"/>
      <c r="B23" s="58" t="s">
        <v>64</v>
      </c>
      <c r="D23" s="85">
        <f>datitrim!C29</f>
        <v>20723</v>
      </c>
      <c r="E23" s="86">
        <f>datitrim!D29</f>
        <v>638570</v>
      </c>
      <c r="F23" s="85">
        <f>datitrim!E29</f>
        <v>16466</v>
      </c>
      <c r="G23" s="86">
        <f>datitrim!F29</f>
        <v>2306</v>
      </c>
      <c r="H23" s="85">
        <f>datitrim!G29</f>
        <v>9512</v>
      </c>
      <c r="I23" s="86">
        <f>datitrim!H29</f>
        <v>219758</v>
      </c>
      <c r="J23" s="91">
        <f>datitrim!I29</f>
        <v>0</v>
      </c>
      <c r="K23" s="87">
        <f>datitrim!J29</f>
        <v>229270</v>
      </c>
    </row>
    <row r="24" spans="1:11" ht="12" customHeight="1">
      <c r="A24" s="73"/>
      <c r="B24" s="58" t="s">
        <v>65</v>
      </c>
      <c r="D24" s="85">
        <f aca="true" t="shared" si="1" ref="D24:I24">D21+D22+D23</f>
        <v>1216701</v>
      </c>
      <c r="E24" s="86">
        <f t="shared" si="1"/>
        <v>30494465</v>
      </c>
      <c r="F24" s="85">
        <f t="shared" si="1"/>
        <v>38120</v>
      </c>
      <c r="G24" s="86">
        <f t="shared" si="1"/>
        <v>359322</v>
      </c>
      <c r="H24" s="85">
        <f t="shared" si="1"/>
        <v>42341</v>
      </c>
      <c r="I24" s="86">
        <f t="shared" si="1"/>
        <v>952922</v>
      </c>
      <c r="J24" s="91">
        <f>datitrim!I30</f>
        <v>0</v>
      </c>
      <c r="K24" s="87">
        <f>H24+I24+J24</f>
        <v>995263</v>
      </c>
    </row>
    <row r="25" spans="1:11" s="64" customFormat="1" ht="12.75" customHeight="1">
      <c r="A25" s="92"/>
      <c r="B25" s="93"/>
      <c r="C25" s="93" t="s">
        <v>66</v>
      </c>
      <c r="D25" s="94">
        <f aca="true" t="shared" si="2" ref="D25:J25">D17+D24</f>
        <v>3670920</v>
      </c>
      <c r="E25" s="95">
        <f t="shared" si="2"/>
        <v>111286393</v>
      </c>
      <c r="F25" s="94">
        <f t="shared" si="2"/>
        <v>210620</v>
      </c>
      <c r="G25" s="95">
        <f t="shared" si="2"/>
        <v>579236</v>
      </c>
      <c r="H25" s="94">
        <f t="shared" si="2"/>
        <v>760053</v>
      </c>
      <c r="I25" s="95">
        <f t="shared" si="2"/>
        <v>32379095</v>
      </c>
      <c r="J25" s="96">
        <f t="shared" si="2"/>
        <v>1525895</v>
      </c>
      <c r="K25" s="87">
        <f>H25+I25+J25</f>
        <v>34665043</v>
      </c>
    </row>
    <row r="26" spans="1:11" ht="13.5" customHeight="1">
      <c r="A26" s="97"/>
      <c r="B26" s="98"/>
      <c r="C26" s="98" t="str">
        <f>"Variazione %   "&amp;datitrim!$I$1&amp;" / "&amp;datitrim!$I$1-1</f>
        <v>Variazione %   2011 / 2010</v>
      </c>
      <c r="D26" s="99">
        <f>datitrim!K31</f>
        <v>-9.48</v>
      </c>
      <c r="E26" s="100">
        <f>datitrim!L31</f>
        <v>-16.74</v>
      </c>
      <c r="F26" s="99">
        <f>datitrim!M31</f>
        <v>23.98</v>
      </c>
      <c r="G26" s="100">
        <f>datitrim!N31</f>
        <v>62.82</v>
      </c>
      <c r="H26" s="99">
        <f>datitrim!O31</f>
        <v>8.45</v>
      </c>
      <c r="I26" s="100">
        <f>datitrim!P31</f>
        <v>-30.53</v>
      </c>
      <c r="J26" s="101">
        <f>datitrim!Q31</f>
        <v>-21.44</v>
      </c>
      <c r="K26" s="102">
        <f>datitrim!R31</f>
        <v>-29.62</v>
      </c>
    </row>
    <row r="27" spans="1:11" ht="13.5" customHeight="1">
      <c r="A27" s="78"/>
      <c r="B27" s="103"/>
      <c r="C27" s="104" t="s">
        <v>67</v>
      </c>
      <c r="D27" s="105">
        <f>datitrim!C32</f>
        <v>0</v>
      </c>
      <c r="E27" s="106">
        <f>datitrim!D32</f>
        <v>0</v>
      </c>
      <c r="F27" s="105">
        <f>datitrim!E32</f>
        <v>0</v>
      </c>
      <c r="G27" s="106">
        <f>datitrim!F32</f>
        <v>0</v>
      </c>
      <c r="H27" s="105">
        <f>datitrim!G32</f>
        <v>0</v>
      </c>
      <c r="I27" s="106">
        <f>datitrim!H32</f>
        <v>0</v>
      </c>
      <c r="J27" s="107">
        <f>datitrim!I32</f>
        <v>0</v>
      </c>
      <c r="K27" s="108">
        <f>datitrim!J32</f>
        <v>0</v>
      </c>
    </row>
    <row r="28" spans="1:11" ht="12.75" customHeight="1">
      <c r="A28" s="73" t="s">
        <v>68</v>
      </c>
      <c r="B28" s="109" t="s">
        <v>52</v>
      </c>
      <c r="C28" s="61"/>
      <c r="D28" s="85"/>
      <c r="E28" s="86"/>
      <c r="F28" s="85"/>
      <c r="G28" s="86"/>
      <c r="H28" s="85"/>
      <c r="I28" s="86"/>
      <c r="J28" s="90"/>
      <c r="K28" s="87"/>
    </row>
    <row r="29" spans="1:11" ht="12" customHeight="1">
      <c r="A29" s="73"/>
      <c r="B29" s="58" t="s">
        <v>69</v>
      </c>
      <c r="D29" s="85">
        <f>datitrim!C33</f>
        <v>175052</v>
      </c>
      <c r="E29" s="86">
        <f>datitrim!D33</f>
        <v>3979732</v>
      </c>
      <c r="F29" s="85">
        <f>datitrim!E33</f>
        <v>21813</v>
      </c>
      <c r="G29" s="86">
        <f>datitrim!F33</f>
        <v>20285</v>
      </c>
      <c r="H29" s="85">
        <f>datitrim!G33</f>
        <v>232</v>
      </c>
      <c r="I29" s="86">
        <f>datitrim!H33</f>
        <v>4118103</v>
      </c>
      <c r="J29" s="86">
        <f>datitrim!I33</f>
        <v>446277</v>
      </c>
      <c r="K29" s="87">
        <f>datitrim!J33</f>
        <v>4564612</v>
      </c>
    </row>
    <row r="30" spans="1:11" ht="12" customHeight="1">
      <c r="A30" s="73"/>
      <c r="B30" s="88" t="s">
        <v>70</v>
      </c>
      <c r="D30" s="85">
        <f>datitrim!C56</f>
        <v>0</v>
      </c>
      <c r="E30" s="86">
        <f>datitrim!D56</f>
        <v>0</v>
      </c>
      <c r="F30" s="85">
        <f>datitrim!E56</f>
        <v>21337</v>
      </c>
      <c r="G30" s="86">
        <f>datitrim!F56</f>
        <v>19036</v>
      </c>
      <c r="H30" s="85">
        <f>datitrim!G56</f>
        <v>0</v>
      </c>
      <c r="I30" s="86">
        <f>datitrim!H56</f>
        <v>0</v>
      </c>
      <c r="J30" s="86">
        <f>datitrim!I56</f>
        <v>36231</v>
      </c>
      <c r="K30" s="87">
        <f>datitrim!J56</f>
        <v>36231</v>
      </c>
    </row>
    <row r="31" spans="1:11" ht="12" customHeight="1">
      <c r="A31" s="73"/>
      <c r="B31" s="58" t="s">
        <v>71</v>
      </c>
      <c r="D31" s="85">
        <f>datitrim!C34</f>
        <v>7390</v>
      </c>
      <c r="E31" s="86">
        <f>datitrim!D34</f>
        <v>1284261</v>
      </c>
      <c r="F31" s="85">
        <f>datitrim!E34</f>
        <v>4240</v>
      </c>
      <c r="G31" s="86">
        <f>datitrim!F34</f>
        <v>21366</v>
      </c>
      <c r="H31" s="85">
        <f>datitrim!G34</f>
        <v>0</v>
      </c>
      <c r="I31" s="86">
        <f>datitrim!H34</f>
        <v>1563573</v>
      </c>
      <c r="J31" s="86">
        <f>datitrim!I34</f>
        <v>20250</v>
      </c>
      <c r="K31" s="87">
        <f>datitrim!J34</f>
        <v>1583823</v>
      </c>
    </row>
    <row r="32" spans="1:11" ht="12" customHeight="1">
      <c r="A32" s="73"/>
      <c r="B32" s="88" t="s">
        <v>70</v>
      </c>
      <c r="D32" s="85">
        <f>datitrim!C57</f>
        <v>0</v>
      </c>
      <c r="E32" s="86">
        <f>datitrim!D57</f>
        <v>0</v>
      </c>
      <c r="F32" s="85">
        <f>datitrim!E57</f>
        <v>4240</v>
      </c>
      <c r="G32" s="86">
        <f>datitrim!F57</f>
        <v>21366</v>
      </c>
      <c r="H32" s="85">
        <f>datitrim!G57</f>
        <v>0</v>
      </c>
      <c r="I32" s="86">
        <f>datitrim!H57</f>
        <v>0</v>
      </c>
      <c r="J32" s="86">
        <f>datitrim!I57</f>
        <v>15754</v>
      </c>
      <c r="K32" s="87">
        <f>datitrim!J57</f>
        <v>15754</v>
      </c>
    </row>
    <row r="33" spans="1:11" ht="12" customHeight="1">
      <c r="A33" s="73"/>
      <c r="B33" s="58" t="s">
        <v>72</v>
      </c>
      <c r="D33" s="85">
        <f>datitrim!C35</f>
        <v>133384</v>
      </c>
      <c r="E33" s="86">
        <f>datitrim!D35</f>
        <v>1675190</v>
      </c>
      <c r="F33" s="85">
        <f>datitrim!E35</f>
        <v>0</v>
      </c>
      <c r="G33" s="86">
        <f>datitrim!F35</f>
        <v>0</v>
      </c>
      <c r="H33" s="85">
        <f>datitrim!G35</f>
        <v>0</v>
      </c>
      <c r="I33" s="86">
        <f>datitrim!H35</f>
        <v>1684289</v>
      </c>
      <c r="J33" s="86">
        <f>datitrim!I35</f>
        <v>0</v>
      </c>
      <c r="K33" s="87">
        <f>datitrim!J35</f>
        <v>1684289</v>
      </c>
    </row>
    <row r="34" spans="1:11" ht="12" customHeight="1">
      <c r="A34" s="73"/>
      <c r="B34" s="58" t="s">
        <v>73</v>
      </c>
      <c r="D34" s="85">
        <f>datitrim!C36</f>
        <v>31500</v>
      </c>
      <c r="E34" s="86">
        <f>datitrim!D36</f>
        <v>631753</v>
      </c>
      <c r="F34" s="85">
        <f>datitrim!E36</f>
        <v>0</v>
      </c>
      <c r="G34" s="86">
        <f>datitrim!F36</f>
        <v>0</v>
      </c>
      <c r="H34" s="85">
        <f>datitrim!G36</f>
        <v>0</v>
      </c>
      <c r="I34" s="86">
        <f>datitrim!H36</f>
        <v>714481</v>
      </c>
      <c r="J34" s="86">
        <f>datitrim!I36</f>
        <v>0</v>
      </c>
      <c r="K34" s="87">
        <f>datitrim!J36</f>
        <v>714481</v>
      </c>
    </row>
    <row r="35" spans="1:11" ht="12" customHeight="1">
      <c r="A35" s="73"/>
      <c r="B35" s="58" t="s">
        <v>58</v>
      </c>
      <c r="D35" s="85">
        <f aca="true" t="shared" si="3" ref="D35:J35">D29+D31+D33+D34</f>
        <v>347326</v>
      </c>
      <c r="E35" s="86">
        <f t="shared" si="3"/>
        <v>7570936</v>
      </c>
      <c r="F35" s="85">
        <f t="shared" si="3"/>
        <v>26053</v>
      </c>
      <c r="G35" s="86">
        <f t="shared" si="3"/>
        <v>41651</v>
      </c>
      <c r="H35" s="85">
        <f t="shared" si="3"/>
        <v>232</v>
      </c>
      <c r="I35" s="86">
        <f t="shared" si="3"/>
        <v>8080446</v>
      </c>
      <c r="J35" s="86">
        <f t="shared" si="3"/>
        <v>466527</v>
      </c>
      <c r="K35" s="87">
        <f>H35+I35+J35</f>
        <v>8547205</v>
      </c>
    </row>
    <row r="36" spans="1:11" ht="24" customHeight="1">
      <c r="A36" s="73"/>
      <c r="B36" s="304" t="s">
        <v>60</v>
      </c>
      <c r="C36" s="305"/>
      <c r="D36" s="85">
        <f>datitrim!C58</f>
        <v>0</v>
      </c>
      <c r="E36" s="86">
        <f>datitrim!D58</f>
        <v>0</v>
      </c>
      <c r="F36" s="85">
        <f>datitrim!E58</f>
        <v>24</v>
      </c>
      <c r="G36" s="86">
        <f>datitrim!F58</f>
        <v>335</v>
      </c>
      <c r="H36" s="85">
        <f>datitrim!G58</f>
        <v>0</v>
      </c>
      <c r="I36" s="86">
        <f>datitrim!H58</f>
        <v>5094</v>
      </c>
      <c r="J36" s="86">
        <f>datitrim!I58</f>
        <v>0</v>
      </c>
      <c r="K36" s="87">
        <f>datitrim!J58</f>
        <v>5094</v>
      </c>
    </row>
    <row r="37" spans="1:11" ht="13.5" customHeight="1">
      <c r="A37" s="73"/>
      <c r="B37" s="58" t="s">
        <v>61</v>
      </c>
      <c r="D37" s="85">
        <f>datitrim!C38</f>
        <v>293</v>
      </c>
      <c r="E37" s="86">
        <f>datitrim!D38</f>
        <v>9842</v>
      </c>
      <c r="F37" s="85">
        <f>datitrim!E38</f>
        <v>1887</v>
      </c>
      <c r="G37" s="86">
        <f>datitrim!F38</f>
        <v>66</v>
      </c>
      <c r="H37" s="85">
        <f>datitrim!G38</f>
        <v>0</v>
      </c>
      <c r="I37" s="86">
        <f>datitrim!H38</f>
        <v>11200</v>
      </c>
      <c r="J37" s="91">
        <f>datitrim!I38</f>
        <v>0</v>
      </c>
      <c r="K37" s="87">
        <f>datitrim!J38</f>
        <v>11200</v>
      </c>
    </row>
    <row r="38" spans="1:11" s="64" customFormat="1" ht="12.75" customHeight="1">
      <c r="A38" s="92"/>
      <c r="B38" s="93"/>
      <c r="C38" s="93" t="s">
        <v>74</v>
      </c>
      <c r="D38" s="110">
        <f aca="true" t="shared" si="4" ref="D38:J38">D35+D37</f>
        <v>347619</v>
      </c>
      <c r="E38" s="111">
        <f t="shared" si="4"/>
        <v>7580778</v>
      </c>
      <c r="F38" s="110">
        <f t="shared" si="4"/>
        <v>27940</v>
      </c>
      <c r="G38" s="111">
        <f t="shared" si="4"/>
        <v>41717</v>
      </c>
      <c r="H38" s="110">
        <f t="shared" si="4"/>
        <v>232</v>
      </c>
      <c r="I38" s="112">
        <f t="shared" si="4"/>
        <v>8091646</v>
      </c>
      <c r="J38" s="112">
        <f t="shared" si="4"/>
        <v>466527</v>
      </c>
      <c r="K38" s="87">
        <f>H38+I38+J38</f>
        <v>8558405</v>
      </c>
    </row>
    <row r="39" spans="1:11" ht="13.5" customHeight="1">
      <c r="A39" s="97"/>
      <c r="B39" s="98"/>
      <c r="C39" s="98" t="str">
        <f>"Variazione %   "&amp;datitrim!$I$1&amp;" / "&amp;datitrim!$I$1-1</f>
        <v>Variazione %   2011 / 2010</v>
      </c>
      <c r="D39" s="113">
        <f>datitrim!K39</f>
        <v>-35.43</v>
      </c>
      <c r="E39" s="114">
        <f>datitrim!L39</f>
        <v>-28.88</v>
      </c>
      <c r="F39" s="113">
        <f>datitrim!M39</f>
        <v>-1.33</v>
      </c>
      <c r="G39" s="114">
        <f>datitrim!N39</f>
        <v>-12.08</v>
      </c>
      <c r="H39" s="99">
        <f>datitrim!O39</f>
        <v>118.87</v>
      </c>
      <c r="I39" s="100">
        <f>datitrim!P39</f>
        <v>-22.48</v>
      </c>
      <c r="J39" s="100">
        <f>datitrim!Q39</f>
        <v>4.92</v>
      </c>
      <c r="K39" s="102">
        <f>datitrim!R39</f>
        <v>-21.36</v>
      </c>
    </row>
    <row r="40" spans="1:11" s="64" customFormat="1" ht="12.75" customHeight="1">
      <c r="A40" s="92"/>
      <c r="B40" s="115"/>
      <c r="C40" s="116" t="s">
        <v>75</v>
      </c>
      <c r="D40" s="94">
        <f>datitrim!C40</f>
        <v>6734</v>
      </c>
      <c r="E40" s="95">
        <f>datitrim!D40</f>
        <v>283880</v>
      </c>
      <c r="F40" s="94">
        <f>datitrim!E40</f>
        <v>59253</v>
      </c>
      <c r="G40" s="95">
        <f>datitrim!F40</f>
        <v>631195</v>
      </c>
      <c r="H40" s="94">
        <f>datitrim!G40</f>
        <v>10316</v>
      </c>
      <c r="I40" s="95">
        <f>datitrim!H40</f>
        <v>291</v>
      </c>
      <c r="J40" s="96">
        <f>datitrim!I40</f>
        <v>13</v>
      </c>
      <c r="K40" s="87">
        <f>datitrim!J40</f>
        <v>10620</v>
      </c>
    </row>
    <row r="41" spans="1:11" ht="13.5" customHeight="1">
      <c r="A41" s="97"/>
      <c r="B41" s="117"/>
      <c r="C41" s="98" t="str">
        <f>"Variazione %   "&amp;datitrim!$I$1&amp;" / "&amp;datitrim!$I$1-1</f>
        <v>Variazione %   2011 / 2010</v>
      </c>
      <c r="D41" s="113">
        <f>datitrim!K40</f>
        <v>53.85</v>
      </c>
      <c r="E41" s="114">
        <f>datitrim!L40</f>
        <v>46.82</v>
      </c>
      <c r="F41" s="113">
        <f>datitrim!M40</f>
        <v>196.09</v>
      </c>
      <c r="G41" s="114">
        <f>datitrim!N40</f>
        <v>249.58</v>
      </c>
      <c r="H41" s="113">
        <f>datitrim!O40</f>
        <v>212.42</v>
      </c>
      <c r="I41" s="118">
        <f>datitrim!P40</f>
        <v>-47.85</v>
      </c>
      <c r="J41" s="119">
        <f>datitrim!Q40</f>
        <v>-13.33</v>
      </c>
      <c r="K41" s="120">
        <f>datitrim!R40</f>
        <v>174.06</v>
      </c>
    </row>
    <row r="42" ht="12.75" customHeight="1">
      <c r="K42" s="59" t="s">
        <v>76</v>
      </c>
    </row>
    <row r="43" spans="1:11" s="62" customFormat="1" ht="12.75" customHeight="1">
      <c r="A43" s="60" t="s">
        <v>36</v>
      </c>
      <c r="B43" s="60"/>
      <c r="C43" s="61"/>
      <c r="D43" s="60"/>
      <c r="E43" s="60"/>
      <c r="F43" s="60"/>
      <c r="G43" s="60"/>
      <c r="H43" s="60"/>
      <c r="I43" s="60"/>
      <c r="J43" s="60"/>
      <c r="K43" s="60"/>
    </row>
    <row r="44" spans="1:11" s="62" customFormat="1" ht="12.75" customHeight="1">
      <c r="A44" s="60" t="s">
        <v>4</v>
      </c>
      <c r="B44" s="60"/>
      <c r="C44" s="61"/>
      <c r="D44" s="60"/>
      <c r="E44" s="60"/>
      <c r="F44" s="60"/>
      <c r="G44" s="60"/>
      <c r="H44" s="60"/>
      <c r="I44" s="60"/>
      <c r="J44" s="60"/>
      <c r="K44" s="60"/>
    </row>
    <row r="45" spans="1:11" s="62" customFormat="1" ht="12.75" customHeight="1">
      <c r="A45" s="60" t="str">
        <f>"Nuova produzione emessa "&amp;IF(datitrim!J1=0,"nell'anno ","a tutto il "&amp;TRIM(datitrim!J1)&amp;" trimestre ")&amp;datitrim!I1&amp;" (a)"</f>
        <v>Nuova produzione emessa nell'anno 2011 (a)</v>
      </c>
      <c r="B45" s="60"/>
      <c r="C45" s="61"/>
      <c r="D45" s="60"/>
      <c r="E45" s="60"/>
      <c r="F45" s="60"/>
      <c r="G45" s="60"/>
      <c r="H45" s="60"/>
      <c r="I45" s="60"/>
      <c r="J45" s="60"/>
      <c r="K45" s="60"/>
    </row>
    <row r="46" spans="1:11" s="62" customFormat="1" ht="12.75" customHeight="1">
      <c r="A46" s="57"/>
      <c r="C46" s="57"/>
      <c r="I46" s="57"/>
      <c r="J46" s="57"/>
      <c r="K46" s="63" t="s">
        <v>5</v>
      </c>
    </row>
    <row r="47" spans="1:11" s="62" customFormat="1" ht="4.5" customHeight="1">
      <c r="A47" s="57"/>
      <c r="B47" s="57"/>
      <c r="C47" s="57"/>
      <c r="I47" s="57"/>
      <c r="J47" s="57"/>
      <c r="K47" s="59"/>
    </row>
    <row r="48" spans="1:11" s="62" customFormat="1" ht="12.75" customHeight="1">
      <c r="A48" s="64" t="s">
        <v>37</v>
      </c>
      <c r="C48" s="57"/>
      <c r="I48" s="57"/>
      <c r="J48" s="57"/>
      <c r="K48" s="59"/>
    </row>
    <row r="49" spans="1:11" ht="12.75" customHeight="1">
      <c r="A49" s="65"/>
      <c r="B49" s="66"/>
      <c r="C49" s="66"/>
      <c r="D49" s="67" t="s">
        <v>38</v>
      </c>
      <c r="E49" s="68"/>
      <c r="F49" s="67" t="s">
        <v>39</v>
      </c>
      <c r="G49" s="69"/>
      <c r="H49" s="67" t="s">
        <v>40</v>
      </c>
      <c r="I49" s="69"/>
      <c r="J49" s="69"/>
      <c r="K49" s="68"/>
    </row>
    <row r="50" spans="1:11" ht="12.75" customHeight="1">
      <c r="A50" s="81"/>
      <c r="B50" s="72" t="s">
        <v>41</v>
      </c>
      <c r="C50" s="60"/>
      <c r="D50" s="73" t="s">
        <v>42</v>
      </c>
      <c r="E50" s="74" t="s">
        <v>43</v>
      </c>
      <c r="F50" s="73" t="s">
        <v>42</v>
      </c>
      <c r="G50" s="74" t="s">
        <v>43</v>
      </c>
      <c r="H50" s="73" t="s">
        <v>44</v>
      </c>
      <c r="I50" s="74" t="s">
        <v>45</v>
      </c>
      <c r="J50" s="74" t="s">
        <v>46</v>
      </c>
      <c r="K50" s="75" t="s">
        <v>47</v>
      </c>
    </row>
    <row r="51" spans="1:11" ht="12.75" customHeight="1">
      <c r="A51" s="76"/>
      <c r="B51" s="77"/>
      <c r="C51" s="77"/>
      <c r="D51" s="78" t="s">
        <v>48</v>
      </c>
      <c r="E51" s="79" t="s">
        <v>49</v>
      </c>
      <c r="F51" s="78" t="s">
        <v>48</v>
      </c>
      <c r="G51" s="79" t="s">
        <v>49</v>
      </c>
      <c r="H51" s="78" t="s">
        <v>50</v>
      </c>
      <c r="I51" s="79"/>
      <c r="J51" s="79"/>
      <c r="K51" s="80"/>
    </row>
    <row r="52" spans="1:11" s="62" customFormat="1" ht="13.5" customHeight="1">
      <c r="A52" s="73" t="s">
        <v>77</v>
      </c>
      <c r="B52" s="72" t="s">
        <v>78</v>
      </c>
      <c r="C52" s="72"/>
      <c r="D52" s="121">
        <f>datitrim!C41</f>
        <v>35854</v>
      </c>
      <c r="E52" s="122">
        <f>datitrim!D41</f>
        <v>1279074</v>
      </c>
      <c r="F52" s="121">
        <f>datitrim!E41</f>
        <v>0</v>
      </c>
      <c r="G52" s="122">
        <f>datitrim!F41</f>
        <v>0</v>
      </c>
      <c r="H52" s="121">
        <f>datitrim!G41</f>
        <v>1501</v>
      </c>
      <c r="I52" s="122">
        <f>datitrim!H41</f>
        <v>1246783</v>
      </c>
      <c r="J52" s="122">
        <f>datitrim!I41</f>
        <v>33011</v>
      </c>
      <c r="K52" s="123">
        <f>datitrim!J41</f>
        <v>1281295</v>
      </c>
    </row>
    <row r="53" spans="1:11" ht="12" customHeight="1">
      <c r="A53" s="73"/>
      <c r="B53" s="88" t="s">
        <v>79</v>
      </c>
      <c r="C53" s="72"/>
      <c r="D53" s="124">
        <f>datitrim!C42</f>
        <v>2</v>
      </c>
      <c r="E53" s="125">
        <f>datitrim!D42</f>
        <v>4000</v>
      </c>
      <c r="F53" s="124">
        <f>datitrim!E42</f>
        <v>0</v>
      </c>
      <c r="G53" s="125">
        <f>datitrim!F42</f>
        <v>0</v>
      </c>
      <c r="H53" s="124">
        <f>datitrim!G42</f>
        <v>0</v>
      </c>
      <c r="I53" s="126">
        <f>datitrim!H42</f>
        <v>4000</v>
      </c>
      <c r="J53" s="126">
        <f>datitrim!I42</f>
        <v>0</v>
      </c>
      <c r="K53" s="123">
        <f>datitrim!J42</f>
        <v>4000</v>
      </c>
    </row>
    <row r="54" spans="1:11" ht="12" customHeight="1">
      <c r="A54" s="73"/>
      <c r="B54" s="127" t="s">
        <v>80</v>
      </c>
      <c r="D54" s="85">
        <f>datitrim!C43</f>
        <v>2</v>
      </c>
      <c r="E54" s="86">
        <f>datitrim!D43</f>
        <v>4000</v>
      </c>
      <c r="F54" s="85">
        <f>datitrim!E43</f>
        <v>0</v>
      </c>
      <c r="G54" s="86">
        <f>datitrim!F43</f>
        <v>0</v>
      </c>
      <c r="H54" s="85">
        <f>datitrim!G43</f>
        <v>0</v>
      </c>
      <c r="I54" s="86">
        <f>datitrim!H43</f>
        <v>4000</v>
      </c>
      <c r="J54" s="86">
        <f>datitrim!I43</f>
        <v>0</v>
      </c>
      <c r="K54" s="123">
        <f>datitrim!J43</f>
        <v>4000</v>
      </c>
    </row>
    <row r="55" spans="1:11" ht="12" customHeight="1">
      <c r="A55" s="73"/>
      <c r="B55" s="127" t="s">
        <v>81</v>
      </c>
      <c r="D55" s="85">
        <f>datitrim!C44</f>
        <v>0</v>
      </c>
      <c r="E55" s="86">
        <f>datitrim!D44</f>
        <v>0</v>
      </c>
      <c r="F55" s="85">
        <f>datitrim!E44</f>
        <v>0</v>
      </c>
      <c r="G55" s="86">
        <f>datitrim!F44</f>
        <v>0</v>
      </c>
      <c r="H55" s="85">
        <f>datitrim!G44</f>
        <v>0</v>
      </c>
      <c r="I55" s="86">
        <f>datitrim!H44</f>
        <v>0</v>
      </c>
      <c r="J55" s="86">
        <f>datitrim!I44</f>
        <v>0</v>
      </c>
      <c r="K55" s="123">
        <f>datitrim!J44</f>
        <v>0</v>
      </c>
    </row>
    <row r="56" spans="1:11" ht="12" customHeight="1">
      <c r="A56" s="73"/>
      <c r="B56" s="127" t="s">
        <v>82</v>
      </c>
      <c r="D56" s="85">
        <f>datitrim!C45</f>
        <v>0</v>
      </c>
      <c r="E56" s="86">
        <f>datitrim!D45</f>
        <v>0</v>
      </c>
      <c r="F56" s="85">
        <f>datitrim!E45</f>
        <v>0</v>
      </c>
      <c r="G56" s="86">
        <f>datitrim!F45</f>
        <v>0</v>
      </c>
      <c r="H56" s="85">
        <f>datitrim!G45</f>
        <v>0</v>
      </c>
      <c r="I56" s="86">
        <f>datitrim!H45</f>
        <v>0</v>
      </c>
      <c r="J56" s="86">
        <f>datitrim!I45</f>
        <v>0</v>
      </c>
      <c r="K56" s="123">
        <f>datitrim!J45</f>
        <v>0</v>
      </c>
    </row>
    <row r="57" spans="1:11" ht="12" customHeight="1">
      <c r="A57" s="73"/>
      <c r="B57" s="127" t="s">
        <v>83</v>
      </c>
      <c r="D57" s="85">
        <f>datitrim!C46</f>
        <v>0</v>
      </c>
      <c r="E57" s="86">
        <f>datitrim!D46</f>
        <v>0</v>
      </c>
      <c r="F57" s="85">
        <f>datitrim!E46</f>
        <v>0</v>
      </c>
      <c r="G57" s="86">
        <f>datitrim!F46</f>
        <v>0</v>
      </c>
      <c r="H57" s="85">
        <f>datitrim!G46</f>
        <v>0</v>
      </c>
      <c r="I57" s="86">
        <f>datitrim!H46</f>
        <v>0</v>
      </c>
      <c r="J57" s="86">
        <f>datitrim!I46</f>
        <v>0</v>
      </c>
      <c r="K57" s="123">
        <f>datitrim!J46</f>
        <v>0</v>
      </c>
    </row>
    <row r="58" spans="1:11" ht="13.5" customHeight="1">
      <c r="A58" s="73"/>
      <c r="B58" s="72" t="s">
        <v>84</v>
      </c>
      <c r="D58" s="85">
        <f>datitrim!C47</f>
        <v>8472</v>
      </c>
      <c r="E58" s="86">
        <f>datitrim!D47</f>
        <v>319801</v>
      </c>
      <c r="F58" s="85">
        <f>datitrim!E47</f>
        <v>0</v>
      </c>
      <c r="G58" s="86">
        <f>datitrim!F47</f>
        <v>0</v>
      </c>
      <c r="H58" s="85">
        <f>datitrim!G47</f>
        <v>42</v>
      </c>
      <c r="I58" s="86">
        <f>datitrim!H47</f>
        <v>312882</v>
      </c>
      <c r="J58" s="128">
        <f>datitrim!I47</f>
        <v>0</v>
      </c>
      <c r="K58" s="123">
        <f>datitrim!J47</f>
        <v>312924</v>
      </c>
    </row>
    <row r="59" spans="1:11" ht="12" customHeight="1">
      <c r="A59" s="73"/>
      <c r="B59" s="88" t="s">
        <v>85</v>
      </c>
      <c r="D59" s="85">
        <f>datitrim!C48</f>
        <v>3658</v>
      </c>
      <c r="E59" s="86">
        <f>datitrim!D48</f>
        <v>14717</v>
      </c>
      <c r="F59" s="85">
        <f>datitrim!E48</f>
        <v>0</v>
      </c>
      <c r="G59" s="86">
        <f>datitrim!F48</f>
        <v>0</v>
      </c>
      <c r="H59" s="85">
        <f>datitrim!G48</f>
        <v>42</v>
      </c>
      <c r="I59" s="86">
        <f>datitrim!H48</f>
        <v>12767</v>
      </c>
      <c r="J59" s="128">
        <f>datitrim!I48</f>
        <v>0</v>
      </c>
      <c r="K59" s="123">
        <f>datitrim!J48</f>
        <v>12809</v>
      </c>
    </row>
    <row r="60" spans="1:11" s="64" customFormat="1" ht="12.75" customHeight="1">
      <c r="A60" s="92"/>
      <c r="B60" s="93"/>
      <c r="C60" s="93" t="s">
        <v>86</v>
      </c>
      <c r="D60" s="94">
        <f aca="true" t="shared" si="5" ref="D60:J60">D52+D58</f>
        <v>44326</v>
      </c>
      <c r="E60" s="95">
        <f t="shared" si="5"/>
        <v>1598875</v>
      </c>
      <c r="F60" s="94">
        <f t="shared" si="5"/>
        <v>0</v>
      </c>
      <c r="G60" s="95">
        <f t="shared" si="5"/>
        <v>0</v>
      </c>
      <c r="H60" s="94">
        <f t="shared" si="5"/>
        <v>1543</v>
      </c>
      <c r="I60" s="95">
        <f t="shared" si="5"/>
        <v>1559665</v>
      </c>
      <c r="J60" s="95">
        <f t="shared" si="5"/>
        <v>33011</v>
      </c>
      <c r="K60" s="123">
        <f>H60+I60+J60</f>
        <v>1594219</v>
      </c>
    </row>
    <row r="61" spans="1:11" ht="13.5" customHeight="1">
      <c r="A61" s="97"/>
      <c r="B61" s="98"/>
      <c r="C61" s="98" t="str">
        <f>"Variazione %   "&amp;datitrim!$I$1&amp;" / "&amp;datitrim!$I$1-1</f>
        <v>Variazione %   2011 / 2010</v>
      </c>
      <c r="D61" s="99">
        <f>datitrim!K49</f>
        <v>-21.76</v>
      </c>
      <c r="E61" s="100">
        <f>datitrim!L49</f>
        <v>-56.26</v>
      </c>
      <c r="F61" s="99"/>
      <c r="G61" s="100"/>
      <c r="H61" s="99">
        <f>datitrim!O49</f>
        <v>-39.44</v>
      </c>
      <c r="I61" s="100">
        <f>datitrim!P49</f>
        <v>-54.63</v>
      </c>
      <c r="J61" s="100">
        <f>datitrim!Q49</f>
        <v>-74.1</v>
      </c>
      <c r="K61" s="129">
        <f>datitrim!R49</f>
        <v>-55.31</v>
      </c>
    </row>
    <row r="62" spans="1:11" ht="13.5" customHeight="1">
      <c r="A62" s="130"/>
      <c r="B62" s="131"/>
      <c r="C62" s="132" t="s">
        <v>87</v>
      </c>
      <c r="D62" s="133">
        <f>datitrim!C61</f>
        <v>35240</v>
      </c>
      <c r="E62" s="134">
        <f>datitrim!D61</f>
        <v>481217</v>
      </c>
      <c r="F62" s="135">
        <f>datitrim!E61</f>
        <v>109645</v>
      </c>
      <c r="G62" s="134">
        <f>datitrim!F61</f>
        <v>239595</v>
      </c>
      <c r="H62" s="135">
        <f>datitrim!G61</f>
        <v>844</v>
      </c>
      <c r="I62" s="134">
        <f>datitrim!H61</f>
        <v>672165</v>
      </c>
      <c r="J62" s="134">
        <f>datitrim!I61</f>
        <v>59882</v>
      </c>
      <c r="K62" s="136">
        <f>datitrim!J61</f>
        <v>732891</v>
      </c>
    </row>
    <row r="63" spans="1:11" ht="13.5" customHeight="1">
      <c r="A63" s="73"/>
      <c r="B63" s="58"/>
      <c r="C63" s="98" t="str">
        <f>"Variazione %   "&amp;datitrim!$I$1&amp;" / "&amp;datitrim!$I$1-1</f>
        <v>Variazione %   2011 / 2010</v>
      </c>
      <c r="D63" s="137">
        <f>datitrim!K61</f>
        <v>-63.17</v>
      </c>
      <c r="E63" s="138">
        <f>datitrim!L61</f>
        <v>-30.1</v>
      </c>
      <c r="F63" s="137">
        <f>datitrim!M61</f>
        <v>27.29</v>
      </c>
      <c r="G63" s="138">
        <f>datitrim!N61</f>
        <v>121.59</v>
      </c>
      <c r="H63" s="137">
        <f>datitrim!O61</f>
        <v>-9.93</v>
      </c>
      <c r="I63" s="138">
        <f>datitrim!P61</f>
        <v>23.04</v>
      </c>
      <c r="J63" s="138">
        <f>datitrim!Q61</f>
        <v>-77.1</v>
      </c>
      <c r="K63" s="139">
        <f>datitrim!R61</f>
        <v>-9.37</v>
      </c>
    </row>
    <row r="64" spans="1:11" ht="13.5" customHeight="1">
      <c r="A64" s="140" t="s">
        <v>88</v>
      </c>
      <c r="B64" s="141"/>
      <c r="C64" s="142"/>
      <c r="D64" s="85">
        <f>datitrim!C50</f>
        <v>38633</v>
      </c>
      <c r="E64" s="86">
        <f>datitrim!D50</f>
        <v>2745438</v>
      </c>
      <c r="F64" s="85">
        <f>datitrim!E50</f>
        <v>4358</v>
      </c>
      <c r="G64" s="86">
        <f>datitrim!F50</f>
        <v>9771</v>
      </c>
      <c r="H64" s="85">
        <f>datitrim!G50</f>
        <v>11478</v>
      </c>
      <c r="I64" s="86">
        <f>datitrim!H50</f>
        <v>1589</v>
      </c>
      <c r="J64" s="86">
        <f>datitrim!I50</f>
        <v>916</v>
      </c>
      <c r="K64" s="123">
        <f>datitrim!J50</f>
        <v>13983</v>
      </c>
    </row>
    <row r="65" spans="1:11" ht="12" customHeight="1">
      <c r="A65" s="73"/>
      <c r="B65" s="88" t="s">
        <v>89</v>
      </c>
      <c r="D65" s="124">
        <f>datitrim!C59</f>
        <v>38576</v>
      </c>
      <c r="E65" s="125">
        <f>datitrim!D59</f>
        <v>2740126</v>
      </c>
      <c r="F65" s="124">
        <f>datitrim!E59</f>
        <v>4349</v>
      </c>
      <c r="G65" s="125">
        <f>datitrim!F59</f>
        <v>9771</v>
      </c>
      <c r="H65" s="85">
        <f>datitrim!G59</f>
        <v>11477</v>
      </c>
      <c r="I65" s="86">
        <f>datitrim!H59</f>
        <v>1589</v>
      </c>
      <c r="J65" s="86">
        <f>datitrim!I59</f>
        <v>42</v>
      </c>
      <c r="K65" s="123">
        <f>datitrim!J59</f>
        <v>13108</v>
      </c>
    </row>
    <row r="66" spans="1:11" ht="12" customHeight="1">
      <c r="A66" s="73"/>
      <c r="B66" s="88"/>
      <c r="C66" s="58" t="s">
        <v>90</v>
      </c>
      <c r="D66" s="124">
        <f>datitrim!C60</f>
        <v>50</v>
      </c>
      <c r="E66" s="125">
        <f>datitrim!D60</f>
        <v>4902</v>
      </c>
      <c r="F66" s="124">
        <f>datitrim!E60</f>
        <v>9</v>
      </c>
      <c r="G66" s="125">
        <f>datitrim!F60</f>
        <v>0</v>
      </c>
      <c r="H66" s="85">
        <f>datitrim!G60</f>
        <v>1</v>
      </c>
      <c r="I66" s="86">
        <f>datitrim!H60</f>
        <v>0</v>
      </c>
      <c r="J66" s="86">
        <f>datitrim!I60</f>
        <v>874</v>
      </c>
      <c r="K66" s="123">
        <f>datitrim!J60</f>
        <v>875</v>
      </c>
    </row>
    <row r="67" spans="1:11" ht="12" customHeight="1">
      <c r="A67" s="73"/>
      <c r="B67" s="143"/>
      <c r="C67" s="58" t="s">
        <v>91</v>
      </c>
      <c r="D67" s="124">
        <f>datitrim!C62</f>
        <v>0</v>
      </c>
      <c r="E67" s="125">
        <f>datitrim!D62</f>
        <v>0</v>
      </c>
      <c r="F67" s="124">
        <f>datitrim!E62</f>
        <v>0</v>
      </c>
      <c r="G67" s="125">
        <f>datitrim!F62</f>
        <v>0</v>
      </c>
      <c r="H67" s="85">
        <f>datitrim!G62</f>
        <v>0</v>
      </c>
      <c r="I67" s="86">
        <f>datitrim!H62</f>
        <v>0</v>
      </c>
      <c r="J67" s="86">
        <f>datitrim!I62</f>
        <v>0</v>
      </c>
      <c r="K67" s="123">
        <f>datitrim!J62</f>
        <v>0</v>
      </c>
    </row>
    <row r="68" spans="1:11" ht="12" customHeight="1">
      <c r="A68" s="73"/>
      <c r="B68" s="89"/>
      <c r="C68" s="72" t="s">
        <v>92</v>
      </c>
      <c r="D68" s="124">
        <f>datitrim!C63</f>
        <v>7</v>
      </c>
      <c r="E68" s="125">
        <f>datitrim!D63</f>
        <v>410</v>
      </c>
      <c r="F68" s="144">
        <f>datitrim!E63</f>
        <v>0</v>
      </c>
      <c r="G68" s="125">
        <f>datitrim!F63</f>
        <v>0</v>
      </c>
      <c r="H68" s="85">
        <f>datitrim!G63</f>
        <v>0</v>
      </c>
      <c r="I68" s="86">
        <f>datitrim!H63</f>
        <v>0</v>
      </c>
      <c r="J68" s="86">
        <f>datitrim!I63</f>
        <v>0</v>
      </c>
      <c r="K68" s="123">
        <f>datitrim!J63</f>
        <v>0</v>
      </c>
    </row>
    <row r="69" spans="1:11" ht="12.75" customHeight="1">
      <c r="A69" s="145"/>
      <c r="B69" s="146" t="s">
        <v>26</v>
      </c>
      <c r="C69" s="66"/>
      <c r="D69" s="147"/>
      <c r="E69" s="148"/>
      <c r="F69" s="147"/>
      <c r="G69" s="148"/>
      <c r="H69" s="147"/>
      <c r="I69" s="149"/>
      <c r="J69" s="149"/>
      <c r="K69" s="150"/>
    </row>
    <row r="70" spans="1:11" s="64" customFormat="1" ht="12.75" customHeight="1">
      <c r="A70" s="92"/>
      <c r="B70" s="151" t="s">
        <v>27</v>
      </c>
      <c r="C70" s="151"/>
      <c r="D70" s="152">
        <f>D25+D27+D38+D40+D60+D62</f>
        <v>4104839</v>
      </c>
      <c r="E70" s="153">
        <f>E25+E27+E38+E40+E60+E62+E64</f>
        <v>123976581</v>
      </c>
      <c r="F70" s="152">
        <f>F25+F27+F38+F40+F60+F62</f>
        <v>407458</v>
      </c>
      <c r="G70" s="153">
        <f>G25+G27+G38+G40+G60+G62+G64</f>
        <v>1501514</v>
      </c>
      <c r="H70" s="152">
        <f>H25+H27+H38+H40+H60+H62+H64</f>
        <v>784466</v>
      </c>
      <c r="I70" s="154">
        <f>I25+I27+I38+I40+I60+I62+I64</f>
        <v>42704451</v>
      </c>
      <c r="J70" s="154">
        <f>J25+J27+J38+J40+J60+J62+J64</f>
        <v>2086244</v>
      </c>
      <c r="K70" s="155">
        <f>H70+I70+J70</f>
        <v>45575161</v>
      </c>
    </row>
    <row r="71" spans="1:11" ht="13.5" customHeight="1">
      <c r="A71" s="97"/>
      <c r="B71" s="98"/>
      <c r="C71" s="98" t="str">
        <f>"Variazione %   "&amp;datitrim!$I$1&amp;" / "&amp;datitrim!$I$1-1</f>
        <v>Variazione %   2011 / 2010</v>
      </c>
      <c r="D71" s="113">
        <f>datitrim!K51</f>
        <v>-13.59</v>
      </c>
      <c r="E71" s="114">
        <f>datitrim!L51</f>
        <v>-18.39</v>
      </c>
      <c r="F71" s="113">
        <f>datitrim!M51</f>
        <v>33.88</v>
      </c>
      <c r="G71" s="114">
        <f>datitrim!N51</f>
        <v>115.34</v>
      </c>
      <c r="H71" s="113">
        <f>datitrim!O51</f>
        <v>9.46</v>
      </c>
      <c r="I71" s="118">
        <f>datitrim!P51</f>
        <v>-30.03</v>
      </c>
      <c r="J71" s="118">
        <f>datitrim!Q51</f>
        <v>-24.86</v>
      </c>
      <c r="K71" s="129">
        <f>datitrim!R51</f>
        <v>-29.37</v>
      </c>
    </row>
    <row r="72" spans="1:11" ht="12" customHeight="1">
      <c r="A72" s="81"/>
      <c r="B72" s="109" t="s">
        <v>93</v>
      </c>
      <c r="C72" s="156"/>
      <c r="D72" s="157"/>
      <c r="F72" s="158"/>
      <c r="H72" s="158"/>
      <c r="I72" s="159"/>
      <c r="J72" s="157"/>
      <c r="K72" s="83"/>
    </row>
    <row r="73" spans="1:11" ht="12" customHeight="1">
      <c r="A73" s="76"/>
      <c r="B73" s="77" t="s">
        <v>94</v>
      </c>
      <c r="C73" s="160"/>
      <c r="D73" s="161">
        <f>datitrim!C52</f>
        <v>726467</v>
      </c>
      <c r="E73" s="162">
        <f>datitrim!D52</f>
        <v>41166734</v>
      </c>
      <c r="F73" s="161">
        <f>datitrim!E52</f>
        <v>47771</v>
      </c>
      <c r="G73" s="163">
        <f>datitrim!F52</f>
        <v>638131</v>
      </c>
      <c r="H73" s="164">
        <f>datitrim!G52</f>
        <v>43060</v>
      </c>
      <c r="I73" s="165">
        <f>datitrim!H52</f>
        <v>1090218</v>
      </c>
      <c r="J73" s="166">
        <f>datitrim!I52</f>
        <v>0</v>
      </c>
      <c r="K73" s="167">
        <f>datitrim!J52</f>
        <v>1133278</v>
      </c>
    </row>
    <row r="74" spans="1:11" ht="15" customHeight="1">
      <c r="A74" s="168"/>
      <c r="B74" s="169" t="str">
        <f>"Numero nuove convenzioni emesse per polizze collettive "&amp;IF(datitrim!J1=0,"nell'anno ","a tutto il "&amp;TRIM(datitrim!J1)&amp;" trimestre ")&amp;datitrim!I1&amp;":   "&amp;datitrim!C53</f>
        <v>Numero nuove convenzioni emesse per polizze collettive nell'anno 2011:   7247</v>
      </c>
      <c r="C74" s="45"/>
      <c r="D74" s="170"/>
      <c r="E74" s="45"/>
      <c r="F74" s="45"/>
      <c r="G74" s="170"/>
      <c r="H74" s="170"/>
      <c r="I74" s="170"/>
      <c r="J74" s="170"/>
      <c r="K74" s="171"/>
    </row>
    <row r="75" spans="4:11" ht="13.5" customHeight="1">
      <c r="D75" s="172"/>
      <c r="G75" s="125"/>
      <c r="H75" s="172"/>
      <c r="I75" s="172"/>
      <c r="J75" s="172"/>
      <c r="K75" s="172"/>
    </row>
    <row r="76" spans="1:11" ht="11.25">
      <c r="A76" s="64" t="s">
        <v>95</v>
      </c>
      <c r="D76" s="172"/>
      <c r="E76" s="125"/>
      <c r="G76" s="172"/>
      <c r="H76" s="172"/>
      <c r="I76" s="172"/>
      <c r="J76" s="172"/>
      <c r="K76" s="172"/>
    </row>
    <row r="77" spans="1:11" ht="12.75" customHeight="1">
      <c r="A77" s="65"/>
      <c r="B77" s="66"/>
      <c r="C77" s="66"/>
      <c r="D77" s="67" t="s">
        <v>38</v>
      </c>
      <c r="E77" s="69"/>
      <c r="F77" s="67" t="s">
        <v>39</v>
      </c>
      <c r="G77" s="69"/>
      <c r="H77" s="67" t="s">
        <v>40</v>
      </c>
      <c r="I77" s="69"/>
      <c r="J77" s="69"/>
      <c r="K77" s="68"/>
    </row>
    <row r="78" spans="1:11" ht="12.75" customHeight="1">
      <c r="A78" s="81"/>
      <c r="B78" s="61"/>
      <c r="C78" s="60"/>
      <c r="D78" s="73" t="s">
        <v>42</v>
      </c>
      <c r="E78" s="74" t="s">
        <v>43</v>
      </c>
      <c r="F78" s="73" t="s">
        <v>42</v>
      </c>
      <c r="G78" s="74" t="s">
        <v>43</v>
      </c>
      <c r="H78" s="73" t="s">
        <v>44</v>
      </c>
      <c r="I78" s="74" t="s">
        <v>45</v>
      </c>
      <c r="J78" s="74" t="s">
        <v>46</v>
      </c>
      <c r="K78" s="75" t="s">
        <v>47</v>
      </c>
    </row>
    <row r="79" spans="1:11" ht="12.75" customHeight="1">
      <c r="A79" s="76"/>
      <c r="B79" s="77"/>
      <c r="C79" s="77"/>
      <c r="D79" s="78" t="s">
        <v>48</v>
      </c>
      <c r="E79" s="79" t="s">
        <v>49</v>
      </c>
      <c r="F79" s="78" t="s">
        <v>48</v>
      </c>
      <c r="G79" s="79" t="s">
        <v>49</v>
      </c>
      <c r="H79" s="78" t="s">
        <v>50</v>
      </c>
      <c r="I79" s="79"/>
      <c r="J79" s="79"/>
      <c r="K79" s="80"/>
    </row>
    <row r="80" spans="1:11" ht="13.5" customHeight="1">
      <c r="A80" s="73"/>
      <c r="B80" s="58" t="s">
        <v>96</v>
      </c>
      <c r="D80" s="110">
        <f>datitrim!C64</f>
        <v>356649</v>
      </c>
      <c r="E80" s="111">
        <f>datitrim!D64</f>
        <v>9275040</v>
      </c>
      <c r="F80" s="110">
        <f>datitrim!E64</f>
        <v>455</v>
      </c>
      <c r="G80" s="111">
        <f>datitrim!F64</f>
        <v>0</v>
      </c>
      <c r="H80" s="110">
        <f>datitrim!G64</f>
        <v>21907</v>
      </c>
      <c r="I80" s="112">
        <f>datitrim!H64</f>
        <v>1490058</v>
      </c>
      <c r="J80" s="112">
        <f>datitrim!I64</f>
        <v>12735</v>
      </c>
      <c r="K80" s="123">
        <f>datitrim!J64</f>
        <v>1524700</v>
      </c>
    </row>
    <row r="81" spans="1:11" ht="13.5" customHeight="1">
      <c r="A81" s="97"/>
      <c r="B81" s="98"/>
      <c r="C81" s="173" t="str">
        <f>"Variazione %   "&amp;datitrim!$I$1&amp;" / "&amp;datitrim!$I$1-1</f>
        <v>Variazione %   2011 / 2010</v>
      </c>
      <c r="D81" s="174">
        <f>datitrim!K64</f>
        <v>81.98</v>
      </c>
      <c r="E81" s="114">
        <f>datitrim!L64</f>
        <v>96.86</v>
      </c>
      <c r="F81" s="113">
        <f>datitrim!M64</f>
        <v>42.63</v>
      </c>
      <c r="G81" s="114">
        <f>datitrim!N64</f>
        <v>0</v>
      </c>
      <c r="H81" s="113">
        <f>datitrim!O64</f>
        <v>2.34</v>
      </c>
      <c r="I81" s="118">
        <f>datitrim!P64</f>
        <v>-14.8</v>
      </c>
      <c r="J81" s="174">
        <f>datitrim!Q64</f>
        <v>-13.38</v>
      </c>
      <c r="K81" s="129">
        <f>datitrim!R64</f>
        <v>-14.58</v>
      </c>
    </row>
    <row r="82" spans="1:11" ht="12" customHeight="1">
      <c r="A82" s="65"/>
      <c r="B82" s="109" t="s">
        <v>93</v>
      </c>
      <c r="C82" s="156"/>
      <c r="D82" s="157"/>
      <c r="F82" s="158"/>
      <c r="H82" s="158"/>
      <c r="I82" s="159"/>
      <c r="J82" s="157"/>
      <c r="K82" s="83"/>
    </row>
    <row r="83" spans="1:11" ht="12" customHeight="1">
      <c r="A83" s="76"/>
      <c r="B83" s="77" t="s">
        <v>94</v>
      </c>
      <c r="C83" s="160"/>
      <c r="D83" s="161">
        <f>datitrim!C65</f>
        <v>14</v>
      </c>
      <c r="E83" s="162">
        <f>datitrim!D65</f>
        <v>1021</v>
      </c>
      <c r="F83" s="161">
        <f>datitrim!E65</f>
        <v>0</v>
      </c>
      <c r="G83" s="163">
        <f>datitrim!F65</f>
        <v>0</v>
      </c>
      <c r="H83" s="164">
        <f>datitrim!G65</f>
        <v>0</v>
      </c>
      <c r="I83" s="165">
        <f>datitrim!H65</f>
        <v>44</v>
      </c>
      <c r="J83" s="166">
        <f>datitrim!I65</f>
        <v>0</v>
      </c>
      <c r="K83" s="167">
        <f>datitrim!J65</f>
        <v>44</v>
      </c>
    </row>
    <row r="84" spans="1:11" ht="15" customHeight="1">
      <c r="A84" s="168"/>
      <c r="B84" s="169" t="str">
        <f>"Numero nuove convenzioni emesse per polizze collettive "&amp;IF(datitrim!J1=0,"nell'anno ","a tutto il "&amp;TRIM(datitrim!J1)&amp;" trimestre ")&amp;datitrim!I1&amp;":   "&amp;datitrim!C66</f>
        <v>Numero nuove convenzioni emesse per polizze collettive nell'anno 2011:   0</v>
      </c>
      <c r="C84" s="45"/>
      <c r="D84" s="170"/>
      <c r="E84" s="45"/>
      <c r="F84" s="45"/>
      <c r="G84" s="170"/>
      <c r="H84" s="170"/>
      <c r="I84" s="170"/>
      <c r="J84" s="170"/>
      <c r="K84" s="175"/>
    </row>
    <row r="85" ht="6.75" customHeight="1"/>
    <row r="86" spans="1:11" ht="13.5" customHeight="1">
      <c r="A86" s="306" t="s">
        <v>148</v>
      </c>
      <c r="B86" s="307"/>
      <c r="C86" s="307"/>
      <c r="D86" s="307"/>
      <c r="E86" s="307"/>
      <c r="F86" s="307"/>
      <c r="G86" s="307"/>
      <c r="H86" s="307"/>
      <c r="I86" s="307"/>
      <c r="J86" s="307"/>
      <c r="K86" s="307"/>
    </row>
    <row r="87" spans="1:11" ht="13.5" customHeight="1">
      <c r="A87" s="307"/>
      <c r="B87" s="307"/>
      <c r="C87" s="307"/>
      <c r="D87" s="307"/>
      <c r="E87" s="307"/>
      <c r="F87" s="307"/>
      <c r="G87" s="307"/>
      <c r="H87" s="307"/>
      <c r="I87" s="307"/>
      <c r="J87" s="307"/>
      <c r="K87" s="307"/>
    </row>
    <row r="88" spans="1:11" ht="11.25">
      <c r="A88" s="49" t="s">
        <v>97</v>
      </c>
      <c r="B88" s="49"/>
      <c r="C88" s="50"/>
      <c r="D88" s="49"/>
      <c r="E88" s="49"/>
      <c r="F88" s="49"/>
      <c r="G88" s="49"/>
      <c r="H88" s="49"/>
      <c r="I88" s="49"/>
      <c r="J88" s="49"/>
      <c r="K88" s="49"/>
    </row>
  </sheetData>
  <sheetProtection/>
  <mergeCells count="3">
    <mergeCell ref="B19:C19"/>
    <mergeCell ref="B36:C36"/>
    <mergeCell ref="A86:K87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scale="97" r:id="rId1"/>
  <headerFooter alignWithMargins="0">
    <oddHeader>&amp;L&amp;"Arial,Normale"&amp;8SERVIZIO RAPPORTI INTERNAZIONALI E STUDI
SEZIONE STUDI  &amp;C&amp;"Times New Roman,Normale"&amp;8ISVAP - Istituto di Diritto Pubblico - Legge 12 Agosto 1982, n. 576</oddHeader>
  </headerFooter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PageLayoutView="0" workbookViewId="0" topLeftCell="A16">
      <selection activeCell="E52" sqref="E52"/>
    </sheetView>
  </sheetViews>
  <sheetFormatPr defaultColWidth="9.140625" defaultRowHeight="15"/>
  <cols>
    <col min="1" max="1" width="8.8515625" style="56" customWidth="1"/>
    <col min="2" max="2" width="1.7109375" style="1" customWidth="1"/>
    <col min="3" max="3" width="10.7109375" style="1" customWidth="1"/>
    <col min="4" max="4" width="22.7109375" style="2" customWidth="1"/>
    <col min="5" max="6" width="14.7109375" style="1" customWidth="1"/>
    <col min="7" max="7" width="17.140625" style="1" customWidth="1"/>
    <col min="8" max="8" width="9.7109375" style="1" customWidth="1"/>
    <col min="9" max="10" width="9.57421875" style="1" bestFit="1" customWidth="1"/>
    <col min="11" max="16384" width="9.140625" style="1" customWidth="1"/>
  </cols>
  <sheetData>
    <row r="1" spans="1:8" ht="12.75" customHeight="1">
      <c r="A1" s="300" t="s">
        <v>1</v>
      </c>
      <c r="H1" s="3" t="s">
        <v>2</v>
      </c>
    </row>
    <row r="2" spans="1:8" ht="12.75" customHeight="1">
      <c r="A2" s="300"/>
      <c r="G2" s="3"/>
      <c r="H2" s="3"/>
    </row>
    <row r="3" spans="1:8" s="6" customFormat="1" ht="12.75" customHeight="1">
      <c r="A3" s="300"/>
      <c r="B3" s="4" t="s">
        <v>3</v>
      </c>
      <c r="C3" s="4"/>
      <c r="D3" s="5"/>
      <c r="E3" s="4"/>
      <c r="F3" s="4"/>
      <c r="G3" s="4"/>
      <c r="H3" s="4"/>
    </row>
    <row r="4" spans="1:8" s="6" customFormat="1" ht="12.75" customHeight="1">
      <c r="A4" s="300"/>
      <c r="B4" s="4" t="s">
        <v>4</v>
      </c>
      <c r="C4" s="4"/>
      <c r="D4" s="5"/>
      <c r="E4" s="4"/>
      <c r="F4" s="4"/>
      <c r="G4" s="4"/>
      <c r="H4" s="4"/>
    </row>
    <row r="5" spans="1:8" s="6" customFormat="1" ht="12.75" customHeight="1">
      <c r="A5" s="300"/>
      <c r="B5" s="4"/>
      <c r="C5" s="4"/>
      <c r="D5" s="5"/>
      <c r="E5" s="4"/>
      <c r="F5" s="4"/>
      <c r="G5" s="4"/>
      <c r="H5" s="4"/>
    </row>
    <row r="6" spans="1:8" s="6" customFormat="1" ht="12.75" customHeight="1">
      <c r="A6" s="300"/>
      <c r="B6" s="1"/>
      <c r="D6" s="7"/>
      <c r="H6" s="8" t="s">
        <v>5</v>
      </c>
    </row>
    <row r="7" spans="1:8" ht="12.75" customHeight="1">
      <c r="A7" s="300"/>
      <c r="B7" s="4"/>
      <c r="C7" s="4"/>
      <c r="D7" s="5"/>
      <c r="E7" s="4"/>
      <c r="F7" s="4"/>
      <c r="G7" s="4"/>
      <c r="H7" s="4"/>
    </row>
    <row r="8" spans="1:8" s="6" customFormat="1" ht="12.75" customHeight="1">
      <c r="A8" s="300"/>
      <c r="B8" s="4" t="str">
        <f>"Premi lordi contabilizzati "&amp;IF(datitrim!J1=0,"nell'anno ","a tutto il "&amp;TRIM(datitrim!J1)&amp;" trimestre ")&amp;datitrim!I1</f>
        <v>Premi lordi contabilizzati nell'anno 2011</v>
      </c>
      <c r="C8" s="4"/>
      <c r="D8" s="5"/>
      <c r="E8" s="4"/>
      <c r="F8" s="4"/>
      <c r="G8" s="4"/>
      <c r="H8" s="4"/>
    </row>
    <row r="9" spans="1:8" ht="9.75" customHeight="1">
      <c r="A9" s="300"/>
      <c r="C9" s="9"/>
      <c r="D9" s="9"/>
      <c r="E9" s="9"/>
      <c r="F9" s="9"/>
      <c r="G9" s="9"/>
      <c r="H9" s="9"/>
    </row>
    <row r="10" spans="1:8" ht="12.75" customHeight="1">
      <c r="A10" s="300"/>
      <c r="B10" s="316" t="s">
        <v>6</v>
      </c>
      <c r="C10" s="317"/>
      <c r="D10" s="318"/>
      <c r="E10" s="311" t="s">
        <v>156</v>
      </c>
      <c r="F10" s="311" t="s">
        <v>157</v>
      </c>
      <c r="G10" s="311" t="s">
        <v>149</v>
      </c>
      <c r="H10" s="311" t="s">
        <v>158</v>
      </c>
    </row>
    <row r="11" spans="1:8" ht="35.25" customHeight="1">
      <c r="A11" s="300"/>
      <c r="B11" s="319"/>
      <c r="C11" s="320"/>
      <c r="D11" s="321"/>
      <c r="E11" s="314"/>
      <c r="F11" s="314"/>
      <c r="G11" s="312"/>
      <c r="H11" s="312"/>
    </row>
    <row r="12" spans="1:8" ht="7.5" customHeight="1">
      <c r="A12" s="300"/>
      <c r="B12" s="322"/>
      <c r="C12" s="323"/>
      <c r="D12" s="324"/>
      <c r="E12" s="315"/>
      <c r="F12" s="315"/>
      <c r="G12" s="313"/>
      <c r="H12" s="313"/>
    </row>
    <row r="13" spans="1:8" ht="9.75" customHeight="1">
      <c r="A13" s="300"/>
      <c r="B13" s="16"/>
      <c r="C13" s="17"/>
      <c r="D13" s="17"/>
      <c r="E13" s="10"/>
      <c r="F13" s="18"/>
      <c r="G13" s="18"/>
      <c r="H13" s="18"/>
    </row>
    <row r="14" spans="1:8" s="2" customFormat="1" ht="12.75" customHeight="1">
      <c r="A14" s="300"/>
      <c r="B14" s="19"/>
      <c r="C14" s="2" t="s">
        <v>8</v>
      </c>
      <c r="E14" s="20">
        <f>datitrim!$C1</f>
        <v>3036162</v>
      </c>
      <c r="F14" s="21">
        <f>datitrim!$K1</f>
        <v>-0.64</v>
      </c>
      <c r="G14" s="21">
        <v>-0.37</v>
      </c>
      <c r="H14" s="21">
        <f>datitrim!$L1</f>
        <v>8.35</v>
      </c>
    </row>
    <row r="15" spans="1:8" s="2" customFormat="1" ht="12.75" customHeight="1">
      <c r="A15" s="300"/>
      <c r="B15" s="14"/>
      <c r="C15" s="7" t="s">
        <v>9</v>
      </c>
      <c r="E15" s="20">
        <f>datitrim!$C2</f>
        <v>2172173</v>
      </c>
      <c r="F15" s="21">
        <f>datitrim!$K2</f>
        <v>-0.95</v>
      </c>
      <c r="G15" s="21">
        <v>0.23</v>
      </c>
      <c r="H15" s="21">
        <f>datitrim!$L2</f>
        <v>5.97</v>
      </c>
    </row>
    <row r="16" spans="1:8" s="2" customFormat="1" ht="12.75" customHeight="1">
      <c r="A16" s="300"/>
      <c r="B16" s="19"/>
      <c r="C16" s="2" t="s">
        <v>10</v>
      </c>
      <c r="E16" s="20">
        <f>datitrim!$C3</f>
        <v>2891119</v>
      </c>
      <c r="F16" s="21">
        <f>datitrim!$K3</f>
        <v>-2.39</v>
      </c>
      <c r="G16" s="21">
        <v>-1.99</v>
      </c>
      <c r="H16" s="21">
        <f>datitrim!$L3</f>
        <v>7.95</v>
      </c>
    </row>
    <row r="17" spans="1:8" s="2" customFormat="1" ht="12.75" customHeight="1">
      <c r="A17" s="300"/>
      <c r="B17" s="19"/>
      <c r="C17" s="2" t="s">
        <v>11</v>
      </c>
      <c r="E17" s="20">
        <f>datitrim!$C4</f>
        <v>6857</v>
      </c>
      <c r="F17" s="21">
        <f>datitrim!$K4</f>
        <v>-1.89</v>
      </c>
      <c r="G17" s="21">
        <v>-1.68</v>
      </c>
      <c r="H17" s="21">
        <f>datitrim!$L4</f>
        <v>0.02</v>
      </c>
    </row>
    <row r="18" spans="1:8" s="2" customFormat="1" ht="12.75" customHeight="1">
      <c r="A18" s="300"/>
      <c r="B18" s="19"/>
      <c r="C18" s="2" t="s">
        <v>12</v>
      </c>
      <c r="E18" s="20">
        <f>datitrim!$C5</f>
        <v>41685</v>
      </c>
      <c r="F18" s="21">
        <f>datitrim!$K5</f>
        <v>-15.94</v>
      </c>
      <c r="G18" s="21">
        <v>-15.6</v>
      </c>
      <c r="H18" s="21">
        <f>datitrim!$L5</f>
        <v>0.11</v>
      </c>
    </row>
    <row r="19" spans="1:8" s="2" customFormat="1" ht="12.75" customHeight="1">
      <c r="A19" s="300"/>
      <c r="B19" s="19"/>
      <c r="C19" s="2" t="s">
        <v>13</v>
      </c>
      <c r="E19" s="20">
        <f>datitrim!$C6</f>
        <v>314772</v>
      </c>
      <c r="F19" s="21">
        <f>datitrim!$K6</f>
        <v>-2.44</v>
      </c>
      <c r="G19" s="21">
        <v>-1.99</v>
      </c>
      <c r="H19" s="21">
        <f>datitrim!$L6</f>
        <v>0.87</v>
      </c>
    </row>
    <row r="20" spans="1:8" s="2" customFormat="1" ht="12.75" customHeight="1">
      <c r="A20" s="300"/>
      <c r="B20" s="14"/>
      <c r="C20" s="22" t="s">
        <v>14</v>
      </c>
      <c r="E20" s="20">
        <f>datitrim!$C7</f>
        <v>218966</v>
      </c>
      <c r="F20" s="21">
        <f>datitrim!$K7</f>
        <v>4.59</v>
      </c>
      <c r="G20" s="21">
        <v>5.33</v>
      </c>
      <c r="H20" s="21">
        <f>datitrim!$L7</f>
        <v>0.6</v>
      </c>
    </row>
    <row r="21" spans="1:8" s="2" customFormat="1" ht="12.75" customHeight="1">
      <c r="A21" s="300"/>
      <c r="B21" s="19"/>
      <c r="C21" s="2" t="s">
        <v>15</v>
      </c>
      <c r="E21" s="20">
        <f>datitrim!$C8</f>
        <v>2343066</v>
      </c>
      <c r="F21" s="21">
        <f>datitrim!$K8</f>
        <v>-0.38</v>
      </c>
      <c r="G21" s="21">
        <v>-0.23</v>
      </c>
      <c r="H21" s="21">
        <f>datitrim!$L8</f>
        <v>6.44</v>
      </c>
    </row>
    <row r="22" spans="1:8" s="2" customFormat="1" ht="12.75" customHeight="1">
      <c r="A22" s="300"/>
      <c r="B22" s="14"/>
      <c r="C22" s="7" t="s">
        <v>16</v>
      </c>
      <c r="D22" s="7"/>
      <c r="E22" s="20">
        <f>datitrim!$C9</f>
        <v>2645450</v>
      </c>
      <c r="F22" s="21">
        <f>datitrim!$K9</f>
        <v>1.06</v>
      </c>
      <c r="G22" s="21">
        <v>1.24</v>
      </c>
      <c r="H22" s="21">
        <f>datitrim!$L9</f>
        <v>7.28</v>
      </c>
    </row>
    <row r="23" spans="1:8" s="2" customFormat="1" ht="12.75" customHeight="1">
      <c r="A23" s="300"/>
      <c r="B23" s="19"/>
      <c r="C23" s="2" t="s">
        <v>17</v>
      </c>
      <c r="E23" s="20">
        <f>datitrim!$C10</f>
        <v>17760479</v>
      </c>
      <c r="F23" s="21">
        <f>datitrim!$K10</f>
        <v>4.7</v>
      </c>
      <c r="G23" s="21">
        <v>5.21</v>
      </c>
      <c r="H23" s="21">
        <f>datitrim!$L10</f>
        <v>48.85</v>
      </c>
    </row>
    <row r="24" spans="1:8" s="2" customFormat="1" ht="12.75" customHeight="1">
      <c r="A24" s="300"/>
      <c r="B24" s="19"/>
      <c r="C24" s="2" t="s">
        <v>18</v>
      </c>
      <c r="E24" s="20">
        <f>datitrim!$C11</f>
        <v>24183</v>
      </c>
      <c r="F24" s="21">
        <f>datitrim!$K11</f>
        <v>-9.11</v>
      </c>
      <c r="G24" s="21">
        <v>-9.11</v>
      </c>
      <c r="H24" s="21">
        <f>datitrim!$L11</f>
        <v>0.07</v>
      </c>
    </row>
    <row r="25" spans="1:8" s="2" customFormat="1" ht="12.75" customHeight="1">
      <c r="A25" s="300"/>
      <c r="B25" s="19"/>
      <c r="C25" s="2" t="s">
        <v>19</v>
      </c>
      <c r="E25" s="20">
        <f>datitrim!$C12</f>
        <v>33129</v>
      </c>
      <c r="F25" s="21">
        <f>datitrim!$K12</f>
        <v>3.45</v>
      </c>
      <c r="G25" s="21">
        <v>3.53</v>
      </c>
      <c r="H25" s="21">
        <f>datitrim!$L12</f>
        <v>0.09</v>
      </c>
    </row>
    <row r="26" spans="1:8" s="2" customFormat="1" ht="12.75" customHeight="1">
      <c r="A26" s="300"/>
      <c r="B26" s="14"/>
      <c r="C26" s="2" t="s">
        <v>20</v>
      </c>
      <c r="E26" s="20">
        <f>datitrim!$C13</f>
        <v>2932784</v>
      </c>
      <c r="F26" s="21">
        <f>datitrim!$K13</f>
        <v>-4.54</v>
      </c>
      <c r="G26" s="21">
        <v>-1.12</v>
      </c>
      <c r="H26" s="21">
        <f>datitrim!$L13</f>
        <v>8.07</v>
      </c>
    </row>
    <row r="27" spans="1:8" s="2" customFormat="1" ht="12.75" customHeight="1">
      <c r="A27" s="300"/>
      <c r="B27" s="14"/>
      <c r="C27" s="2" t="s">
        <v>21</v>
      </c>
      <c r="D27" s="23"/>
      <c r="E27" s="20">
        <f>datitrim!$C14</f>
        <v>202939</v>
      </c>
      <c r="F27" s="21">
        <f>datitrim!$K14</f>
        <v>-41.7</v>
      </c>
      <c r="G27" s="21">
        <v>2.81</v>
      </c>
      <c r="H27" s="21">
        <f>datitrim!$L14</f>
        <v>0.56</v>
      </c>
    </row>
    <row r="28" spans="1:8" s="2" customFormat="1" ht="12.75" customHeight="1">
      <c r="A28" s="300"/>
      <c r="B28" s="14"/>
      <c r="C28" s="2" t="s">
        <v>22</v>
      </c>
      <c r="E28" s="20">
        <f>datitrim!$C15</f>
        <v>463884</v>
      </c>
      <c r="F28" s="21">
        <f>datitrim!$K15</f>
        <v>1.72</v>
      </c>
      <c r="G28" s="21">
        <v>1.73</v>
      </c>
      <c r="H28" s="21">
        <f>datitrim!$L15</f>
        <v>1.28</v>
      </c>
    </row>
    <row r="29" spans="1:8" s="2" customFormat="1" ht="12.75" customHeight="1">
      <c r="A29" s="300"/>
      <c r="B29" s="14"/>
      <c r="C29" s="2" t="s">
        <v>23</v>
      </c>
      <c r="E29" s="20">
        <f>datitrim!$C16</f>
        <v>524345</v>
      </c>
      <c r="F29" s="21">
        <f>datitrim!$K16</f>
        <v>9.07</v>
      </c>
      <c r="G29" s="21">
        <v>9.07</v>
      </c>
      <c r="H29" s="21">
        <f>datitrim!$L16</f>
        <v>1.44</v>
      </c>
    </row>
    <row r="30" spans="1:8" s="2" customFormat="1" ht="12.75" customHeight="1">
      <c r="A30" s="300"/>
      <c r="B30" s="14"/>
      <c r="C30" s="2" t="s">
        <v>24</v>
      </c>
      <c r="E30" s="20">
        <f>datitrim!$C17</f>
        <v>301128</v>
      </c>
      <c r="F30" s="21">
        <f>datitrim!$K17</f>
        <v>4.15</v>
      </c>
      <c r="G30" s="21">
        <v>4.15</v>
      </c>
      <c r="H30" s="21">
        <f>datitrim!$L17</f>
        <v>0.83</v>
      </c>
    </row>
    <row r="31" spans="1:8" s="2" customFormat="1" ht="12.75" customHeight="1">
      <c r="A31" s="300"/>
      <c r="B31" s="14"/>
      <c r="C31" s="2" t="s">
        <v>25</v>
      </c>
      <c r="E31" s="20">
        <f>datitrim!$C18</f>
        <v>445420</v>
      </c>
      <c r="F31" s="21">
        <f>datitrim!$K18</f>
        <v>7.23</v>
      </c>
      <c r="G31" s="21">
        <v>7.44</v>
      </c>
      <c r="H31" s="21">
        <f>datitrim!$L18</f>
        <v>1.23</v>
      </c>
    </row>
    <row r="32" spans="1:8" ht="9.75" customHeight="1">
      <c r="A32" s="300"/>
      <c r="B32" s="24"/>
      <c r="C32" s="25"/>
      <c r="D32" s="26"/>
      <c r="E32" s="27"/>
      <c r="F32" s="28"/>
      <c r="G32" s="28"/>
      <c r="H32" s="28"/>
    </row>
    <row r="33" spans="1:8" s="34" customFormat="1" ht="15" customHeight="1">
      <c r="A33" s="300"/>
      <c r="B33" s="29"/>
      <c r="C33" s="30" t="s">
        <v>26</v>
      </c>
      <c r="D33" s="30"/>
      <c r="E33" s="31"/>
      <c r="F33" s="32"/>
      <c r="G33" s="32"/>
      <c r="H33" s="33"/>
    </row>
    <row r="34" spans="1:10" s="34" customFormat="1" ht="15" customHeight="1">
      <c r="A34" s="300"/>
      <c r="B34" s="35"/>
      <c r="C34" s="36" t="s">
        <v>27</v>
      </c>
      <c r="D34" s="36"/>
      <c r="E34" s="37">
        <f>SUM(E14:E31)</f>
        <v>36358541</v>
      </c>
      <c r="F34" s="38">
        <f>datitrim!$K19</f>
        <v>1.41</v>
      </c>
      <c r="G34" s="38">
        <v>2.55</v>
      </c>
      <c r="H34" s="38">
        <f>datitrim!$L19</f>
        <v>100</v>
      </c>
      <c r="I34" s="39"/>
      <c r="J34" s="40"/>
    </row>
    <row r="35" spans="1:9" ht="9" customHeight="1">
      <c r="A35" s="300"/>
      <c r="B35" s="41"/>
      <c r="C35" s="2"/>
      <c r="E35" s="42"/>
      <c r="F35" s="43"/>
      <c r="G35" s="42"/>
      <c r="H35" s="42"/>
      <c r="I35" s="2"/>
    </row>
    <row r="36" spans="1:6" ht="15.75" customHeight="1">
      <c r="A36" s="300"/>
      <c r="B36" s="44"/>
      <c r="C36" s="45" t="s">
        <v>154</v>
      </c>
      <c r="D36" s="45"/>
      <c r="E36" s="46">
        <f>datitrim!$C20</f>
        <v>3678663</v>
      </c>
      <c r="F36" s="47">
        <f>datitrim!$K20</f>
        <v>2.75</v>
      </c>
    </row>
    <row r="37" ht="7.5" customHeight="1">
      <c r="A37" s="300"/>
    </row>
    <row r="38" spans="1:10" s="298" customFormat="1" ht="47.25" customHeight="1">
      <c r="A38" s="300"/>
      <c r="B38" s="308" t="s">
        <v>150</v>
      </c>
      <c r="C38" s="308"/>
      <c r="D38" s="308"/>
      <c r="E38" s="308"/>
      <c r="F38" s="308"/>
      <c r="G38" s="308"/>
      <c r="H38" s="308"/>
      <c r="I38" s="297"/>
      <c r="J38" s="297"/>
    </row>
    <row r="39" spans="1:10" ht="27.75" customHeight="1">
      <c r="A39" s="300"/>
      <c r="B39" s="309" t="s">
        <v>151</v>
      </c>
      <c r="C39" s="309"/>
      <c r="D39" s="309"/>
      <c r="E39" s="309"/>
      <c r="F39" s="309"/>
      <c r="G39" s="309"/>
      <c r="H39" s="309"/>
      <c r="I39" s="299"/>
      <c r="J39" s="299"/>
    </row>
    <row r="40" spans="1:7" ht="12">
      <c r="A40" s="300"/>
      <c r="G40" s="297"/>
    </row>
    <row r="41" ht="12">
      <c r="A41" s="300"/>
    </row>
    <row r="42" ht="12">
      <c r="A42" s="300"/>
    </row>
    <row r="43" spans="1:7" s="6" customFormat="1" ht="24.75" customHeight="1">
      <c r="A43" s="300"/>
      <c r="B43" s="310" t="str">
        <f>"Ripartizione per canale distributivo dei premi lordi 
contabilizzati "&amp;IF(datitrim!J1=0,"nell'anno ","a tutto il "&amp;TRIM(datitrim!J1)&amp;" trimestre ")&amp;datitrim!I1&amp;" (c)"</f>
        <v>Ripartizione per canale distributivo dei premi lordi 
contabilizzati nell'anno 2011 (c)</v>
      </c>
      <c r="C43" s="310"/>
      <c r="D43" s="310"/>
      <c r="E43" s="310"/>
      <c r="F43" s="310"/>
      <c r="G43" s="1"/>
    </row>
    <row r="44" spans="1:7" ht="9.75" customHeight="1">
      <c r="A44" s="300"/>
      <c r="G44" s="6"/>
    </row>
    <row r="45" spans="1:6" ht="12.75" customHeight="1">
      <c r="A45" s="300"/>
      <c r="B45" s="10"/>
      <c r="C45" s="11"/>
      <c r="D45" s="11"/>
      <c r="E45" s="311" t="s">
        <v>159</v>
      </c>
      <c r="F45" s="12" t="s">
        <v>28</v>
      </c>
    </row>
    <row r="46" spans="1:6" ht="12.75" customHeight="1">
      <c r="A46" s="300"/>
      <c r="B46" s="13"/>
      <c r="C46" s="5"/>
      <c r="D46" s="5"/>
      <c r="E46" s="312"/>
      <c r="F46" s="15" t="s">
        <v>29</v>
      </c>
    </row>
    <row r="47" spans="1:6" ht="12.75" customHeight="1">
      <c r="A47" s="300"/>
      <c r="B47" s="13"/>
      <c r="C47" s="2"/>
      <c r="E47" s="313"/>
      <c r="F47" s="15" t="s">
        <v>7</v>
      </c>
    </row>
    <row r="48" spans="1:6" ht="9.75" customHeight="1">
      <c r="A48" s="300"/>
      <c r="B48" s="16"/>
      <c r="C48" s="17"/>
      <c r="D48" s="51"/>
      <c r="E48" s="18"/>
      <c r="F48" s="18"/>
    </row>
    <row r="49" spans="1:7" s="2" customFormat="1" ht="12.75" customHeight="1">
      <c r="A49" s="300"/>
      <c r="B49" s="19"/>
      <c r="C49" s="2" t="s">
        <v>30</v>
      </c>
      <c r="D49" s="23"/>
      <c r="E49" s="52">
        <f>datitrim!$K130</f>
        <v>81.62</v>
      </c>
      <c r="F49" s="52">
        <f>datitrim!$L130</f>
        <v>88.05</v>
      </c>
      <c r="G49" s="1"/>
    </row>
    <row r="50" spans="1:6" s="2" customFormat="1" ht="12.75" customHeight="1">
      <c r="A50" s="300"/>
      <c r="B50" s="14"/>
      <c r="C50" s="7" t="s">
        <v>31</v>
      </c>
      <c r="D50" s="23"/>
      <c r="E50" s="52">
        <f>datitrim!$K131</f>
        <v>2.13</v>
      </c>
      <c r="F50" s="52">
        <f>datitrim!$L131</f>
        <v>0.49</v>
      </c>
    </row>
    <row r="51" spans="1:6" s="2" customFormat="1" ht="12.75" customHeight="1">
      <c r="A51" s="300"/>
      <c r="B51" s="19"/>
      <c r="C51" s="2" t="s">
        <v>155</v>
      </c>
      <c r="D51" s="23"/>
      <c r="E51" s="52">
        <f>datitrim!$K132</f>
        <v>4.67</v>
      </c>
      <c r="F51" s="52">
        <f>datitrim!$L132</f>
        <v>6.94</v>
      </c>
    </row>
    <row r="52" spans="1:6" s="2" customFormat="1" ht="12.75" customHeight="1">
      <c r="A52" s="300"/>
      <c r="B52" s="19"/>
      <c r="C52" s="2" t="s">
        <v>102</v>
      </c>
      <c r="D52" s="23"/>
      <c r="E52" s="52">
        <f>datitrim!$K133</f>
        <v>3.51</v>
      </c>
      <c r="F52" s="52">
        <f>datitrim!$L133</f>
        <v>1.44</v>
      </c>
    </row>
    <row r="53" spans="1:6" s="2" customFormat="1" ht="12.75" customHeight="1">
      <c r="A53" s="300"/>
      <c r="B53" s="19"/>
      <c r="C53" s="2" t="s">
        <v>32</v>
      </c>
      <c r="D53" s="23"/>
      <c r="E53" s="52">
        <f>datitrim!$K134</f>
        <v>0.09</v>
      </c>
      <c r="F53" s="52">
        <f>datitrim!$L134</f>
        <v>0</v>
      </c>
    </row>
    <row r="54" spans="1:6" s="2" customFormat="1" ht="12.75" customHeight="1">
      <c r="A54" s="300"/>
      <c r="B54" s="19"/>
      <c r="C54" s="2" t="s">
        <v>33</v>
      </c>
      <c r="D54" s="23"/>
      <c r="E54" s="52">
        <f>datitrim!$K135</f>
        <v>7.98</v>
      </c>
      <c r="F54" s="52">
        <f>datitrim!$L135</f>
        <v>3.08</v>
      </c>
    </row>
    <row r="55" spans="1:7" ht="12.75" customHeight="1">
      <c r="A55" s="300"/>
      <c r="B55" s="13"/>
      <c r="C55" s="2" t="s">
        <v>34</v>
      </c>
      <c r="D55" s="23"/>
      <c r="E55" s="52">
        <f>SUM(E49:E54)</f>
        <v>100.00000000000001</v>
      </c>
      <c r="F55" s="52">
        <f>SUM(F49:F54)</f>
        <v>99.99999999999999</v>
      </c>
      <c r="G55" s="2"/>
    </row>
    <row r="56" spans="1:6" ht="9.75" customHeight="1">
      <c r="A56" s="300"/>
      <c r="B56" s="53"/>
      <c r="C56" s="9"/>
      <c r="D56" s="54"/>
      <c r="E56" s="55"/>
      <c r="F56" s="55"/>
    </row>
    <row r="57" ht="7.5" customHeight="1">
      <c r="A57" s="300"/>
    </row>
    <row r="58" spans="1:8" ht="12.75" customHeight="1">
      <c r="A58" s="300"/>
      <c r="B58" s="6" t="s">
        <v>152</v>
      </c>
      <c r="C58" s="49"/>
      <c r="D58" s="50"/>
      <c r="E58" s="49"/>
      <c r="F58" s="49"/>
      <c r="H58" s="49"/>
    </row>
    <row r="59" spans="1:8" ht="12">
      <c r="A59" s="300"/>
      <c r="B59" s="1" t="s">
        <v>153</v>
      </c>
      <c r="C59" s="49"/>
      <c r="D59" s="50"/>
      <c r="E59" s="49"/>
      <c r="F59" s="49"/>
      <c r="G59" s="49"/>
      <c r="H59" s="49"/>
    </row>
    <row r="60" ht="12.75">
      <c r="G60" s="49"/>
    </row>
  </sheetData>
  <sheetProtection/>
  <mergeCells count="10">
    <mergeCell ref="B38:H38"/>
    <mergeCell ref="B39:H39"/>
    <mergeCell ref="A1:A59"/>
    <mergeCell ref="B43:F43"/>
    <mergeCell ref="G10:G12"/>
    <mergeCell ref="E10:E12"/>
    <mergeCell ref="F10:F12"/>
    <mergeCell ref="H10:H12"/>
    <mergeCell ref="B10:D12"/>
    <mergeCell ref="E45:E47"/>
  </mergeCells>
  <printOptions/>
  <pageMargins left="0.31496062992125984" right="0.31496062992125984" top="0.5905511811023623" bottom="0.3937007874015748" header="0.4724409448818898" footer="0.31496062992125984"/>
  <pageSetup horizontalDpi="300" verticalDpi="300" orientation="portrait" paperSize="9" scale="97" r:id="rId1"/>
  <headerFooter alignWithMargins="0">
    <oddHeader xml:space="preserve">&amp;L&amp;"Arial,Normale"&amp;9SERVIZIO RAPPORTI INTERNAZIONALI E STUDI
SEZIONE STUDI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37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8" ht="15">
      <c r="A1">
        <v>1</v>
      </c>
      <c r="B1">
        <v>1</v>
      </c>
      <c r="C1">
        <v>3036162</v>
      </c>
      <c r="D1">
        <v>0</v>
      </c>
      <c r="E1">
        <v>0</v>
      </c>
      <c r="F1">
        <v>0</v>
      </c>
      <c r="G1">
        <v>0</v>
      </c>
      <c r="H1">
        <v>0</v>
      </c>
      <c r="I1">
        <v>2011</v>
      </c>
      <c r="J1">
        <v>0</v>
      </c>
      <c r="K1">
        <v>-0.64</v>
      </c>
      <c r="L1">
        <v>8.35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</row>
    <row r="2" spans="1:18" ht="15">
      <c r="A2">
        <v>1</v>
      </c>
      <c r="B2">
        <v>2</v>
      </c>
      <c r="C2">
        <v>2172173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-0.95</v>
      </c>
      <c r="L2">
        <v>5.97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</row>
    <row r="3" spans="1:18" ht="15">
      <c r="A3">
        <v>1</v>
      </c>
      <c r="B3">
        <v>3</v>
      </c>
      <c r="C3">
        <v>2891119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-2.39</v>
      </c>
      <c r="L3">
        <v>7.95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</row>
    <row r="4" spans="1:18" ht="15">
      <c r="A4">
        <v>1</v>
      </c>
      <c r="B4">
        <v>4</v>
      </c>
      <c r="C4">
        <v>6857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-1.89</v>
      </c>
      <c r="L4">
        <v>0.02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5">
      <c r="A5">
        <v>1</v>
      </c>
      <c r="B5">
        <v>5</v>
      </c>
      <c r="C5">
        <v>41685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-15.94</v>
      </c>
      <c r="L5">
        <v>0.11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5">
      <c r="A6">
        <v>1</v>
      </c>
      <c r="B6">
        <v>6</v>
      </c>
      <c r="C6">
        <v>314772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-2.44</v>
      </c>
      <c r="L6">
        <v>0.87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5">
      <c r="A7">
        <v>1</v>
      </c>
      <c r="B7">
        <v>7</v>
      </c>
      <c r="C7">
        <v>218966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4.59</v>
      </c>
      <c r="L7">
        <v>0.6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5">
      <c r="A8">
        <v>1</v>
      </c>
      <c r="B8">
        <v>8</v>
      </c>
      <c r="C8">
        <v>2343066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-0.38</v>
      </c>
      <c r="L8">
        <v>6.44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5">
      <c r="A9">
        <v>1</v>
      </c>
      <c r="B9">
        <v>9</v>
      </c>
      <c r="C9">
        <v>2645450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1.06</v>
      </c>
      <c r="L9">
        <v>7.28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5">
      <c r="A10">
        <v>1</v>
      </c>
      <c r="B10">
        <v>10</v>
      </c>
      <c r="C10">
        <v>17760479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4.7</v>
      </c>
      <c r="L10">
        <v>48.85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ht="15">
      <c r="A11">
        <v>1</v>
      </c>
      <c r="B11">
        <v>11</v>
      </c>
      <c r="C11">
        <v>24183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-9.11</v>
      </c>
      <c r="L11">
        <v>0.07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5">
      <c r="A12">
        <v>1</v>
      </c>
      <c r="B12">
        <v>12</v>
      </c>
      <c r="C12">
        <v>33129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3.45</v>
      </c>
      <c r="L12">
        <v>0.09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ht="15">
      <c r="A13">
        <v>1</v>
      </c>
      <c r="B13">
        <v>13</v>
      </c>
      <c r="C13">
        <v>2932784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-4.54</v>
      </c>
      <c r="L13">
        <v>8.07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ht="15">
      <c r="A14">
        <v>1</v>
      </c>
      <c r="B14">
        <v>14</v>
      </c>
      <c r="C14">
        <v>202939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-41.7</v>
      </c>
      <c r="L14">
        <v>0.56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5">
      <c r="A15">
        <v>1</v>
      </c>
      <c r="B15">
        <v>15</v>
      </c>
      <c r="C15">
        <v>463884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1.72</v>
      </c>
      <c r="L15">
        <v>1.28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5">
      <c r="A16">
        <v>1</v>
      </c>
      <c r="B16">
        <v>16</v>
      </c>
      <c r="C16">
        <v>524345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9.07</v>
      </c>
      <c r="L16">
        <v>1.44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ht="15">
      <c r="A17">
        <v>1</v>
      </c>
      <c r="B17">
        <v>17</v>
      </c>
      <c r="C17">
        <v>301128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4.15</v>
      </c>
      <c r="L17">
        <v>0.83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ht="15">
      <c r="A18">
        <v>1</v>
      </c>
      <c r="B18">
        <v>18</v>
      </c>
      <c r="C18">
        <v>445420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7.23</v>
      </c>
      <c r="L18">
        <v>1.23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15">
      <c r="A19">
        <v>1</v>
      </c>
      <c r="B19">
        <v>19</v>
      </c>
      <c r="C19">
        <v>36358541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1.41</v>
      </c>
      <c r="L19">
        <v>100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15">
      <c r="A20">
        <v>1</v>
      </c>
      <c r="B20">
        <v>20</v>
      </c>
      <c r="C20">
        <v>3678663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2.75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5">
      <c r="A21">
        <v>2</v>
      </c>
      <c r="B21">
        <v>1</v>
      </c>
      <c r="C21">
        <v>1709191</v>
      </c>
      <c r="D21">
        <v>39162091</v>
      </c>
      <c r="E21">
        <v>172106</v>
      </c>
      <c r="F21">
        <v>213221</v>
      </c>
      <c r="G21">
        <v>625847</v>
      </c>
      <c r="H21">
        <v>30932110</v>
      </c>
      <c r="I21">
        <v>1525203</v>
      </c>
      <c r="J21">
        <v>33083160</v>
      </c>
      <c r="K21">
        <v>-7.03</v>
      </c>
      <c r="L21">
        <v>-23.46</v>
      </c>
      <c r="M21">
        <v>18.06</v>
      </c>
      <c r="N21">
        <v>7.63</v>
      </c>
      <c r="O21">
        <v>9.26</v>
      </c>
      <c r="P21">
        <v>-31.32</v>
      </c>
      <c r="Q21">
        <v>-21.42</v>
      </c>
      <c r="R21">
        <v>-30.43</v>
      </c>
    </row>
    <row r="22" spans="1:18" ht="15">
      <c r="A22">
        <v>2</v>
      </c>
      <c r="B22">
        <v>2</v>
      </c>
      <c r="C22">
        <v>7658</v>
      </c>
      <c r="D22">
        <v>174206</v>
      </c>
      <c r="E22">
        <v>0</v>
      </c>
      <c r="F22">
        <v>0</v>
      </c>
      <c r="G22">
        <v>7723</v>
      </c>
      <c r="H22">
        <v>98964</v>
      </c>
      <c r="I22">
        <v>15088</v>
      </c>
      <c r="J22">
        <v>121775</v>
      </c>
      <c r="K22">
        <v>70.98</v>
      </c>
      <c r="L22">
        <v>46.03</v>
      </c>
      <c r="M22">
        <v>0</v>
      </c>
      <c r="N22">
        <v>0</v>
      </c>
      <c r="O22">
        <v>-1.96</v>
      </c>
      <c r="P22">
        <v>97.3</v>
      </c>
      <c r="Q22">
        <v>190.49</v>
      </c>
      <c r="R22">
        <v>92.59</v>
      </c>
    </row>
    <row r="23" spans="1:18" ht="15">
      <c r="A23">
        <v>2</v>
      </c>
      <c r="B23">
        <v>3</v>
      </c>
      <c r="C23">
        <v>741389</v>
      </c>
      <c r="D23">
        <v>41351825</v>
      </c>
      <c r="E23">
        <v>389</v>
      </c>
      <c r="F23">
        <v>6617</v>
      </c>
      <c r="G23">
        <v>90703</v>
      </c>
      <c r="H23">
        <v>341202</v>
      </c>
      <c r="I23">
        <v>692</v>
      </c>
      <c r="J23">
        <v>432597</v>
      </c>
      <c r="K23">
        <v>0.23</v>
      </c>
      <c r="L23">
        <v>-0.95</v>
      </c>
      <c r="M23">
        <v>-27.7</v>
      </c>
      <c r="N23">
        <v>24.75</v>
      </c>
      <c r="O23">
        <v>-2.44</v>
      </c>
      <c r="P23">
        <v>-8.95</v>
      </c>
      <c r="Q23">
        <v>-45.55</v>
      </c>
      <c r="R23">
        <v>-7.76</v>
      </c>
    </row>
    <row r="24" spans="1:18" ht="15">
      <c r="A24">
        <v>2</v>
      </c>
      <c r="B24">
        <v>4</v>
      </c>
      <c r="C24">
        <v>3639</v>
      </c>
      <c r="D24">
        <v>278012</v>
      </c>
      <c r="E24">
        <v>5</v>
      </c>
      <c r="F24">
        <v>76</v>
      </c>
      <c r="G24">
        <v>1162</v>
      </c>
      <c r="H24">
        <v>152861</v>
      </c>
      <c r="I24">
        <v>0</v>
      </c>
      <c r="J24">
        <v>154023</v>
      </c>
      <c r="K24">
        <v>-69.92</v>
      </c>
      <c r="L24">
        <v>-20.31</v>
      </c>
      <c r="M24">
        <v>-75</v>
      </c>
      <c r="N24">
        <v>130.3</v>
      </c>
      <c r="O24">
        <v>-63.41</v>
      </c>
      <c r="P24">
        <v>-35.28</v>
      </c>
      <c r="Q24">
        <v>0</v>
      </c>
      <c r="R24">
        <v>-35.65</v>
      </c>
    </row>
    <row r="25" spans="1:18" ht="15">
      <c r="A25">
        <v>2</v>
      </c>
      <c r="B25">
        <v>5</v>
      </c>
      <c r="C25">
        <v>2454219</v>
      </c>
      <c r="D25">
        <v>80791928</v>
      </c>
      <c r="E25">
        <v>172500</v>
      </c>
      <c r="F25">
        <v>219914</v>
      </c>
      <c r="G25">
        <v>717712</v>
      </c>
      <c r="H25">
        <v>31426173</v>
      </c>
      <c r="I25">
        <v>1525895</v>
      </c>
      <c r="J25">
        <v>33669780</v>
      </c>
      <c r="K25">
        <v>-5.25</v>
      </c>
      <c r="L25">
        <v>-13.37</v>
      </c>
      <c r="M25">
        <v>17.88</v>
      </c>
      <c r="N25">
        <v>8.1</v>
      </c>
      <c r="O25">
        <v>7.29</v>
      </c>
      <c r="P25">
        <v>-31.16</v>
      </c>
      <c r="Q25">
        <v>-21.44</v>
      </c>
      <c r="R25">
        <v>-30.23</v>
      </c>
    </row>
    <row r="26" spans="1:18" ht="15">
      <c r="A26">
        <v>2</v>
      </c>
      <c r="B26">
        <v>6</v>
      </c>
      <c r="C26">
        <v>10553</v>
      </c>
      <c r="D26">
        <v>566713</v>
      </c>
      <c r="E26">
        <v>3</v>
      </c>
      <c r="F26">
        <v>3</v>
      </c>
      <c r="G26">
        <v>21842</v>
      </c>
      <c r="H26">
        <v>68608</v>
      </c>
      <c r="I26">
        <v>38</v>
      </c>
      <c r="J26">
        <v>90488</v>
      </c>
      <c r="K26">
        <v>-13.06</v>
      </c>
      <c r="L26">
        <v>-24.04</v>
      </c>
      <c r="M26">
        <v>50</v>
      </c>
      <c r="N26">
        <v>50</v>
      </c>
      <c r="O26">
        <v>-17.13</v>
      </c>
      <c r="P26">
        <v>-42.84</v>
      </c>
      <c r="Q26">
        <v>-11.63</v>
      </c>
      <c r="R26">
        <v>-38.2</v>
      </c>
    </row>
    <row r="27" spans="1:18" ht="15">
      <c r="A27">
        <v>2</v>
      </c>
      <c r="B27">
        <v>7</v>
      </c>
      <c r="C27">
        <v>2392</v>
      </c>
      <c r="D27">
        <v>22388</v>
      </c>
      <c r="E27">
        <v>0</v>
      </c>
      <c r="F27">
        <v>0</v>
      </c>
      <c r="G27">
        <v>5089</v>
      </c>
      <c r="H27">
        <v>10109</v>
      </c>
      <c r="I27">
        <v>0</v>
      </c>
      <c r="J27">
        <v>15198</v>
      </c>
      <c r="K27">
        <v>6.83</v>
      </c>
      <c r="L27">
        <v>-17.15</v>
      </c>
      <c r="M27">
        <v>0</v>
      </c>
      <c r="N27">
        <v>0</v>
      </c>
      <c r="O27">
        <v>26.22</v>
      </c>
      <c r="P27">
        <v>-1.37</v>
      </c>
      <c r="Q27">
        <v>0</v>
      </c>
      <c r="R27">
        <v>6.42</v>
      </c>
    </row>
    <row r="28" spans="1:18" ht="15">
      <c r="A28">
        <v>2</v>
      </c>
      <c r="B28">
        <v>8</v>
      </c>
      <c r="C28">
        <v>1193586</v>
      </c>
      <c r="D28">
        <v>29833507</v>
      </c>
      <c r="E28">
        <v>21654</v>
      </c>
      <c r="F28">
        <v>357016</v>
      </c>
      <c r="G28">
        <v>27740</v>
      </c>
      <c r="H28">
        <v>723055</v>
      </c>
      <c r="I28">
        <v>0</v>
      </c>
      <c r="J28">
        <v>750795</v>
      </c>
      <c r="K28">
        <v>-16.67</v>
      </c>
      <c r="L28">
        <v>-24.91</v>
      </c>
      <c r="M28">
        <v>231.1</v>
      </c>
      <c r="N28">
        <v>137.47</v>
      </c>
      <c r="O28">
        <v>43.6</v>
      </c>
      <c r="P28">
        <v>0.44</v>
      </c>
      <c r="Q28">
        <v>0</v>
      </c>
      <c r="R28">
        <v>1.57</v>
      </c>
    </row>
    <row r="29" spans="1:18" ht="15">
      <c r="A29">
        <v>2</v>
      </c>
      <c r="B29">
        <v>9</v>
      </c>
      <c r="C29">
        <v>20723</v>
      </c>
      <c r="D29">
        <v>638570</v>
      </c>
      <c r="E29">
        <v>16466</v>
      </c>
      <c r="F29">
        <v>2306</v>
      </c>
      <c r="G29">
        <v>9512</v>
      </c>
      <c r="H29">
        <v>219758</v>
      </c>
      <c r="I29">
        <v>0</v>
      </c>
      <c r="J29">
        <v>229270</v>
      </c>
      <c r="K29">
        <v>-32.18</v>
      </c>
      <c r="L29">
        <v>-1.83</v>
      </c>
      <c r="M29">
        <v>-3.21</v>
      </c>
      <c r="N29">
        <v>17.12</v>
      </c>
      <c r="O29">
        <v>11.72</v>
      </c>
      <c r="P29">
        <v>-5.2</v>
      </c>
      <c r="Q29">
        <v>0</v>
      </c>
      <c r="R29">
        <v>-4.6</v>
      </c>
    </row>
    <row r="30" spans="1:18" ht="15">
      <c r="A30">
        <v>2</v>
      </c>
      <c r="B30">
        <v>10</v>
      </c>
      <c r="C30">
        <v>1216701</v>
      </c>
      <c r="D30">
        <v>30494465</v>
      </c>
      <c r="E30">
        <v>38120</v>
      </c>
      <c r="F30">
        <v>359322</v>
      </c>
      <c r="G30">
        <v>42341</v>
      </c>
      <c r="H30">
        <v>952922</v>
      </c>
      <c r="I30">
        <v>0</v>
      </c>
      <c r="J30">
        <v>995263</v>
      </c>
      <c r="K30">
        <v>-16.95</v>
      </c>
      <c r="L30">
        <v>-24.53</v>
      </c>
      <c r="M30">
        <v>61.85</v>
      </c>
      <c r="N30">
        <v>135.91</v>
      </c>
      <c r="O30">
        <v>32.88</v>
      </c>
      <c r="P30">
        <v>-0.94</v>
      </c>
      <c r="Q30">
        <v>0</v>
      </c>
      <c r="R30">
        <v>0.15</v>
      </c>
    </row>
    <row r="31" spans="1:18" ht="15">
      <c r="A31">
        <v>2</v>
      </c>
      <c r="B31">
        <v>11</v>
      </c>
      <c r="C31">
        <v>3670920</v>
      </c>
      <c r="D31">
        <v>111286393</v>
      </c>
      <c r="E31">
        <v>210620</v>
      </c>
      <c r="F31">
        <v>579236</v>
      </c>
      <c r="G31">
        <v>760053</v>
      </c>
      <c r="H31">
        <v>32379095</v>
      </c>
      <c r="I31">
        <v>1525895</v>
      </c>
      <c r="J31">
        <v>34665043</v>
      </c>
      <c r="K31">
        <v>-9.48</v>
      </c>
      <c r="L31">
        <v>-16.74</v>
      </c>
      <c r="M31">
        <v>23.98</v>
      </c>
      <c r="N31">
        <v>62.82</v>
      </c>
      <c r="O31">
        <v>8.45</v>
      </c>
      <c r="P31">
        <v>-30.53</v>
      </c>
      <c r="Q31">
        <v>-21.44</v>
      </c>
      <c r="R31">
        <v>-29.62</v>
      </c>
    </row>
    <row r="32" spans="1:18" ht="15">
      <c r="A32">
        <v>2</v>
      </c>
      <c r="B32">
        <v>12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ht="15">
      <c r="A33">
        <v>2</v>
      </c>
      <c r="B33">
        <v>13</v>
      </c>
      <c r="C33">
        <v>175052</v>
      </c>
      <c r="D33">
        <v>3979732</v>
      </c>
      <c r="E33">
        <v>21813</v>
      </c>
      <c r="F33">
        <v>20285</v>
      </c>
      <c r="G33">
        <v>232</v>
      </c>
      <c r="H33">
        <v>4118103</v>
      </c>
      <c r="I33">
        <v>446277</v>
      </c>
      <c r="J33">
        <v>4564612</v>
      </c>
      <c r="K33">
        <v>-27.31</v>
      </c>
      <c r="L33">
        <v>-36.16</v>
      </c>
      <c r="M33">
        <v>18.47</v>
      </c>
      <c r="N33">
        <v>2.19</v>
      </c>
      <c r="O33">
        <v>118.87</v>
      </c>
      <c r="P33">
        <v>-31.03</v>
      </c>
      <c r="Q33">
        <v>9.55</v>
      </c>
      <c r="R33">
        <v>-28.44</v>
      </c>
    </row>
    <row r="34" spans="1:18" ht="15">
      <c r="A34">
        <v>2</v>
      </c>
      <c r="B34">
        <v>14</v>
      </c>
      <c r="C34">
        <v>7390</v>
      </c>
      <c r="D34">
        <v>1284261</v>
      </c>
      <c r="E34">
        <v>4240</v>
      </c>
      <c r="F34">
        <v>21366</v>
      </c>
      <c r="G34">
        <v>0</v>
      </c>
      <c r="H34">
        <v>1563573</v>
      </c>
      <c r="I34">
        <v>20250</v>
      </c>
      <c r="J34">
        <v>1583823</v>
      </c>
      <c r="K34">
        <v>-81.32</v>
      </c>
      <c r="L34">
        <v>-6.21</v>
      </c>
      <c r="M34">
        <v>-46.69</v>
      </c>
      <c r="N34">
        <v>-22.43</v>
      </c>
      <c r="O34">
        <v>0</v>
      </c>
      <c r="P34">
        <v>14.1</v>
      </c>
      <c r="Q34">
        <v>-45.68</v>
      </c>
      <c r="R34">
        <v>12.52</v>
      </c>
    </row>
    <row r="35" spans="1:18" ht="15">
      <c r="A35">
        <v>2</v>
      </c>
      <c r="B35">
        <v>15</v>
      </c>
      <c r="C35">
        <v>133384</v>
      </c>
      <c r="D35">
        <v>1675190</v>
      </c>
      <c r="E35">
        <v>0</v>
      </c>
      <c r="F35">
        <v>0</v>
      </c>
      <c r="G35">
        <v>0</v>
      </c>
      <c r="H35">
        <v>1684289</v>
      </c>
      <c r="I35">
        <v>0</v>
      </c>
      <c r="J35">
        <v>1684289</v>
      </c>
      <c r="K35">
        <v>-44.36</v>
      </c>
      <c r="L35">
        <v>-40.08</v>
      </c>
      <c r="M35">
        <v>0</v>
      </c>
      <c r="N35">
        <v>0</v>
      </c>
      <c r="O35">
        <v>0</v>
      </c>
      <c r="P35">
        <v>-39.97</v>
      </c>
      <c r="Q35">
        <v>0</v>
      </c>
      <c r="R35">
        <v>-39.97</v>
      </c>
    </row>
    <row r="36" spans="1:18" ht="15">
      <c r="A36">
        <v>2</v>
      </c>
      <c r="B36">
        <v>16</v>
      </c>
      <c r="C36">
        <v>31500</v>
      </c>
      <c r="D36">
        <v>631753</v>
      </c>
      <c r="E36">
        <v>0</v>
      </c>
      <c r="F36">
        <v>0</v>
      </c>
      <c r="G36">
        <v>0</v>
      </c>
      <c r="H36">
        <v>714481</v>
      </c>
      <c r="I36">
        <v>0</v>
      </c>
      <c r="J36">
        <v>714481</v>
      </c>
      <c r="K36">
        <v>74.07</v>
      </c>
      <c r="L36">
        <v>149.76</v>
      </c>
      <c r="M36">
        <v>0</v>
      </c>
      <c r="N36">
        <v>0</v>
      </c>
      <c r="O36">
        <v>0</v>
      </c>
      <c r="P36">
        <v>153.05</v>
      </c>
      <c r="Q36">
        <v>0</v>
      </c>
      <c r="R36">
        <v>153.05</v>
      </c>
    </row>
    <row r="37" spans="1:18" ht="15">
      <c r="A37">
        <v>2</v>
      </c>
      <c r="B37">
        <v>17</v>
      </c>
      <c r="C37">
        <v>347326</v>
      </c>
      <c r="D37">
        <v>7570936</v>
      </c>
      <c r="E37">
        <v>26053</v>
      </c>
      <c r="F37">
        <v>41651</v>
      </c>
      <c r="G37">
        <v>232</v>
      </c>
      <c r="H37">
        <v>8080446</v>
      </c>
      <c r="I37">
        <v>466527</v>
      </c>
      <c r="J37">
        <v>8547205</v>
      </c>
      <c r="K37">
        <v>-35.47</v>
      </c>
      <c r="L37">
        <v>-28.93</v>
      </c>
      <c r="M37">
        <v>-1.19</v>
      </c>
      <c r="N37">
        <v>-12.12</v>
      </c>
      <c r="O37">
        <v>118.87</v>
      </c>
      <c r="P37">
        <v>-22.52</v>
      </c>
      <c r="Q37">
        <v>4.92</v>
      </c>
      <c r="R37">
        <v>-21.4</v>
      </c>
    </row>
    <row r="38" spans="1:18" ht="15">
      <c r="A38">
        <v>2</v>
      </c>
      <c r="B38">
        <v>18</v>
      </c>
      <c r="C38">
        <v>293</v>
      </c>
      <c r="D38">
        <v>9842</v>
      </c>
      <c r="E38">
        <v>1887</v>
      </c>
      <c r="F38">
        <v>66</v>
      </c>
      <c r="G38">
        <v>0</v>
      </c>
      <c r="H38">
        <v>11200</v>
      </c>
      <c r="I38">
        <v>0</v>
      </c>
      <c r="J38">
        <v>11200</v>
      </c>
      <c r="K38">
        <v>75.45</v>
      </c>
      <c r="L38">
        <v>40.02</v>
      </c>
      <c r="M38">
        <v>-3.18</v>
      </c>
      <c r="N38">
        <v>24.53</v>
      </c>
      <c r="O38">
        <v>0</v>
      </c>
      <c r="P38">
        <v>37.91</v>
      </c>
      <c r="Q38">
        <v>0</v>
      </c>
      <c r="R38">
        <v>37.91</v>
      </c>
    </row>
    <row r="39" spans="1:18" ht="15">
      <c r="A39">
        <v>2</v>
      </c>
      <c r="B39">
        <v>19</v>
      </c>
      <c r="C39">
        <v>347619</v>
      </c>
      <c r="D39">
        <v>7580778</v>
      </c>
      <c r="E39">
        <v>27940</v>
      </c>
      <c r="F39">
        <v>41717</v>
      </c>
      <c r="G39">
        <v>232</v>
      </c>
      <c r="H39">
        <v>8091646</v>
      </c>
      <c r="I39">
        <v>466527</v>
      </c>
      <c r="J39">
        <v>8558405</v>
      </c>
      <c r="K39">
        <v>-35.43</v>
      </c>
      <c r="L39">
        <v>-28.88</v>
      </c>
      <c r="M39">
        <v>-1.33</v>
      </c>
      <c r="N39">
        <v>-12.08</v>
      </c>
      <c r="O39">
        <v>118.87</v>
      </c>
      <c r="P39">
        <v>-22.48</v>
      </c>
      <c r="Q39">
        <v>4.92</v>
      </c>
      <c r="R39">
        <v>-21.36</v>
      </c>
    </row>
    <row r="40" spans="1:18" ht="15">
      <c r="A40">
        <v>2</v>
      </c>
      <c r="B40">
        <v>20</v>
      </c>
      <c r="C40">
        <v>6734</v>
      </c>
      <c r="D40">
        <v>283880</v>
      </c>
      <c r="E40">
        <v>59253</v>
      </c>
      <c r="F40">
        <v>631195</v>
      </c>
      <c r="G40">
        <v>10316</v>
      </c>
      <c r="H40">
        <v>291</v>
      </c>
      <c r="I40">
        <v>13</v>
      </c>
      <c r="J40">
        <v>10620</v>
      </c>
      <c r="K40">
        <v>53.85</v>
      </c>
      <c r="L40">
        <v>46.82</v>
      </c>
      <c r="M40">
        <v>196.09</v>
      </c>
      <c r="N40">
        <v>249.58</v>
      </c>
      <c r="O40">
        <v>212.42</v>
      </c>
      <c r="P40">
        <v>-47.85</v>
      </c>
      <c r="Q40">
        <v>-13.33</v>
      </c>
      <c r="R40">
        <v>174.06</v>
      </c>
    </row>
    <row r="41" spans="1:18" ht="15">
      <c r="A41">
        <v>2</v>
      </c>
      <c r="B41">
        <v>21</v>
      </c>
      <c r="C41">
        <v>35854</v>
      </c>
      <c r="D41">
        <v>1279074</v>
      </c>
      <c r="E41">
        <v>0</v>
      </c>
      <c r="F41">
        <v>0</v>
      </c>
      <c r="G41">
        <v>1501</v>
      </c>
      <c r="H41">
        <v>1246783</v>
      </c>
      <c r="I41">
        <v>33011</v>
      </c>
      <c r="J41">
        <v>1281295</v>
      </c>
      <c r="K41">
        <v>-18.57</v>
      </c>
      <c r="L41">
        <v>-60.78</v>
      </c>
      <c r="M41">
        <v>0</v>
      </c>
      <c r="N41">
        <v>0</v>
      </c>
      <c r="O41">
        <v>-39.38</v>
      </c>
      <c r="P41">
        <v>-59.43</v>
      </c>
      <c r="Q41">
        <v>-74.1</v>
      </c>
      <c r="R41">
        <v>-60</v>
      </c>
    </row>
    <row r="42" spans="1:18" ht="15">
      <c r="A42">
        <v>2</v>
      </c>
      <c r="B42">
        <v>22</v>
      </c>
      <c r="C42">
        <v>2</v>
      </c>
      <c r="D42">
        <v>4000</v>
      </c>
      <c r="E42">
        <v>0</v>
      </c>
      <c r="F42">
        <v>0</v>
      </c>
      <c r="G42">
        <v>0</v>
      </c>
      <c r="H42">
        <v>4000</v>
      </c>
      <c r="I42">
        <v>0</v>
      </c>
      <c r="J42">
        <v>4000</v>
      </c>
      <c r="K42">
        <v>-91.67</v>
      </c>
      <c r="L42">
        <v>205.34</v>
      </c>
      <c r="M42">
        <v>0</v>
      </c>
      <c r="N42">
        <v>0</v>
      </c>
      <c r="O42">
        <v>0</v>
      </c>
      <c r="P42">
        <v>-72.87</v>
      </c>
      <c r="Q42">
        <v>0</v>
      </c>
      <c r="R42">
        <v>-72.87</v>
      </c>
    </row>
    <row r="43" spans="1:18" ht="15">
      <c r="A43">
        <v>2</v>
      </c>
      <c r="B43">
        <v>23</v>
      </c>
      <c r="C43">
        <v>2</v>
      </c>
      <c r="D43">
        <v>4000</v>
      </c>
      <c r="E43">
        <v>0</v>
      </c>
      <c r="F43">
        <v>0</v>
      </c>
      <c r="G43">
        <v>0</v>
      </c>
      <c r="H43">
        <v>4000</v>
      </c>
      <c r="I43">
        <v>0</v>
      </c>
      <c r="J43">
        <v>4000</v>
      </c>
      <c r="K43">
        <v>-91.67</v>
      </c>
      <c r="L43">
        <v>205.34</v>
      </c>
      <c r="M43">
        <v>0</v>
      </c>
      <c r="N43">
        <v>0</v>
      </c>
      <c r="O43">
        <v>0</v>
      </c>
      <c r="P43">
        <v>-72.87</v>
      </c>
      <c r="Q43">
        <v>0</v>
      </c>
      <c r="R43">
        <v>-72.87</v>
      </c>
    </row>
    <row r="44" spans="1:18" ht="15">
      <c r="A44">
        <v>2</v>
      </c>
      <c r="B44">
        <v>24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ht="15">
      <c r="A45">
        <v>2</v>
      </c>
      <c r="B45">
        <v>25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</row>
    <row r="46" spans="1:18" ht="15">
      <c r="A46">
        <v>2</v>
      </c>
      <c r="B46">
        <v>26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ht="15">
      <c r="A47">
        <v>2</v>
      </c>
      <c r="B47">
        <v>27</v>
      </c>
      <c r="C47">
        <v>8472</v>
      </c>
      <c r="D47">
        <v>319801</v>
      </c>
      <c r="E47">
        <v>0</v>
      </c>
      <c r="F47">
        <v>0</v>
      </c>
      <c r="G47">
        <v>42</v>
      </c>
      <c r="H47">
        <v>312882</v>
      </c>
      <c r="I47">
        <v>0</v>
      </c>
      <c r="J47">
        <v>312924</v>
      </c>
      <c r="K47">
        <v>-32.88</v>
      </c>
      <c r="L47">
        <v>-18.81</v>
      </c>
      <c r="M47">
        <v>0</v>
      </c>
      <c r="N47">
        <v>0</v>
      </c>
      <c r="O47">
        <v>-41.67</v>
      </c>
      <c r="P47">
        <v>-14.07</v>
      </c>
      <c r="Q47">
        <v>0</v>
      </c>
      <c r="R47">
        <v>-14.07</v>
      </c>
    </row>
    <row r="48" spans="1:18" ht="15">
      <c r="A48">
        <v>2</v>
      </c>
      <c r="B48">
        <v>28</v>
      </c>
      <c r="C48">
        <v>3658</v>
      </c>
      <c r="D48">
        <v>14717</v>
      </c>
      <c r="E48">
        <v>0</v>
      </c>
      <c r="F48">
        <v>0</v>
      </c>
      <c r="G48">
        <v>42</v>
      </c>
      <c r="H48">
        <v>12767</v>
      </c>
      <c r="I48">
        <v>0</v>
      </c>
      <c r="J48">
        <v>12809</v>
      </c>
      <c r="K48">
        <v>-19.09</v>
      </c>
      <c r="L48">
        <v>-18.07</v>
      </c>
      <c r="M48">
        <v>0</v>
      </c>
      <c r="N48">
        <v>0</v>
      </c>
      <c r="O48">
        <v>-41.67</v>
      </c>
      <c r="P48">
        <v>-5.79</v>
      </c>
      <c r="Q48">
        <v>0</v>
      </c>
      <c r="R48">
        <v>-5.98</v>
      </c>
    </row>
    <row r="49" spans="1:18" ht="15">
      <c r="A49">
        <v>2</v>
      </c>
      <c r="B49">
        <v>29</v>
      </c>
      <c r="C49">
        <v>44326</v>
      </c>
      <c r="D49">
        <v>1598875</v>
      </c>
      <c r="E49">
        <v>0</v>
      </c>
      <c r="F49">
        <v>0</v>
      </c>
      <c r="G49">
        <v>1543</v>
      </c>
      <c r="H49">
        <v>1559665</v>
      </c>
      <c r="I49">
        <v>33011</v>
      </c>
      <c r="J49">
        <v>1594219</v>
      </c>
      <c r="K49">
        <v>-21.76</v>
      </c>
      <c r="L49">
        <v>-56.26</v>
      </c>
      <c r="M49">
        <v>0</v>
      </c>
      <c r="N49">
        <v>0</v>
      </c>
      <c r="O49">
        <v>-39.44</v>
      </c>
      <c r="P49">
        <v>-54.63</v>
      </c>
      <c r="Q49">
        <v>-74.1</v>
      </c>
      <c r="R49">
        <v>-55.31</v>
      </c>
    </row>
    <row r="50" spans="1:18" ht="15">
      <c r="A50">
        <v>2</v>
      </c>
      <c r="B50">
        <v>30</v>
      </c>
      <c r="C50">
        <v>38633</v>
      </c>
      <c r="D50">
        <v>2745438</v>
      </c>
      <c r="E50">
        <v>4358</v>
      </c>
      <c r="F50">
        <v>9771</v>
      </c>
      <c r="G50">
        <v>11478</v>
      </c>
      <c r="H50">
        <v>1589</v>
      </c>
      <c r="I50">
        <v>916</v>
      </c>
      <c r="J50">
        <v>13983</v>
      </c>
      <c r="K50">
        <v>-32.76</v>
      </c>
      <c r="L50">
        <v>-9.97</v>
      </c>
      <c r="M50">
        <v>66.91</v>
      </c>
      <c r="N50">
        <v>81.55</v>
      </c>
      <c r="O50">
        <v>28.27</v>
      </c>
      <c r="P50">
        <v>-19.5</v>
      </c>
      <c r="Q50">
        <v>5.77</v>
      </c>
      <c r="R50">
        <v>18.62</v>
      </c>
    </row>
    <row r="51" spans="1:18" ht="15">
      <c r="A51">
        <v>2</v>
      </c>
      <c r="B51">
        <v>31</v>
      </c>
      <c r="C51">
        <v>4104839</v>
      </c>
      <c r="D51">
        <v>123976581</v>
      </c>
      <c r="E51">
        <v>407458</v>
      </c>
      <c r="F51">
        <v>1501514</v>
      </c>
      <c r="G51">
        <v>784466</v>
      </c>
      <c r="H51">
        <v>42704451</v>
      </c>
      <c r="I51">
        <v>2086244</v>
      </c>
      <c r="J51">
        <v>45575161</v>
      </c>
      <c r="K51">
        <v>-13.59</v>
      </c>
      <c r="L51">
        <v>-18.39</v>
      </c>
      <c r="M51">
        <v>33.88</v>
      </c>
      <c r="N51">
        <v>115.34</v>
      </c>
      <c r="O51">
        <v>9.46</v>
      </c>
      <c r="P51">
        <v>-30.03</v>
      </c>
      <c r="Q51">
        <v>-24.86</v>
      </c>
      <c r="R51">
        <v>-29.37</v>
      </c>
    </row>
    <row r="52" spans="1:18" ht="15">
      <c r="A52">
        <v>2</v>
      </c>
      <c r="B52">
        <v>32</v>
      </c>
      <c r="C52">
        <v>726467</v>
      </c>
      <c r="D52">
        <v>41166734</v>
      </c>
      <c r="E52">
        <v>47771</v>
      </c>
      <c r="F52">
        <v>638131</v>
      </c>
      <c r="G52">
        <v>43060</v>
      </c>
      <c r="H52">
        <v>1090218</v>
      </c>
      <c r="I52">
        <v>0</v>
      </c>
      <c r="J52">
        <v>1133278</v>
      </c>
      <c r="K52">
        <v>-5.27</v>
      </c>
      <c r="L52">
        <v>17.95</v>
      </c>
      <c r="M52">
        <v>-14.78</v>
      </c>
      <c r="N52">
        <v>611.37</v>
      </c>
      <c r="O52">
        <v>-0.55</v>
      </c>
      <c r="P52">
        <v>1.63</v>
      </c>
      <c r="Q52">
        <v>0</v>
      </c>
      <c r="R52">
        <v>1.55</v>
      </c>
    </row>
    <row r="53" spans="1:18" ht="15">
      <c r="A53">
        <v>2</v>
      </c>
      <c r="B53">
        <v>33</v>
      </c>
      <c r="C53">
        <v>7247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-13.83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1:18" ht="15">
      <c r="A54">
        <v>2</v>
      </c>
      <c r="B54">
        <v>34</v>
      </c>
      <c r="C54">
        <v>0</v>
      </c>
      <c r="D54">
        <v>0</v>
      </c>
      <c r="E54">
        <v>167618</v>
      </c>
      <c r="F54">
        <v>192576</v>
      </c>
      <c r="G54">
        <v>0</v>
      </c>
      <c r="H54">
        <v>0</v>
      </c>
      <c r="I54">
        <v>492270</v>
      </c>
      <c r="J54">
        <v>492270</v>
      </c>
      <c r="K54">
        <v>0</v>
      </c>
      <c r="L54">
        <v>0</v>
      </c>
      <c r="M54">
        <v>17.97</v>
      </c>
      <c r="N54">
        <v>8.08</v>
      </c>
      <c r="O54">
        <v>0</v>
      </c>
      <c r="P54">
        <v>0</v>
      </c>
      <c r="Q54">
        <v>2.49</v>
      </c>
      <c r="R54">
        <v>2.49</v>
      </c>
    </row>
    <row r="55" spans="1:18" ht="15">
      <c r="A55">
        <v>2</v>
      </c>
      <c r="B55">
        <v>35</v>
      </c>
      <c r="C55">
        <v>0</v>
      </c>
      <c r="D55">
        <v>0</v>
      </c>
      <c r="E55">
        <v>12417</v>
      </c>
      <c r="F55">
        <v>12993</v>
      </c>
      <c r="G55">
        <v>0</v>
      </c>
      <c r="H55">
        <v>39949</v>
      </c>
      <c r="I55">
        <v>0</v>
      </c>
      <c r="J55">
        <v>39949</v>
      </c>
      <c r="K55">
        <v>0</v>
      </c>
      <c r="L55">
        <v>0</v>
      </c>
      <c r="M55">
        <v>723.41</v>
      </c>
      <c r="N55">
        <v>10.93</v>
      </c>
      <c r="O55">
        <v>0</v>
      </c>
      <c r="P55">
        <v>8.45</v>
      </c>
      <c r="Q55">
        <v>0</v>
      </c>
      <c r="R55">
        <v>8.45</v>
      </c>
    </row>
    <row r="56" spans="1:18" ht="15">
      <c r="A56">
        <v>2</v>
      </c>
      <c r="B56">
        <v>36</v>
      </c>
      <c r="C56">
        <v>0</v>
      </c>
      <c r="D56">
        <v>0</v>
      </c>
      <c r="E56">
        <v>21337</v>
      </c>
      <c r="F56">
        <v>19036</v>
      </c>
      <c r="G56">
        <v>0</v>
      </c>
      <c r="H56">
        <v>0</v>
      </c>
      <c r="I56">
        <v>36231</v>
      </c>
      <c r="J56">
        <v>36231</v>
      </c>
      <c r="K56">
        <v>0</v>
      </c>
      <c r="L56">
        <v>0</v>
      </c>
      <c r="M56">
        <v>17.35</v>
      </c>
      <c r="N56">
        <v>-0.41</v>
      </c>
      <c r="O56">
        <v>0</v>
      </c>
      <c r="P56">
        <v>0</v>
      </c>
      <c r="Q56">
        <v>-16.7</v>
      </c>
      <c r="R56">
        <v>-16.7</v>
      </c>
    </row>
    <row r="57" spans="1:18" ht="15">
      <c r="A57">
        <v>2</v>
      </c>
      <c r="B57">
        <v>37</v>
      </c>
      <c r="C57">
        <v>0</v>
      </c>
      <c r="D57">
        <v>0</v>
      </c>
      <c r="E57">
        <v>4240</v>
      </c>
      <c r="F57">
        <v>21366</v>
      </c>
      <c r="G57">
        <v>0</v>
      </c>
      <c r="H57">
        <v>0</v>
      </c>
      <c r="I57">
        <v>15754</v>
      </c>
      <c r="J57">
        <v>15754</v>
      </c>
      <c r="K57">
        <v>0</v>
      </c>
      <c r="L57">
        <v>0</v>
      </c>
      <c r="M57">
        <v>-28.87</v>
      </c>
      <c r="N57">
        <v>6.71</v>
      </c>
      <c r="O57">
        <v>0</v>
      </c>
      <c r="P57">
        <v>0</v>
      </c>
      <c r="Q57">
        <v>-52.92</v>
      </c>
      <c r="R57">
        <v>-52.92</v>
      </c>
    </row>
    <row r="58" spans="1:18" ht="15">
      <c r="A58">
        <v>2</v>
      </c>
      <c r="B58">
        <v>38</v>
      </c>
      <c r="C58">
        <v>0</v>
      </c>
      <c r="D58">
        <v>0</v>
      </c>
      <c r="E58">
        <v>24</v>
      </c>
      <c r="F58">
        <v>335</v>
      </c>
      <c r="G58">
        <v>0</v>
      </c>
      <c r="H58">
        <v>5094</v>
      </c>
      <c r="I58">
        <v>0</v>
      </c>
      <c r="J58">
        <v>5094</v>
      </c>
      <c r="K58">
        <v>0</v>
      </c>
      <c r="L58">
        <v>0</v>
      </c>
      <c r="M58">
        <v>-85.28</v>
      </c>
      <c r="N58">
        <v>-42.74</v>
      </c>
      <c r="O58">
        <v>0</v>
      </c>
      <c r="P58">
        <v>29.16</v>
      </c>
      <c r="Q58">
        <v>0</v>
      </c>
      <c r="R58">
        <v>29.16</v>
      </c>
    </row>
    <row r="59" spans="1:18" ht="15">
      <c r="A59">
        <v>2</v>
      </c>
      <c r="B59">
        <v>39</v>
      </c>
      <c r="C59">
        <v>38576</v>
      </c>
      <c r="D59">
        <v>2740126</v>
      </c>
      <c r="E59">
        <v>4349</v>
      </c>
      <c r="F59">
        <v>9771</v>
      </c>
      <c r="G59">
        <v>11477</v>
      </c>
      <c r="H59">
        <v>1589</v>
      </c>
      <c r="I59">
        <v>42</v>
      </c>
      <c r="J59">
        <v>13108</v>
      </c>
      <c r="K59">
        <v>-31.88</v>
      </c>
      <c r="L59">
        <v>-10.11</v>
      </c>
      <c r="M59">
        <v>67.4</v>
      </c>
      <c r="N59">
        <v>81.55</v>
      </c>
      <c r="O59">
        <v>28.26</v>
      </c>
      <c r="P59">
        <v>-19.5</v>
      </c>
      <c r="Q59">
        <v>-54.35</v>
      </c>
      <c r="R59">
        <v>19.01</v>
      </c>
    </row>
    <row r="60" spans="1:18" ht="15">
      <c r="A60">
        <v>2</v>
      </c>
      <c r="B60">
        <v>40</v>
      </c>
      <c r="C60">
        <v>50</v>
      </c>
      <c r="D60">
        <v>4902</v>
      </c>
      <c r="E60">
        <v>9</v>
      </c>
      <c r="F60">
        <v>0</v>
      </c>
      <c r="G60">
        <v>1</v>
      </c>
      <c r="H60">
        <v>0</v>
      </c>
      <c r="I60">
        <v>874</v>
      </c>
      <c r="J60">
        <v>875</v>
      </c>
      <c r="K60">
        <v>-93.85</v>
      </c>
      <c r="L60">
        <v>537.45</v>
      </c>
      <c r="M60">
        <v>-30.77</v>
      </c>
      <c r="N60">
        <v>0</v>
      </c>
      <c r="O60">
        <v>0</v>
      </c>
      <c r="P60">
        <v>0</v>
      </c>
      <c r="Q60">
        <v>12.92</v>
      </c>
      <c r="R60">
        <v>13.05</v>
      </c>
    </row>
    <row r="61" spans="1:18" ht="15">
      <c r="A61">
        <v>2</v>
      </c>
      <c r="B61">
        <v>41</v>
      </c>
      <c r="C61">
        <v>35240</v>
      </c>
      <c r="D61">
        <v>481217</v>
      </c>
      <c r="E61">
        <v>109645</v>
      </c>
      <c r="F61">
        <v>239595</v>
      </c>
      <c r="G61">
        <v>844</v>
      </c>
      <c r="H61">
        <v>672165</v>
      </c>
      <c r="I61">
        <v>59882</v>
      </c>
      <c r="J61">
        <v>732891</v>
      </c>
      <c r="K61">
        <v>-63.17</v>
      </c>
      <c r="L61">
        <v>-30.1</v>
      </c>
      <c r="M61">
        <v>27.29</v>
      </c>
      <c r="N61">
        <v>121.59</v>
      </c>
      <c r="O61">
        <v>-9.93</v>
      </c>
      <c r="P61">
        <v>23.04</v>
      </c>
      <c r="Q61">
        <v>-77.1</v>
      </c>
      <c r="R61">
        <v>-9.37</v>
      </c>
    </row>
    <row r="62" spans="1:18" ht="15">
      <c r="A62">
        <v>2</v>
      </c>
      <c r="B62">
        <v>42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1:18" ht="15">
      <c r="A63">
        <v>2</v>
      </c>
      <c r="B63">
        <v>43</v>
      </c>
      <c r="C63">
        <v>7</v>
      </c>
      <c r="D63">
        <v>410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-36.36</v>
      </c>
      <c r="L63">
        <v>-1.2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ht="15">
      <c r="A64">
        <v>2</v>
      </c>
      <c r="B64">
        <v>44</v>
      </c>
      <c r="C64">
        <v>356649</v>
      </c>
      <c r="D64">
        <v>9275040</v>
      </c>
      <c r="E64">
        <v>455</v>
      </c>
      <c r="F64">
        <v>0</v>
      </c>
      <c r="G64">
        <v>21907</v>
      </c>
      <c r="H64">
        <v>1490058</v>
      </c>
      <c r="I64">
        <v>12735</v>
      </c>
      <c r="J64">
        <v>1524700</v>
      </c>
      <c r="K64">
        <v>81.98</v>
      </c>
      <c r="L64">
        <v>96.86</v>
      </c>
      <c r="M64">
        <v>42.63</v>
      </c>
      <c r="N64">
        <v>0</v>
      </c>
      <c r="O64">
        <v>2.34</v>
      </c>
      <c r="P64">
        <v>-14.8</v>
      </c>
      <c r="Q64">
        <v>-13.38</v>
      </c>
      <c r="R64">
        <v>-14.58</v>
      </c>
    </row>
    <row r="65" spans="1:18" ht="15">
      <c r="A65">
        <v>2</v>
      </c>
      <c r="B65">
        <v>45</v>
      </c>
      <c r="C65">
        <v>14</v>
      </c>
      <c r="D65">
        <v>1021</v>
      </c>
      <c r="E65">
        <v>0</v>
      </c>
      <c r="F65">
        <v>0</v>
      </c>
      <c r="G65">
        <v>0</v>
      </c>
      <c r="H65">
        <v>44</v>
      </c>
      <c r="I65">
        <v>0</v>
      </c>
      <c r="J65">
        <v>44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</row>
    <row r="66" spans="1:18" ht="15">
      <c r="A66">
        <v>2</v>
      </c>
      <c r="B66">
        <v>46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</row>
    <row r="67" spans="1:18" ht="15">
      <c r="A67">
        <v>3</v>
      </c>
      <c r="B67">
        <v>1</v>
      </c>
      <c r="C67">
        <v>340</v>
      </c>
      <c r="D67">
        <v>0</v>
      </c>
      <c r="E67">
        <v>0</v>
      </c>
      <c r="F67">
        <v>340</v>
      </c>
      <c r="G67">
        <v>0</v>
      </c>
      <c r="H67">
        <v>0</v>
      </c>
      <c r="I67">
        <v>0</v>
      </c>
      <c r="J67">
        <v>0</v>
      </c>
      <c r="K67">
        <v>-58.54</v>
      </c>
      <c r="L67">
        <v>0</v>
      </c>
      <c r="M67">
        <v>0</v>
      </c>
      <c r="N67">
        <v>-58.54</v>
      </c>
      <c r="O67">
        <v>-100</v>
      </c>
      <c r="P67">
        <v>0</v>
      </c>
      <c r="Q67">
        <v>0</v>
      </c>
      <c r="R67">
        <v>0</v>
      </c>
    </row>
    <row r="68" spans="1:18" ht="15">
      <c r="A68">
        <v>3</v>
      </c>
      <c r="B68">
        <v>2</v>
      </c>
      <c r="C68">
        <v>5039536</v>
      </c>
      <c r="D68">
        <v>42148429</v>
      </c>
      <c r="E68">
        <v>5330140</v>
      </c>
      <c r="F68">
        <v>52518105</v>
      </c>
      <c r="G68">
        <v>2199586</v>
      </c>
      <c r="H68">
        <v>0</v>
      </c>
      <c r="I68">
        <v>0</v>
      </c>
      <c r="J68">
        <v>0</v>
      </c>
      <c r="K68">
        <v>-3.66</v>
      </c>
      <c r="L68">
        <v>-20.09</v>
      </c>
      <c r="M68">
        <v>-5.99</v>
      </c>
      <c r="N68">
        <v>-17.48</v>
      </c>
      <c r="O68">
        <v>-21.43</v>
      </c>
      <c r="P68">
        <v>0</v>
      </c>
      <c r="Q68">
        <v>0</v>
      </c>
      <c r="R68">
        <v>0</v>
      </c>
    </row>
    <row r="69" spans="1:18" ht="15">
      <c r="A69">
        <v>3</v>
      </c>
      <c r="B69">
        <v>3</v>
      </c>
      <c r="C69">
        <v>58359</v>
      </c>
      <c r="D69">
        <v>81267</v>
      </c>
      <c r="E69">
        <v>25625</v>
      </c>
      <c r="F69">
        <v>165251</v>
      </c>
      <c r="G69">
        <v>23070</v>
      </c>
      <c r="H69">
        <v>0</v>
      </c>
      <c r="I69">
        <v>0</v>
      </c>
      <c r="J69">
        <v>0</v>
      </c>
      <c r="K69">
        <v>-4.59</v>
      </c>
      <c r="L69">
        <v>178.59</v>
      </c>
      <c r="M69">
        <v>48.21</v>
      </c>
      <c r="N69">
        <v>53.54</v>
      </c>
      <c r="O69">
        <v>65.05</v>
      </c>
      <c r="P69">
        <v>0</v>
      </c>
      <c r="Q69">
        <v>0</v>
      </c>
      <c r="R69">
        <v>0</v>
      </c>
    </row>
    <row r="70" spans="1:18" ht="15">
      <c r="A70">
        <v>3</v>
      </c>
      <c r="B70">
        <v>4</v>
      </c>
      <c r="C70">
        <v>423182</v>
      </c>
      <c r="D70">
        <v>334242</v>
      </c>
      <c r="E70">
        <v>6082</v>
      </c>
      <c r="F70">
        <v>763506</v>
      </c>
      <c r="G70">
        <v>92887</v>
      </c>
      <c r="H70">
        <v>0</v>
      </c>
      <c r="I70">
        <v>0</v>
      </c>
      <c r="J70">
        <v>0</v>
      </c>
      <c r="K70">
        <v>7.83</v>
      </c>
      <c r="L70">
        <v>-11.06</v>
      </c>
      <c r="M70">
        <v>30.1</v>
      </c>
      <c r="N70">
        <v>-1.22</v>
      </c>
      <c r="O70">
        <v>11.53</v>
      </c>
      <c r="P70">
        <v>0</v>
      </c>
      <c r="Q70">
        <v>0</v>
      </c>
      <c r="R70">
        <v>0</v>
      </c>
    </row>
    <row r="71" spans="1:18" ht="15">
      <c r="A71">
        <v>3</v>
      </c>
      <c r="B71">
        <v>5</v>
      </c>
      <c r="C71">
        <v>3664</v>
      </c>
      <c r="D71">
        <v>154320</v>
      </c>
      <c r="E71">
        <v>10</v>
      </c>
      <c r="F71">
        <v>157994</v>
      </c>
      <c r="G71">
        <v>2633</v>
      </c>
      <c r="H71">
        <v>0</v>
      </c>
      <c r="I71">
        <v>0</v>
      </c>
      <c r="J71">
        <v>0</v>
      </c>
      <c r="K71">
        <v>27</v>
      </c>
      <c r="L71">
        <v>-35.48</v>
      </c>
      <c r="M71">
        <v>-23.08</v>
      </c>
      <c r="N71">
        <v>-34.73</v>
      </c>
      <c r="O71">
        <v>39.02</v>
      </c>
      <c r="P71">
        <v>0</v>
      </c>
      <c r="Q71">
        <v>0</v>
      </c>
      <c r="R71">
        <v>0</v>
      </c>
    </row>
    <row r="72" spans="1:18" ht="15">
      <c r="A72">
        <v>3</v>
      </c>
      <c r="B72">
        <v>6</v>
      </c>
      <c r="C72">
        <v>5466722</v>
      </c>
      <c r="D72">
        <v>42636991</v>
      </c>
      <c r="E72">
        <v>5336232</v>
      </c>
      <c r="F72">
        <v>53439945</v>
      </c>
      <c r="G72">
        <v>2295106</v>
      </c>
      <c r="H72">
        <v>0</v>
      </c>
      <c r="I72">
        <v>0</v>
      </c>
      <c r="J72">
        <v>0</v>
      </c>
      <c r="K72">
        <v>-2.85</v>
      </c>
      <c r="L72">
        <v>-20.1</v>
      </c>
      <c r="M72">
        <v>-5.96</v>
      </c>
      <c r="N72">
        <v>-17.35</v>
      </c>
      <c r="O72">
        <v>-20.44</v>
      </c>
      <c r="P72">
        <v>0</v>
      </c>
      <c r="Q72">
        <v>0</v>
      </c>
      <c r="R72">
        <v>0</v>
      </c>
    </row>
    <row r="73" spans="1:18" ht="15">
      <c r="A73">
        <v>3</v>
      </c>
      <c r="B73">
        <v>7</v>
      </c>
      <c r="C73">
        <v>25901</v>
      </c>
      <c r="D73">
        <v>28941</v>
      </c>
      <c r="E73">
        <v>6608</v>
      </c>
      <c r="F73">
        <v>61450</v>
      </c>
      <c r="G73">
        <v>2998</v>
      </c>
      <c r="H73">
        <v>0</v>
      </c>
      <c r="I73">
        <v>0</v>
      </c>
      <c r="J73">
        <v>0</v>
      </c>
      <c r="K73">
        <v>-11.2</v>
      </c>
      <c r="L73">
        <v>-0.62</v>
      </c>
      <c r="M73">
        <v>34.75</v>
      </c>
      <c r="N73">
        <v>-2.76</v>
      </c>
      <c r="O73">
        <v>-39.86</v>
      </c>
      <c r="P73">
        <v>0</v>
      </c>
      <c r="Q73">
        <v>0</v>
      </c>
      <c r="R73">
        <v>0</v>
      </c>
    </row>
    <row r="74" spans="1:18" ht="15">
      <c r="A74">
        <v>3</v>
      </c>
      <c r="B74">
        <v>8</v>
      </c>
      <c r="C74">
        <v>186041</v>
      </c>
      <c r="D74">
        <v>1062747</v>
      </c>
      <c r="E74">
        <v>95196</v>
      </c>
      <c r="F74">
        <v>1343984</v>
      </c>
      <c r="G74">
        <v>125677</v>
      </c>
      <c r="H74">
        <v>0</v>
      </c>
      <c r="I74">
        <v>0</v>
      </c>
      <c r="J74">
        <v>0</v>
      </c>
      <c r="K74">
        <v>27.63</v>
      </c>
      <c r="L74">
        <v>2.75</v>
      </c>
      <c r="M74">
        <v>-18.9</v>
      </c>
      <c r="N74">
        <v>3.58</v>
      </c>
      <c r="O74">
        <v>21</v>
      </c>
      <c r="P74">
        <v>0</v>
      </c>
      <c r="Q74">
        <v>0</v>
      </c>
      <c r="R74">
        <v>0</v>
      </c>
    </row>
    <row r="75" spans="1:18" ht="15">
      <c r="A75">
        <v>3</v>
      </c>
      <c r="B75">
        <v>9</v>
      </c>
      <c r="C75">
        <v>118741</v>
      </c>
      <c r="D75">
        <v>1551947</v>
      </c>
      <c r="E75">
        <v>71718</v>
      </c>
      <c r="F75">
        <v>1742406</v>
      </c>
      <c r="G75">
        <v>110043</v>
      </c>
      <c r="H75">
        <v>0</v>
      </c>
      <c r="I75">
        <v>0</v>
      </c>
      <c r="J75">
        <v>0</v>
      </c>
      <c r="K75">
        <v>27.72</v>
      </c>
      <c r="L75">
        <v>1.09</v>
      </c>
      <c r="M75">
        <v>6.14</v>
      </c>
      <c r="N75">
        <v>2.75</v>
      </c>
      <c r="O75">
        <v>37.87</v>
      </c>
      <c r="P75">
        <v>0</v>
      </c>
      <c r="Q75">
        <v>0</v>
      </c>
      <c r="R75">
        <v>0</v>
      </c>
    </row>
    <row r="76" spans="1:18" ht="15">
      <c r="A76">
        <v>3</v>
      </c>
      <c r="B76">
        <v>10</v>
      </c>
      <c r="C76">
        <v>330683</v>
      </c>
      <c r="D76">
        <v>2643635</v>
      </c>
      <c r="E76">
        <v>173522</v>
      </c>
      <c r="F76">
        <v>3147840</v>
      </c>
      <c r="G76">
        <v>238718</v>
      </c>
      <c r="H76">
        <v>0</v>
      </c>
      <c r="I76">
        <v>0</v>
      </c>
      <c r="J76">
        <v>0</v>
      </c>
      <c r="K76">
        <v>23.43</v>
      </c>
      <c r="L76">
        <v>1.73</v>
      </c>
      <c r="M76">
        <v>-8.6</v>
      </c>
      <c r="N76">
        <v>2.99</v>
      </c>
      <c r="O76">
        <v>26.53</v>
      </c>
      <c r="P76">
        <v>0</v>
      </c>
      <c r="Q76">
        <v>0</v>
      </c>
      <c r="R76">
        <v>0</v>
      </c>
    </row>
    <row r="77" spans="1:18" ht="15">
      <c r="A77">
        <v>3</v>
      </c>
      <c r="B77">
        <v>11</v>
      </c>
      <c r="C77">
        <v>5797405</v>
      </c>
      <c r="D77">
        <v>45280626</v>
      </c>
      <c r="E77">
        <v>5509754</v>
      </c>
      <c r="F77">
        <v>56587785</v>
      </c>
      <c r="G77">
        <v>2533824</v>
      </c>
      <c r="H77">
        <v>0</v>
      </c>
      <c r="I77">
        <v>0</v>
      </c>
      <c r="J77">
        <v>0</v>
      </c>
      <c r="K77">
        <v>-1.65</v>
      </c>
      <c r="L77">
        <v>-19.08</v>
      </c>
      <c r="M77">
        <v>-6.05</v>
      </c>
      <c r="N77">
        <v>-16.44</v>
      </c>
      <c r="O77">
        <v>-17.55</v>
      </c>
      <c r="P77">
        <v>0</v>
      </c>
      <c r="Q77">
        <v>0</v>
      </c>
      <c r="R77">
        <v>0</v>
      </c>
    </row>
    <row r="78" spans="1:18" ht="15">
      <c r="A78">
        <v>3</v>
      </c>
      <c r="B78">
        <v>12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</row>
    <row r="79" spans="1:18" ht="15">
      <c r="A79">
        <v>3</v>
      </c>
      <c r="B79">
        <v>13</v>
      </c>
      <c r="C79">
        <v>188367</v>
      </c>
      <c r="D79">
        <v>4986301</v>
      </c>
      <c r="E79">
        <v>2740118</v>
      </c>
      <c r="F79">
        <v>7914786</v>
      </c>
      <c r="G79">
        <v>487686</v>
      </c>
      <c r="H79">
        <v>0</v>
      </c>
      <c r="I79">
        <v>0</v>
      </c>
      <c r="J79">
        <v>0</v>
      </c>
      <c r="K79">
        <v>-18.14</v>
      </c>
      <c r="L79">
        <v>-24.06</v>
      </c>
      <c r="M79">
        <v>-11.39</v>
      </c>
      <c r="N79">
        <v>-19.96</v>
      </c>
      <c r="O79">
        <v>2.68</v>
      </c>
      <c r="P79">
        <v>0</v>
      </c>
      <c r="Q79">
        <v>0</v>
      </c>
      <c r="R79">
        <v>0</v>
      </c>
    </row>
    <row r="80" spans="1:18" ht="15">
      <c r="A80">
        <v>3</v>
      </c>
      <c r="B80">
        <v>14</v>
      </c>
      <c r="C80">
        <v>0</v>
      </c>
      <c r="D80">
        <v>1821428</v>
      </c>
      <c r="E80">
        <v>360692</v>
      </c>
      <c r="F80">
        <v>2182120</v>
      </c>
      <c r="G80">
        <v>72823</v>
      </c>
      <c r="H80">
        <v>0</v>
      </c>
      <c r="I80">
        <v>0</v>
      </c>
      <c r="J80">
        <v>0</v>
      </c>
      <c r="K80">
        <v>0</v>
      </c>
      <c r="L80">
        <v>-13.61</v>
      </c>
      <c r="M80">
        <v>5.33</v>
      </c>
      <c r="N80">
        <v>-10.96</v>
      </c>
      <c r="O80">
        <v>-13.16</v>
      </c>
      <c r="P80">
        <v>0</v>
      </c>
      <c r="Q80">
        <v>0</v>
      </c>
      <c r="R80">
        <v>0</v>
      </c>
    </row>
    <row r="81" spans="1:18" ht="15">
      <c r="A81">
        <v>3</v>
      </c>
      <c r="B81">
        <v>15</v>
      </c>
      <c r="C81">
        <v>0</v>
      </c>
      <c r="D81">
        <v>1671302</v>
      </c>
      <c r="E81">
        <v>0</v>
      </c>
      <c r="F81">
        <v>1671302</v>
      </c>
      <c r="G81">
        <v>0</v>
      </c>
      <c r="H81">
        <v>0</v>
      </c>
      <c r="I81">
        <v>0</v>
      </c>
      <c r="J81">
        <v>0</v>
      </c>
      <c r="K81">
        <v>0</v>
      </c>
      <c r="L81">
        <v>-39.78</v>
      </c>
      <c r="M81">
        <v>0</v>
      </c>
      <c r="N81">
        <v>-39.78</v>
      </c>
      <c r="O81">
        <v>0</v>
      </c>
      <c r="P81">
        <v>0</v>
      </c>
      <c r="Q81">
        <v>0</v>
      </c>
      <c r="R81">
        <v>0</v>
      </c>
    </row>
    <row r="82" spans="1:18" ht="15">
      <c r="A82">
        <v>3</v>
      </c>
      <c r="B82">
        <v>16</v>
      </c>
      <c r="C82">
        <v>0</v>
      </c>
      <c r="D82">
        <v>713407</v>
      </c>
      <c r="E82">
        <v>0</v>
      </c>
      <c r="F82">
        <v>713407</v>
      </c>
      <c r="G82">
        <v>0</v>
      </c>
      <c r="H82">
        <v>0</v>
      </c>
      <c r="I82">
        <v>0</v>
      </c>
      <c r="J82">
        <v>0</v>
      </c>
      <c r="K82">
        <v>0</v>
      </c>
      <c r="L82">
        <v>152.74</v>
      </c>
      <c r="M82">
        <v>0</v>
      </c>
      <c r="N82">
        <v>152.74</v>
      </c>
      <c r="O82">
        <v>0</v>
      </c>
      <c r="P82">
        <v>0</v>
      </c>
      <c r="Q82">
        <v>0</v>
      </c>
      <c r="R82">
        <v>0</v>
      </c>
    </row>
    <row r="83" spans="1:18" ht="15">
      <c r="A83">
        <v>3</v>
      </c>
      <c r="B83">
        <v>17</v>
      </c>
      <c r="C83">
        <v>188367</v>
      </c>
      <c r="D83">
        <v>9192438</v>
      </c>
      <c r="E83">
        <v>3100810</v>
      </c>
      <c r="F83">
        <v>12481615</v>
      </c>
      <c r="G83">
        <v>560509</v>
      </c>
      <c r="H83">
        <v>0</v>
      </c>
      <c r="I83">
        <v>0</v>
      </c>
      <c r="J83">
        <v>0</v>
      </c>
      <c r="K83">
        <v>-18.14</v>
      </c>
      <c r="L83">
        <v>-21.64</v>
      </c>
      <c r="M83">
        <v>-9.72</v>
      </c>
      <c r="N83">
        <v>-18.93</v>
      </c>
      <c r="O83">
        <v>0.3</v>
      </c>
      <c r="P83">
        <v>0</v>
      </c>
      <c r="Q83">
        <v>0</v>
      </c>
      <c r="R83">
        <v>0</v>
      </c>
    </row>
    <row r="84" spans="1:18" ht="15">
      <c r="A84">
        <v>3</v>
      </c>
      <c r="B84">
        <v>18</v>
      </c>
      <c r="C84">
        <v>0</v>
      </c>
      <c r="D84">
        <v>9779</v>
      </c>
      <c r="E84">
        <v>2390</v>
      </c>
      <c r="F84">
        <v>12169</v>
      </c>
      <c r="G84">
        <v>1743</v>
      </c>
      <c r="H84">
        <v>0</v>
      </c>
      <c r="I84">
        <v>0</v>
      </c>
      <c r="J84">
        <v>0</v>
      </c>
      <c r="K84">
        <v>0</v>
      </c>
      <c r="L84">
        <v>26.9</v>
      </c>
      <c r="M84">
        <v>39.12</v>
      </c>
      <c r="N84">
        <v>29.13</v>
      </c>
      <c r="O84">
        <v>20.46</v>
      </c>
      <c r="P84">
        <v>0</v>
      </c>
      <c r="Q84">
        <v>0</v>
      </c>
      <c r="R84">
        <v>0</v>
      </c>
    </row>
    <row r="85" spans="1:18" ht="15">
      <c r="A85">
        <v>3</v>
      </c>
      <c r="B85">
        <v>19</v>
      </c>
      <c r="C85">
        <v>188367</v>
      </c>
      <c r="D85">
        <v>9202217</v>
      </c>
      <c r="E85">
        <v>3103200</v>
      </c>
      <c r="F85">
        <v>12493784</v>
      </c>
      <c r="G85">
        <v>562252</v>
      </c>
      <c r="H85">
        <v>0</v>
      </c>
      <c r="I85">
        <v>0</v>
      </c>
      <c r="J85">
        <v>0</v>
      </c>
      <c r="K85">
        <v>-18.14</v>
      </c>
      <c r="L85">
        <v>-21.61</v>
      </c>
      <c r="M85">
        <v>-9.69</v>
      </c>
      <c r="N85">
        <v>-18.9</v>
      </c>
      <c r="O85">
        <v>0.35</v>
      </c>
      <c r="P85">
        <v>0</v>
      </c>
      <c r="Q85">
        <v>0</v>
      </c>
      <c r="R85">
        <v>0</v>
      </c>
    </row>
    <row r="86" spans="1:18" ht="15">
      <c r="A86">
        <v>3</v>
      </c>
      <c r="B86">
        <v>20</v>
      </c>
      <c r="C86">
        <v>15600</v>
      </c>
      <c r="D86">
        <v>2069</v>
      </c>
      <c r="E86">
        <v>14338</v>
      </c>
      <c r="F86">
        <v>32007</v>
      </c>
      <c r="G86">
        <v>8990</v>
      </c>
      <c r="H86">
        <v>0</v>
      </c>
      <c r="I86">
        <v>0</v>
      </c>
      <c r="J86">
        <v>0</v>
      </c>
      <c r="K86">
        <v>41.43</v>
      </c>
      <c r="L86">
        <v>16.17</v>
      </c>
      <c r="M86">
        <v>-2.02</v>
      </c>
      <c r="N86">
        <v>16.63</v>
      </c>
      <c r="O86">
        <v>64.56</v>
      </c>
      <c r="P86">
        <v>0</v>
      </c>
      <c r="Q86">
        <v>0</v>
      </c>
      <c r="R86">
        <v>0</v>
      </c>
    </row>
    <row r="87" spans="1:18" ht="15">
      <c r="A87">
        <v>3</v>
      </c>
      <c r="B87">
        <v>21</v>
      </c>
      <c r="C87">
        <v>13097</v>
      </c>
      <c r="D87">
        <v>1488646</v>
      </c>
      <c r="E87">
        <v>291336</v>
      </c>
      <c r="F87">
        <v>1793079</v>
      </c>
      <c r="G87">
        <v>45479</v>
      </c>
      <c r="H87">
        <v>0</v>
      </c>
      <c r="I87">
        <v>0</v>
      </c>
      <c r="J87">
        <v>0</v>
      </c>
      <c r="K87">
        <v>-33.74</v>
      </c>
      <c r="L87">
        <v>-55.71</v>
      </c>
      <c r="M87">
        <v>-12.23</v>
      </c>
      <c r="N87">
        <v>-51.7</v>
      </c>
      <c r="O87">
        <v>-62.74</v>
      </c>
      <c r="P87">
        <v>0</v>
      </c>
      <c r="Q87">
        <v>0</v>
      </c>
      <c r="R87">
        <v>0</v>
      </c>
    </row>
    <row r="88" spans="1:18" ht="15">
      <c r="A88">
        <v>3</v>
      </c>
      <c r="B88">
        <v>22</v>
      </c>
      <c r="C88">
        <v>0</v>
      </c>
      <c r="D88">
        <v>4837</v>
      </c>
      <c r="E88">
        <v>244</v>
      </c>
      <c r="F88">
        <v>5081</v>
      </c>
      <c r="G88">
        <v>243</v>
      </c>
      <c r="H88">
        <v>0</v>
      </c>
      <c r="I88">
        <v>0</v>
      </c>
      <c r="J88">
        <v>0</v>
      </c>
      <c r="K88">
        <v>0</v>
      </c>
      <c r="L88">
        <v>108.58</v>
      </c>
      <c r="M88">
        <v>-14.39</v>
      </c>
      <c r="N88">
        <v>95.12</v>
      </c>
      <c r="O88">
        <v>-14.74</v>
      </c>
      <c r="P88">
        <v>0</v>
      </c>
      <c r="Q88">
        <v>0</v>
      </c>
      <c r="R88">
        <v>0</v>
      </c>
    </row>
    <row r="89" spans="1:18" ht="15">
      <c r="A89">
        <v>3</v>
      </c>
      <c r="B89">
        <v>23</v>
      </c>
      <c r="C89">
        <v>0</v>
      </c>
      <c r="D89">
        <v>4837</v>
      </c>
      <c r="E89">
        <v>244</v>
      </c>
      <c r="F89">
        <v>5081</v>
      </c>
      <c r="G89">
        <v>243</v>
      </c>
      <c r="H89">
        <v>0</v>
      </c>
      <c r="I89">
        <v>0</v>
      </c>
      <c r="J89">
        <v>0</v>
      </c>
      <c r="K89">
        <v>0</v>
      </c>
      <c r="L89">
        <v>109.03</v>
      </c>
      <c r="M89">
        <v>-14.39</v>
      </c>
      <c r="N89">
        <v>95.5</v>
      </c>
      <c r="O89">
        <v>-14.74</v>
      </c>
      <c r="P89">
        <v>0</v>
      </c>
      <c r="Q89">
        <v>0</v>
      </c>
      <c r="R89">
        <v>0</v>
      </c>
    </row>
    <row r="90" spans="1:18" ht="15">
      <c r="A90">
        <v>3</v>
      </c>
      <c r="B90">
        <v>24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</row>
    <row r="91" spans="1:18" ht="15">
      <c r="A91">
        <v>3</v>
      </c>
      <c r="B91">
        <v>25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-100</v>
      </c>
      <c r="M91">
        <v>0</v>
      </c>
      <c r="N91">
        <v>-100</v>
      </c>
      <c r="O91">
        <v>0</v>
      </c>
      <c r="P91">
        <v>0</v>
      </c>
      <c r="Q91">
        <v>0</v>
      </c>
      <c r="R91">
        <v>0</v>
      </c>
    </row>
    <row r="92" spans="1:18" ht="15">
      <c r="A92">
        <v>3</v>
      </c>
      <c r="B92">
        <v>26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</row>
    <row r="93" spans="1:18" ht="15">
      <c r="A93">
        <v>3</v>
      </c>
      <c r="B93">
        <v>27</v>
      </c>
      <c r="C93">
        <v>10069</v>
      </c>
      <c r="D93">
        <v>1134980</v>
      </c>
      <c r="E93">
        <v>192407</v>
      </c>
      <c r="F93">
        <v>1337456</v>
      </c>
      <c r="G93">
        <v>3638</v>
      </c>
      <c r="H93">
        <v>0</v>
      </c>
      <c r="I93">
        <v>0</v>
      </c>
      <c r="J93">
        <v>0</v>
      </c>
      <c r="K93">
        <v>39.6</v>
      </c>
      <c r="L93">
        <v>-8.51</v>
      </c>
      <c r="M93">
        <v>0.13</v>
      </c>
      <c r="N93">
        <v>-7.12</v>
      </c>
      <c r="O93">
        <v>-21.27</v>
      </c>
      <c r="P93">
        <v>0</v>
      </c>
      <c r="Q93">
        <v>0</v>
      </c>
      <c r="R93">
        <v>0</v>
      </c>
    </row>
    <row r="94" spans="1:18" ht="15">
      <c r="A94">
        <v>3</v>
      </c>
      <c r="B94">
        <v>28</v>
      </c>
      <c r="C94">
        <v>1919</v>
      </c>
      <c r="D94">
        <v>118241</v>
      </c>
      <c r="E94">
        <v>11870</v>
      </c>
      <c r="F94">
        <v>132030</v>
      </c>
      <c r="G94">
        <v>2746</v>
      </c>
      <c r="H94">
        <v>0</v>
      </c>
      <c r="I94">
        <v>0</v>
      </c>
      <c r="J94">
        <v>0</v>
      </c>
      <c r="K94">
        <v>-11.65</v>
      </c>
      <c r="L94">
        <v>-16.45</v>
      </c>
      <c r="M94">
        <v>42.39</v>
      </c>
      <c r="N94">
        <v>-13.16</v>
      </c>
      <c r="O94">
        <v>-2.73</v>
      </c>
      <c r="P94">
        <v>0</v>
      </c>
      <c r="Q94">
        <v>0</v>
      </c>
      <c r="R94">
        <v>0</v>
      </c>
    </row>
    <row r="95" spans="1:18" ht="15">
      <c r="A95">
        <v>3</v>
      </c>
      <c r="B95">
        <v>29</v>
      </c>
      <c r="C95">
        <v>23166</v>
      </c>
      <c r="D95">
        <v>2623626</v>
      </c>
      <c r="E95">
        <v>483743</v>
      </c>
      <c r="F95">
        <v>3130535</v>
      </c>
      <c r="G95">
        <v>49117</v>
      </c>
      <c r="H95">
        <v>0</v>
      </c>
      <c r="I95">
        <v>0</v>
      </c>
      <c r="J95">
        <v>0</v>
      </c>
      <c r="K95">
        <v>-14.14</v>
      </c>
      <c r="L95">
        <v>-42.98</v>
      </c>
      <c r="M95">
        <v>-7.7</v>
      </c>
      <c r="N95">
        <v>-39.24</v>
      </c>
      <c r="O95">
        <v>-61.23</v>
      </c>
      <c r="P95">
        <v>0</v>
      </c>
      <c r="Q95">
        <v>0</v>
      </c>
      <c r="R95">
        <v>0</v>
      </c>
    </row>
    <row r="96" spans="1:18" ht="15">
      <c r="A96">
        <v>3</v>
      </c>
      <c r="B96">
        <v>30</v>
      </c>
      <c r="C96">
        <v>110383</v>
      </c>
      <c r="D96">
        <v>2067</v>
      </c>
      <c r="E96">
        <v>292</v>
      </c>
      <c r="F96">
        <v>112742</v>
      </c>
      <c r="G96">
        <v>8305</v>
      </c>
      <c r="H96">
        <v>0</v>
      </c>
      <c r="I96">
        <v>0</v>
      </c>
      <c r="J96">
        <v>0</v>
      </c>
      <c r="K96">
        <v>-4.2</v>
      </c>
      <c r="L96">
        <v>-33.64</v>
      </c>
      <c r="M96">
        <v>2.1</v>
      </c>
      <c r="N96">
        <v>-4.96</v>
      </c>
      <c r="O96">
        <v>-5.81</v>
      </c>
      <c r="P96">
        <v>0</v>
      </c>
      <c r="Q96">
        <v>0</v>
      </c>
      <c r="R96">
        <v>0</v>
      </c>
    </row>
    <row r="97" spans="1:18" ht="15">
      <c r="A97">
        <v>3</v>
      </c>
      <c r="B97">
        <v>31</v>
      </c>
      <c r="C97">
        <v>6145129</v>
      </c>
      <c r="D97">
        <v>58069701</v>
      </c>
      <c r="E97">
        <v>9654386</v>
      </c>
      <c r="F97">
        <v>73869216</v>
      </c>
      <c r="G97">
        <v>3244626</v>
      </c>
      <c r="H97">
        <v>1474048</v>
      </c>
      <c r="I97">
        <v>0</v>
      </c>
      <c r="J97">
        <v>0</v>
      </c>
      <c r="K97">
        <v>-2.23</v>
      </c>
      <c r="L97">
        <v>-20.73</v>
      </c>
      <c r="M97">
        <v>-8.55</v>
      </c>
      <c r="N97">
        <v>-18.02</v>
      </c>
      <c r="O97">
        <v>-19.83</v>
      </c>
      <c r="P97">
        <v>3.95</v>
      </c>
      <c r="Q97">
        <v>0</v>
      </c>
      <c r="R97">
        <v>0</v>
      </c>
    </row>
    <row r="98" spans="1:18" ht="15">
      <c r="A98">
        <v>3</v>
      </c>
      <c r="B98">
        <v>32</v>
      </c>
      <c r="C98">
        <v>18790</v>
      </c>
      <c r="D98">
        <v>0</v>
      </c>
      <c r="E98">
        <v>1661398</v>
      </c>
      <c r="F98">
        <v>1680188</v>
      </c>
      <c r="G98">
        <v>475255</v>
      </c>
      <c r="H98">
        <v>0</v>
      </c>
      <c r="I98">
        <v>0</v>
      </c>
      <c r="J98">
        <v>0</v>
      </c>
      <c r="K98">
        <v>-14.02</v>
      </c>
      <c r="L98">
        <v>0</v>
      </c>
      <c r="M98">
        <v>21.53</v>
      </c>
      <c r="N98">
        <v>20.97</v>
      </c>
      <c r="O98">
        <v>20.55</v>
      </c>
      <c r="P98">
        <v>0</v>
      </c>
      <c r="Q98">
        <v>0</v>
      </c>
      <c r="R98">
        <v>0</v>
      </c>
    </row>
    <row r="99" spans="1:18" ht="15">
      <c r="A99">
        <v>3</v>
      </c>
      <c r="B99">
        <v>33</v>
      </c>
      <c r="C99">
        <v>0</v>
      </c>
      <c r="D99">
        <v>0</v>
      </c>
      <c r="E99">
        <v>601884</v>
      </c>
      <c r="F99">
        <v>601884</v>
      </c>
      <c r="G99">
        <v>35443</v>
      </c>
      <c r="H99">
        <v>0</v>
      </c>
      <c r="I99">
        <v>0</v>
      </c>
      <c r="J99">
        <v>0</v>
      </c>
      <c r="K99">
        <v>0</v>
      </c>
      <c r="L99">
        <v>0</v>
      </c>
      <c r="M99">
        <v>-5.55</v>
      </c>
      <c r="N99">
        <v>-5.55</v>
      </c>
      <c r="O99">
        <v>-9.12</v>
      </c>
      <c r="P99">
        <v>0</v>
      </c>
      <c r="Q99">
        <v>0</v>
      </c>
      <c r="R99">
        <v>0</v>
      </c>
    </row>
    <row r="100" spans="1:18" ht="15">
      <c r="A100">
        <v>3</v>
      </c>
      <c r="B100">
        <v>34</v>
      </c>
      <c r="C100">
        <v>0</v>
      </c>
      <c r="D100">
        <v>0</v>
      </c>
      <c r="E100">
        <v>321197</v>
      </c>
      <c r="F100">
        <v>321197</v>
      </c>
      <c r="G100">
        <v>52241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0.58</v>
      </c>
      <c r="N100">
        <v>0.58</v>
      </c>
      <c r="O100">
        <v>-31.63</v>
      </c>
      <c r="P100">
        <v>0</v>
      </c>
      <c r="Q100">
        <v>0</v>
      </c>
      <c r="R100">
        <v>0</v>
      </c>
    </row>
    <row r="101" spans="1:18" ht="15">
      <c r="A101">
        <v>3</v>
      </c>
      <c r="B101">
        <v>35</v>
      </c>
      <c r="C101">
        <v>108612</v>
      </c>
      <c r="D101">
        <v>2067</v>
      </c>
      <c r="E101">
        <v>210</v>
      </c>
      <c r="F101">
        <v>110889</v>
      </c>
      <c r="G101">
        <v>8302</v>
      </c>
      <c r="H101">
        <v>0</v>
      </c>
      <c r="I101">
        <v>0</v>
      </c>
      <c r="J101">
        <v>0</v>
      </c>
      <c r="K101">
        <v>-3.91</v>
      </c>
      <c r="L101">
        <v>-26.75</v>
      </c>
      <c r="M101">
        <v>7.14</v>
      </c>
      <c r="N101">
        <v>-4.45</v>
      </c>
      <c r="O101">
        <v>-5.8</v>
      </c>
      <c r="P101">
        <v>0</v>
      </c>
      <c r="Q101">
        <v>0</v>
      </c>
      <c r="R101">
        <v>0</v>
      </c>
    </row>
    <row r="102" spans="1:18" ht="15">
      <c r="A102">
        <v>3</v>
      </c>
      <c r="B102">
        <v>36</v>
      </c>
      <c r="C102">
        <v>1771</v>
      </c>
      <c r="D102">
        <v>0</v>
      </c>
      <c r="E102">
        <v>69</v>
      </c>
      <c r="F102">
        <v>1840</v>
      </c>
      <c r="G102">
        <v>3</v>
      </c>
      <c r="H102">
        <v>0</v>
      </c>
      <c r="I102">
        <v>0</v>
      </c>
      <c r="J102">
        <v>0</v>
      </c>
      <c r="K102">
        <v>-18.98</v>
      </c>
      <c r="L102">
        <v>-100</v>
      </c>
      <c r="M102">
        <v>-9.21</v>
      </c>
      <c r="N102">
        <v>-26.63</v>
      </c>
      <c r="O102">
        <v>-25</v>
      </c>
      <c r="P102">
        <v>0</v>
      </c>
      <c r="Q102">
        <v>0</v>
      </c>
      <c r="R102">
        <v>0</v>
      </c>
    </row>
    <row r="103" spans="1:18" ht="15">
      <c r="A103">
        <v>3</v>
      </c>
      <c r="B103">
        <v>37</v>
      </c>
      <c r="C103">
        <v>10208</v>
      </c>
      <c r="D103">
        <v>959096</v>
      </c>
      <c r="E103">
        <v>543059</v>
      </c>
      <c r="F103">
        <v>1512363</v>
      </c>
      <c r="G103">
        <v>82138</v>
      </c>
      <c r="H103">
        <v>0</v>
      </c>
      <c r="I103">
        <v>0</v>
      </c>
      <c r="J103">
        <v>0</v>
      </c>
      <c r="K103">
        <v>47.64</v>
      </c>
      <c r="L103">
        <v>0.5</v>
      </c>
      <c r="M103">
        <v>-24.36</v>
      </c>
      <c r="N103">
        <v>-9.93</v>
      </c>
      <c r="O103">
        <v>-69.87</v>
      </c>
      <c r="P103">
        <v>0</v>
      </c>
      <c r="Q103">
        <v>0</v>
      </c>
      <c r="R103">
        <v>0</v>
      </c>
    </row>
    <row r="104" spans="1:18" ht="15">
      <c r="A104">
        <v>3</v>
      </c>
      <c r="B104">
        <v>38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</row>
    <row r="105" spans="1:18" ht="15">
      <c r="A105">
        <v>3</v>
      </c>
      <c r="B105">
        <v>39</v>
      </c>
      <c r="C105">
        <v>0</v>
      </c>
      <c r="D105">
        <v>0</v>
      </c>
      <c r="E105">
        <v>13</v>
      </c>
      <c r="F105">
        <v>13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-100</v>
      </c>
      <c r="M105">
        <v>-7.14</v>
      </c>
      <c r="N105">
        <v>-78.69</v>
      </c>
      <c r="O105">
        <v>0</v>
      </c>
      <c r="P105">
        <v>0</v>
      </c>
      <c r="Q105">
        <v>0</v>
      </c>
      <c r="R105">
        <v>0</v>
      </c>
    </row>
    <row r="106" spans="1:18" ht="15">
      <c r="A106">
        <v>3</v>
      </c>
      <c r="B106">
        <v>40</v>
      </c>
      <c r="C106">
        <v>119713</v>
      </c>
      <c r="D106">
        <v>1436510</v>
      </c>
      <c r="E106">
        <v>47299</v>
      </c>
      <c r="F106">
        <v>1603522</v>
      </c>
      <c r="G106">
        <v>16936</v>
      </c>
      <c r="H106">
        <v>0</v>
      </c>
      <c r="I106">
        <v>0</v>
      </c>
      <c r="J106">
        <v>0</v>
      </c>
      <c r="K106">
        <v>-2.2</v>
      </c>
      <c r="L106">
        <v>-19.15</v>
      </c>
      <c r="M106">
        <v>-17.15</v>
      </c>
      <c r="N106">
        <v>-18.03</v>
      </c>
      <c r="O106">
        <v>17.03</v>
      </c>
      <c r="P106">
        <v>0</v>
      </c>
      <c r="Q106">
        <v>0</v>
      </c>
      <c r="R106">
        <v>0</v>
      </c>
    </row>
    <row r="107" spans="1:18" ht="15">
      <c r="A107">
        <v>4</v>
      </c>
      <c r="B107">
        <v>1</v>
      </c>
      <c r="C107">
        <v>9632805</v>
      </c>
      <c r="D107">
        <v>3561062</v>
      </c>
      <c r="E107">
        <v>69663</v>
      </c>
      <c r="F107">
        <v>30185002</v>
      </c>
      <c r="G107">
        <v>9907844</v>
      </c>
      <c r="H107">
        <v>83569</v>
      </c>
      <c r="I107">
        <v>53439945</v>
      </c>
      <c r="J107">
        <v>0</v>
      </c>
      <c r="K107">
        <v>18.03</v>
      </c>
      <c r="L107">
        <v>6.66</v>
      </c>
      <c r="M107">
        <v>0.13</v>
      </c>
      <c r="N107">
        <v>56.48</v>
      </c>
      <c r="O107">
        <v>18.54</v>
      </c>
      <c r="P107">
        <v>0.16</v>
      </c>
      <c r="Q107">
        <v>100</v>
      </c>
      <c r="R107">
        <v>0</v>
      </c>
    </row>
    <row r="108" spans="1:18" ht="15">
      <c r="A108">
        <v>4</v>
      </c>
      <c r="B108">
        <v>2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18" ht="15">
      <c r="A109">
        <v>4</v>
      </c>
      <c r="B109">
        <v>3</v>
      </c>
      <c r="C109">
        <v>839633</v>
      </c>
      <c r="D109">
        <v>77015</v>
      </c>
      <c r="E109">
        <v>2455</v>
      </c>
      <c r="F109">
        <v>8067966</v>
      </c>
      <c r="G109">
        <v>3491248</v>
      </c>
      <c r="H109">
        <v>3298</v>
      </c>
      <c r="I109">
        <v>12481615</v>
      </c>
      <c r="J109">
        <v>0</v>
      </c>
      <c r="K109">
        <v>6.72</v>
      </c>
      <c r="L109">
        <v>0.62</v>
      </c>
      <c r="M109">
        <v>0.02</v>
      </c>
      <c r="N109">
        <v>64.64</v>
      </c>
      <c r="O109">
        <v>27.97</v>
      </c>
      <c r="P109">
        <v>0.03</v>
      </c>
      <c r="Q109">
        <v>100</v>
      </c>
      <c r="R109">
        <v>0</v>
      </c>
    </row>
    <row r="110" spans="1:18" ht="15">
      <c r="A110">
        <v>4</v>
      </c>
      <c r="B110">
        <v>4</v>
      </c>
      <c r="C110">
        <v>2786</v>
      </c>
      <c r="D110">
        <v>153</v>
      </c>
      <c r="E110">
        <v>0</v>
      </c>
      <c r="F110">
        <v>4085</v>
      </c>
      <c r="G110">
        <v>15</v>
      </c>
      <c r="H110">
        <v>57</v>
      </c>
      <c r="I110">
        <v>7096</v>
      </c>
      <c r="J110">
        <v>0</v>
      </c>
      <c r="K110">
        <v>39.26</v>
      </c>
      <c r="L110">
        <v>2.16</v>
      </c>
      <c r="M110">
        <v>0</v>
      </c>
      <c r="N110">
        <v>57.57</v>
      </c>
      <c r="O110">
        <v>0.21</v>
      </c>
      <c r="P110">
        <v>0.8</v>
      </c>
      <c r="Q110">
        <v>100</v>
      </c>
      <c r="R110">
        <v>0</v>
      </c>
    </row>
    <row r="111" spans="1:18" ht="15">
      <c r="A111">
        <v>4</v>
      </c>
      <c r="B111">
        <v>5</v>
      </c>
      <c r="C111">
        <v>526823</v>
      </c>
      <c r="D111">
        <v>405907</v>
      </c>
      <c r="E111">
        <v>1532</v>
      </c>
      <c r="F111">
        <v>818482</v>
      </c>
      <c r="G111">
        <v>30609</v>
      </c>
      <c r="H111">
        <v>9726</v>
      </c>
      <c r="I111">
        <v>1793079</v>
      </c>
      <c r="J111">
        <v>0</v>
      </c>
      <c r="K111">
        <v>29.37</v>
      </c>
      <c r="L111">
        <v>22.64</v>
      </c>
      <c r="M111">
        <v>0.09</v>
      </c>
      <c r="N111">
        <v>45.65</v>
      </c>
      <c r="O111">
        <v>1.71</v>
      </c>
      <c r="P111">
        <v>0.54</v>
      </c>
      <c r="Q111">
        <v>100</v>
      </c>
      <c r="R111">
        <v>0</v>
      </c>
    </row>
    <row r="112" spans="1:18" ht="15">
      <c r="A112">
        <v>4</v>
      </c>
      <c r="B112">
        <v>6</v>
      </c>
      <c r="C112">
        <v>1314</v>
      </c>
      <c r="D112">
        <v>3732</v>
      </c>
      <c r="E112">
        <v>0</v>
      </c>
      <c r="F112">
        <v>35</v>
      </c>
      <c r="G112">
        <v>0</v>
      </c>
      <c r="H112">
        <v>0</v>
      </c>
      <c r="I112">
        <v>5081</v>
      </c>
      <c r="J112">
        <v>0</v>
      </c>
      <c r="K112">
        <v>25.86</v>
      </c>
      <c r="L112">
        <v>73.45</v>
      </c>
      <c r="M112">
        <v>0</v>
      </c>
      <c r="N112">
        <v>0.69</v>
      </c>
      <c r="O112">
        <v>0</v>
      </c>
      <c r="P112">
        <v>0</v>
      </c>
      <c r="Q112">
        <v>100</v>
      </c>
      <c r="R112">
        <v>0</v>
      </c>
    </row>
    <row r="113" spans="1:18" ht="15">
      <c r="A113">
        <v>4</v>
      </c>
      <c r="B113">
        <v>7</v>
      </c>
      <c r="C113">
        <v>11197297</v>
      </c>
      <c r="D113">
        <v>4084273</v>
      </c>
      <c r="E113">
        <v>159965</v>
      </c>
      <c r="F113">
        <v>39265879</v>
      </c>
      <c r="G113">
        <v>13487258</v>
      </c>
      <c r="H113">
        <v>97352</v>
      </c>
      <c r="I113">
        <v>68292024</v>
      </c>
      <c r="J113">
        <v>0</v>
      </c>
      <c r="K113">
        <v>16.4</v>
      </c>
      <c r="L113">
        <v>5.98</v>
      </c>
      <c r="M113">
        <v>0.23</v>
      </c>
      <c r="N113">
        <v>57.5</v>
      </c>
      <c r="O113">
        <v>19.75</v>
      </c>
      <c r="P113">
        <v>0.14</v>
      </c>
      <c r="Q113">
        <v>100</v>
      </c>
      <c r="R113">
        <v>0</v>
      </c>
    </row>
    <row r="114" spans="1:18" ht="15">
      <c r="A114">
        <v>4</v>
      </c>
      <c r="B114">
        <v>8</v>
      </c>
      <c r="C114">
        <v>2368703</v>
      </c>
      <c r="D114">
        <v>2732454</v>
      </c>
      <c r="E114">
        <v>6280</v>
      </c>
      <c r="F114">
        <v>241341</v>
      </c>
      <c r="G114">
        <v>335086</v>
      </c>
      <c r="H114">
        <v>23328</v>
      </c>
      <c r="I114">
        <v>5707192</v>
      </c>
      <c r="J114">
        <v>0</v>
      </c>
      <c r="K114">
        <v>41.5</v>
      </c>
      <c r="L114">
        <v>47.88</v>
      </c>
      <c r="M114">
        <v>0.11</v>
      </c>
      <c r="N114">
        <v>4.23</v>
      </c>
      <c r="O114">
        <v>5.87</v>
      </c>
      <c r="P114">
        <v>0.41</v>
      </c>
      <c r="Q114">
        <v>100</v>
      </c>
      <c r="R114">
        <v>0</v>
      </c>
    </row>
    <row r="115" spans="1:18" ht="15">
      <c r="A115">
        <v>4</v>
      </c>
      <c r="B115">
        <v>9</v>
      </c>
      <c r="C115">
        <v>5735136</v>
      </c>
      <c r="D115">
        <v>979952</v>
      </c>
      <c r="E115">
        <v>132173</v>
      </c>
      <c r="F115">
        <v>35334793</v>
      </c>
      <c r="G115">
        <v>11373751</v>
      </c>
      <c r="H115">
        <v>53866</v>
      </c>
      <c r="I115">
        <v>53609671</v>
      </c>
      <c r="J115">
        <v>0</v>
      </c>
      <c r="K115">
        <v>10.69</v>
      </c>
      <c r="L115">
        <v>1.83</v>
      </c>
      <c r="M115">
        <v>0.25</v>
      </c>
      <c r="N115">
        <v>65.91</v>
      </c>
      <c r="O115">
        <v>21.22</v>
      </c>
      <c r="P115">
        <v>0.1</v>
      </c>
      <c r="Q115">
        <v>100</v>
      </c>
      <c r="R115">
        <v>0</v>
      </c>
    </row>
    <row r="116" spans="1:18" ht="15">
      <c r="A116">
        <v>4</v>
      </c>
      <c r="B116">
        <v>10</v>
      </c>
      <c r="C116">
        <v>3093458</v>
      </c>
      <c r="D116">
        <v>371867</v>
      </c>
      <c r="E116">
        <v>21512</v>
      </c>
      <c r="F116">
        <v>3689745</v>
      </c>
      <c r="G116">
        <v>1778421</v>
      </c>
      <c r="H116">
        <v>20158</v>
      </c>
      <c r="I116">
        <v>8975161</v>
      </c>
      <c r="J116">
        <v>0</v>
      </c>
      <c r="K116">
        <v>34.48</v>
      </c>
      <c r="L116">
        <v>4.14</v>
      </c>
      <c r="M116">
        <v>0.24</v>
      </c>
      <c r="N116">
        <v>41.11</v>
      </c>
      <c r="O116">
        <v>19.81</v>
      </c>
      <c r="P116">
        <v>0.22</v>
      </c>
      <c r="Q116">
        <v>100</v>
      </c>
      <c r="R116">
        <v>0</v>
      </c>
    </row>
    <row r="117" spans="1:18" ht="15">
      <c r="A117">
        <v>4</v>
      </c>
      <c r="B117">
        <v>11</v>
      </c>
      <c r="C117">
        <v>553641</v>
      </c>
      <c r="D117">
        <v>1016258</v>
      </c>
      <c r="E117">
        <v>25590</v>
      </c>
      <c r="F117">
        <v>1072455</v>
      </c>
      <c r="G117">
        <v>9128</v>
      </c>
      <c r="H117">
        <v>470768</v>
      </c>
      <c r="I117">
        <v>3147840</v>
      </c>
      <c r="J117">
        <v>0</v>
      </c>
      <c r="K117">
        <v>17.59</v>
      </c>
      <c r="L117">
        <v>32.28</v>
      </c>
      <c r="M117">
        <v>0.81</v>
      </c>
      <c r="N117">
        <v>34.07</v>
      </c>
      <c r="O117">
        <v>0.29</v>
      </c>
      <c r="P117">
        <v>14.96</v>
      </c>
      <c r="Q117">
        <v>100</v>
      </c>
      <c r="R117">
        <v>0</v>
      </c>
    </row>
    <row r="118" spans="1:18" ht="15">
      <c r="A118">
        <v>4</v>
      </c>
      <c r="B118">
        <v>12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</row>
    <row r="119" spans="1:18" ht="15">
      <c r="A119">
        <v>4</v>
      </c>
      <c r="B119">
        <v>13</v>
      </c>
      <c r="C119">
        <v>0</v>
      </c>
      <c r="D119">
        <v>5047</v>
      </c>
      <c r="E119">
        <v>7122</v>
      </c>
      <c r="F119">
        <v>0</v>
      </c>
      <c r="G119">
        <v>0</v>
      </c>
      <c r="H119">
        <v>0</v>
      </c>
      <c r="I119">
        <v>12169</v>
      </c>
      <c r="J119">
        <v>0</v>
      </c>
      <c r="K119">
        <v>0</v>
      </c>
      <c r="L119">
        <v>41.47</v>
      </c>
      <c r="M119">
        <v>58.53</v>
      </c>
      <c r="N119">
        <v>0</v>
      </c>
      <c r="O119">
        <v>0</v>
      </c>
      <c r="P119">
        <v>0</v>
      </c>
      <c r="Q119">
        <v>100</v>
      </c>
      <c r="R119">
        <v>0</v>
      </c>
    </row>
    <row r="120" spans="1:18" ht="15">
      <c r="A120">
        <v>4</v>
      </c>
      <c r="B120">
        <v>14</v>
      </c>
      <c r="C120">
        <v>5923</v>
      </c>
      <c r="D120">
        <v>1362</v>
      </c>
      <c r="E120">
        <v>0</v>
      </c>
      <c r="F120">
        <v>601</v>
      </c>
      <c r="G120">
        <v>0</v>
      </c>
      <c r="H120">
        <v>17025</v>
      </c>
      <c r="I120">
        <v>24911</v>
      </c>
      <c r="J120">
        <v>0</v>
      </c>
      <c r="K120">
        <v>23.78</v>
      </c>
      <c r="L120">
        <v>5.47</v>
      </c>
      <c r="M120">
        <v>0</v>
      </c>
      <c r="N120">
        <v>2.41</v>
      </c>
      <c r="O120">
        <v>0</v>
      </c>
      <c r="P120">
        <v>68.34</v>
      </c>
      <c r="Q120">
        <v>100</v>
      </c>
      <c r="R120">
        <v>0</v>
      </c>
    </row>
    <row r="121" spans="1:18" ht="15">
      <c r="A121">
        <v>4</v>
      </c>
      <c r="B121">
        <v>15</v>
      </c>
      <c r="C121">
        <v>226130</v>
      </c>
      <c r="D121">
        <v>890614</v>
      </c>
      <c r="E121">
        <v>37022</v>
      </c>
      <c r="F121">
        <v>9690</v>
      </c>
      <c r="G121">
        <v>3080</v>
      </c>
      <c r="H121">
        <v>170920</v>
      </c>
      <c r="I121">
        <v>1337456</v>
      </c>
      <c r="J121">
        <v>0</v>
      </c>
      <c r="K121">
        <v>16.91</v>
      </c>
      <c r="L121">
        <v>66.59</v>
      </c>
      <c r="M121">
        <v>2.77</v>
      </c>
      <c r="N121">
        <v>0.72</v>
      </c>
      <c r="O121">
        <v>0.23</v>
      </c>
      <c r="P121">
        <v>12.78</v>
      </c>
      <c r="Q121">
        <v>100</v>
      </c>
      <c r="R121">
        <v>0</v>
      </c>
    </row>
    <row r="122" spans="1:18" ht="15">
      <c r="A122">
        <v>4</v>
      </c>
      <c r="B122">
        <v>16</v>
      </c>
      <c r="C122">
        <v>867684</v>
      </c>
      <c r="D122">
        <v>2732520</v>
      </c>
      <c r="E122">
        <v>69734</v>
      </c>
      <c r="F122">
        <v>1111910</v>
      </c>
      <c r="G122">
        <v>13761</v>
      </c>
      <c r="H122">
        <v>668841</v>
      </c>
      <c r="I122">
        <v>5464450</v>
      </c>
      <c r="J122">
        <v>0</v>
      </c>
      <c r="K122">
        <v>15.87</v>
      </c>
      <c r="L122">
        <v>50.01</v>
      </c>
      <c r="M122">
        <v>1.28</v>
      </c>
      <c r="N122">
        <v>20.35</v>
      </c>
      <c r="O122">
        <v>0.25</v>
      </c>
      <c r="P122">
        <v>12.24</v>
      </c>
      <c r="Q122">
        <v>100</v>
      </c>
      <c r="R122">
        <v>0</v>
      </c>
    </row>
    <row r="123" spans="1:18" ht="15">
      <c r="A123">
        <v>4</v>
      </c>
      <c r="B123">
        <v>17</v>
      </c>
      <c r="C123">
        <v>12064981</v>
      </c>
      <c r="D123">
        <v>6816793</v>
      </c>
      <c r="E123">
        <v>229699</v>
      </c>
      <c r="F123">
        <v>40377789</v>
      </c>
      <c r="G123">
        <v>13501019</v>
      </c>
      <c r="H123">
        <v>766193</v>
      </c>
      <c r="I123">
        <v>73756474</v>
      </c>
      <c r="J123">
        <v>0</v>
      </c>
      <c r="K123">
        <v>16.37</v>
      </c>
      <c r="L123">
        <v>9.24</v>
      </c>
      <c r="M123">
        <v>0.31</v>
      </c>
      <c r="N123">
        <v>54.74</v>
      </c>
      <c r="O123">
        <v>18.3</v>
      </c>
      <c r="P123">
        <v>1.04</v>
      </c>
      <c r="Q123">
        <v>100</v>
      </c>
      <c r="R123">
        <v>0</v>
      </c>
    </row>
    <row r="124" spans="1:18" ht="15">
      <c r="A124">
        <v>4</v>
      </c>
      <c r="B124">
        <v>18</v>
      </c>
      <c r="C124">
        <v>902394</v>
      </c>
      <c r="D124">
        <v>229792</v>
      </c>
      <c r="E124">
        <v>10068</v>
      </c>
      <c r="F124">
        <v>472604</v>
      </c>
      <c r="G124">
        <v>63058</v>
      </c>
      <c r="H124">
        <v>2272</v>
      </c>
      <c r="I124">
        <v>1680188</v>
      </c>
      <c r="J124">
        <v>0</v>
      </c>
      <c r="K124">
        <v>53.7</v>
      </c>
      <c r="L124">
        <v>13.68</v>
      </c>
      <c r="M124">
        <v>0.6</v>
      </c>
      <c r="N124">
        <v>28.13</v>
      </c>
      <c r="O124">
        <v>3.75</v>
      </c>
      <c r="P124">
        <v>0.14</v>
      </c>
      <c r="Q124">
        <v>100</v>
      </c>
      <c r="R124">
        <v>0</v>
      </c>
    </row>
    <row r="125" spans="1:18" ht="15">
      <c r="A125">
        <v>4</v>
      </c>
      <c r="B125">
        <v>19</v>
      </c>
      <c r="C125">
        <v>119607</v>
      </c>
      <c r="D125">
        <v>50350</v>
      </c>
      <c r="E125">
        <v>1479</v>
      </c>
      <c r="F125">
        <v>59057</v>
      </c>
      <c r="G125">
        <v>692203</v>
      </c>
      <c r="H125">
        <v>385</v>
      </c>
      <c r="I125">
        <v>923081</v>
      </c>
      <c r="J125">
        <v>0</v>
      </c>
      <c r="K125">
        <v>12.96</v>
      </c>
      <c r="L125">
        <v>5.45</v>
      </c>
      <c r="M125">
        <v>0.16</v>
      </c>
      <c r="N125">
        <v>6.4</v>
      </c>
      <c r="O125">
        <v>74.99</v>
      </c>
      <c r="P125">
        <v>0.04</v>
      </c>
      <c r="Q125">
        <v>100</v>
      </c>
      <c r="R125">
        <v>0</v>
      </c>
    </row>
    <row r="126" spans="1:18" ht="15">
      <c r="A126">
        <v>4</v>
      </c>
      <c r="B126">
        <v>20</v>
      </c>
      <c r="C126">
        <v>195250</v>
      </c>
      <c r="D126">
        <v>40136</v>
      </c>
      <c r="E126">
        <v>86315</v>
      </c>
      <c r="F126">
        <v>190344</v>
      </c>
      <c r="G126">
        <v>57542</v>
      </c>
      <c r="H126">
        <v>702</v>
      </c>
      <c r="I126">
        <v>570289</v>
      </c>
      <c r="J126">
        <v>0</v>
      </c>
      <c r="K126">
        <v>34.23</v>
      </c>
      <c r="L126">
        <v>7.04</v>
      </c>
      <c r="M126">
        <v>15.14</v>
      </c>
      <c r="N126">
        <v>33.38</v>
      </c>
      <c r="O126">
        <v>10.09</v>
      </c>
      <c r="P126">
        <v>0.12</v>
      </c>
      <c r="Q126">
        <v>100</v>
      </c>
      <c r="R126">
        <v>0</v>
      </c>
    </row>
    <row r="127" spans="1:18" ht="15">
      <c r="A127">
        <v>4</v>
      </c>
      <c r="B127">
        <v>21</v>
      </c>
      <c r="C127">
        <v>81990</v>
      </c>
      <c r="D127">
        <v>819239</v>
      </c>
      <c r="E127">
        <v>0</v>
      </c>
      <c r="F127">
        <v>29164</v>
      </c>
      <c r="G127">
        <v>1553</v>
      </c>
      <c r="H127">
        <v>10128</v>
      </c>
      <c r="I127">
        <v>942074</v>
      </c>
      <c r="J127">
        <v>0</v>
      </c>
      <c r="K127">
        <v>8.7</v>
      </c>
      <c r="L127">
        <v>86.96</v>
      </c>
      <c r="M127">
        <v>0</v>
      </c>
      <c r="N127">
        <v>3.1</v>
      </c>
      <c r="O127">
        <v>0.16</v>
      </c>
      <c r="P127">
        <v>1.08</v>
      </c>
      <c r="Q127">
        <v>100</v>
      </c>
      <c r="R127">
        <v>0</v>
      </c>
    </row>
    <row r="128" spans="1:18" ht="15">
      <c r="A128">
        <v>4</v>
      </c>
      <c r="B128">
        <v>22</v>
      </c>
      <c r="C128">
        <v>120580</v>
      </c>
      <c r="D128">
        <v>234</v>
      </c>
      <c r="E128">
        <v>145490</v>
      </c>
      <c r="F128">
        <v>233568</v>
      </c>
      <c r="G128">
        <v>921179</v>
      </c>
      <c r="H128">
        <v>182252</v>
      </c>
      <c r="I128">
        <v>1603303</v>
      </c>
      <c r="J128">
        <v>0</v>
      </c>
      <c r="K128">
        <v>7.52</v>
      </c>
      <c r="L128">
        <v>0.01</v>
      </c>
      <c r="M128">
        <v>9.07</v>
      </c>
      <c r="N128">
        <v>14.57</v>
      </c>
      <c r="O128">
        <v>57.46</v>
      </c>
      <c r="P128">
        <v>11.37</v>
      </c>
      <c r="Q128">
        <v>100</v>
      </c>
      <c r="R128">
        <v>0</v>
      </c>
    </row>
    <row r="129" spans="1:18" ht="15">
      <c r="A129">
        <v>4</v>
      </c>
      <c r="B129">
        <v>23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-11.5</v>
      </c>
      <c r="L129">
        <v>2.3</v>
      </c>
      <c r="M129">
        <v>-23.52</v>
      </c>
      <c r="N129">
        <v>-25.54</v>
      </c>
      <c r="O129">
        <v>-5.09</v>
      </c>
      <c r="P129">
        <v>-18.13</v>
      </c>
      <c r="Q129">
        <v>-18.03</v>
      </c>
      <c r="R129">
        <v>0</v>
      </c>
    </row>
    <row r="130" spans="1:18" ht="15">
      <c r="A130">
        <v>5</v>
      </c>
      <c r="B130">
        <v>1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81.62</v>
      </c>
      <c r="L130">
        <v>88.05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</row>
    <row r="131" spans="1:18" ht="15">
      <c r="A131">
        <v>5</v>
      </c>
      <c r="B131">
        <v>2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2.13</v>
      </c>
      <c r="L131">
        <v>0.49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</row>
    <row r="132" spans="1:18" ht="15">
      <c r="A132">
        <v>5</v>
      </c>
      <c r="B132">
        <v>3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4.67</v>
      </c>
      <c r="L132">
        <v>6.94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18" ht="15">
      <c r="A133">
        <v>5</v>
      </c>
      <c r="B133">
        <v>4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3.51</v>
      </c>
      <c r="L133">
        <v>1.44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18" ht="15">
      <c r="A134">
        <v>5</v>
      </c>
      <c r="B134">
        <v>5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0.09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</row>
    <row r="135" spans="1:18" ht="15">
      <c r="A135">
        <v>5</v>
      </c>
      <c r="B135">
        <v>6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7.98</v>
      </c>
      <c r="L135">
        <v>3.08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</row>
    <row r="136" spans="1:18" ht="15">
      <c r="A136">
        <v>5</v>
      </c>
      <c r="B136">
        <v>7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100</v>
      </c>
      <c r="L136">
        <v>100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</row>
    <row r="137" ht="15">
      <c r="A137" t="s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2012-04-11T11:29:06Z</cp:lastPrinted>
  <dcterms:created xsi:type="dcterms:W3CDTF">2012-04-05T13:15:51Z</dcterms:created>
  <dcterms:modified xsi:type="dcterms:W3CDTF">2012-04-11T11:30:15Z</dcterms:modified>
  <cp:category/>
  <cp:version/>
  <cp:contentType/>
  <cp:contentStatus/>
</cp:coreProperties>
</file>