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225" windowHeight="7515" activeTab="0"/>
  </bookViews>
  <sheets>
    <sheet name="Tavola 1" sheetId="1" r:id="rId1"/>
    <sheet name="Tavola 2" sheetId="2" r:id="rId2"/>
    <sheet name="Tavola 3" sheetId="3" r:id="rId3"/>
    <sheet name="Tavola 4" sheetId="4" r:id="rId4"/>
    <sheet name="datitrim" sheetId="5" state="hidden" r:id="rId5"/>
    <sheet name="omogenei" sheetId="6" state="hidden" r:id="rId6"/>
  </sheets>
  <definedNames>
    <definedName name="_xlnm.Print_Area" localSheetId="0">'Tavola 1'!$A$1:$I$74</definedName>
    <definedName name="_xlnm.Print_Area" localSheetId="2">'Tavola 3'!$A$1:$L$96</definedName>
    <definedName name="_xlnm.Print_Area" localSheetId="3">'Tavola 4'!$A$1:$H$60</definedName>
  </definedNames>
  <calcPr fullCalcOnLoad="1"/>
</workbook>
</file>

<file path=xl/sharedStrings.xml><?xml version="1.0" encoding="utf-8"?>
<sst xmlns="http://schemas.openxmlformats.org/spreadsheetml/2006/main" count="292" uniqueCount="160">
  <si>
    <t xml:space="preserve">I           </t>
  </si>
  <si>
    <t>_x001A_</t>
  </si>
  <si>
    <t>Tavola n. 4</t>
  </si>
  <si>
    <t>ASSICURAZIONI DANNI: IMPRESE NAZIONALI E RAPPRESENTANZE DI IMPRESE ESTERE</t>
  </si>
  <si>
    <t>Portafoglio italiano - Lavoro diretto</t>
  </si>
  <si>
    <t>Importi in migliaia di EURO</t>
  </si>
  <si>
    <t>RAMI</t>
  </si>
  <si>
    <t>Variazione %</t>
  </si>
  <si>
    <t xml:space="preserve">Incidenza </t>
  </si>
  <si>
    <t>%</t>
  </si>
  <si>
    <t>Infortuni</t>
  </si>
  <si>
    <t>Malattia</t>
  </si>
  <si>
    <t>Corpi di veicoli terrestri</t>
  </si>
  <si>
    <t>Corpi di veicoli ferroviari</t>
  </si>
  <si>
    <t>Corpi di veicoli aerei</t>
  </si>
  <si>
    <t>Corpi di veicoli marittimi, lacustri e fluviali</t>
  </si>
  <si>
    <t>Merci trasportate</t>
  </si>
  <si>
    <t>Incendio ed elementi naturali</t>
  </si>
  <si>
    <t>Altri danni ai beni</t>
  </si>
  <si>
    <t>R.C. autoveicoli terrestri</t>
  </si>
  <si>
    <t>R.C. aeromobili</t>
  </si>
  <si>
    <t>R.C. veicoli marittimi, lacustri e fluviali</t>
  </si>
  <si>
    <t>R.C. generale</t>
  </si>
  <si>
    <t>Credito</t>
  </si>
  <si>
    <t>Cauzione</t>
  </si>
  <si>
    <t>Perdite pecuniarie di vario genere</t>
  </si>
  <si>
    <t>Tutela legale</t>
  </si>
  <si>
    <t>Assistenza</t>
  </si>
  <si>
    <t>TOTALE IMPRESE NAZIONALI E</t>
  </si>
  <si>
    <t>RAPPR. DI IMPRESE EXTRA S.E.E.</t>
  </si>
  <si>
    <t>RAPPRESENTANZE DI IMPRESE S.E.E. (a)</t>
  </si>
  <si>
    <t xml:space="preserve"> (a) Premi raccolti in Italia da rappresentanze di imprese dello Spazio Economico Europeo (il cui controllo </t>
  </si>
  <si>
    <t xml:space="preserve">      è esercitato dalle Autorità di Vigilanza dei Paesi di origine) che hanno partecipato alla rilevazione.</t>
  </si>
  <si>
    <t>Totale rami danni</t>
  </si>
  <si>
    <t>R.c.autoveicoli</t>
  </si>
  <si>
    <t>terrestri</t>
  </si>
  <si>
    <t>Agenzie con mandato</t>
  </si>
  <si>
    <t>Agenzie in economia e gerenze</t>
  </si>
  <si>
    <t>Altre forme di vendita diretta (c)</t>
  </si>
  <si>
    <t>Sportelli bancari e postali</t>
  </si>
  <si>
    <t>Promotori finanziari</t>
  </si>
  <si>
    <t>Brokers</t>
  </si>
  <si>
    <t>TOTALE</t>
  </si>
  <si>
    <t xml:space="preserve"> (b) Dati riferiti a imprese nazionali e rappresentanze di imprese extra S.E.E.</t>
  </si>
  <si>
    <t xml:space="preserve"> (c) Il dato comprende anche i premi acquisiti attraverso il canale telefonico e il canale internet</t>
  </si>
  <si>
    <t>Tavola n. 3</t>
  </si>
  <si>
    <t>ASSICURAZIONI VITA: IMPRESE NAZIONALI E RAPPRESENTANZE DI IMPRESE ESTERE</t>
  </si>
  <si>
    <t>Imprese italiane e rappresentanze di imprese extra Spazio Economico Europeo</t>
  </si>
  <si>
    <t>CATEGORIE</t>
  </si>
  <si>
    <t>Assicurazioni di capitali</t>
  </si>
  <si>
    <t>Assicurazioni di rendite</t>
  </si>
  <si>
    <t xml:space="preserve">Premi di tariffa </t>
  </si>
  <si>
    <t>Numero</t>
  </si>
  <si>
    <t>Somme</t>
  </si>
  <si>
    <t>Annui</t>
  </si>
  <si>
    <t>Unici</t>
  </si>
  <si>
    <t>Ricorrenti</t>
  </si>
  <si>
    <t>Totale</t>
  </si>
  <si>
    <t>polizze/teste</t>
  </si>
  <si>
    <t>assicurate</t>
  </si>
  <si>
    <t xml:space="preserve"> </t>
  </si>
  <si>
    <t>RAMO I:</t>
  </si>
  <si>
    <t>ASSICURAZIONI INDIVIDUALI</t>
  </si>
  <si>
    <t>rivalutabili</t>
  </si>
  <si>
    <t>di cui:  polizze in valuta</t>
  </si>
  <si>
    <t>ex art. 13, co.1, lett. b), d.lgs. 252/05</t>
  </si>
  <si>
    <t>temporanee di puro rischio</t>
  </si>
  <si>
    <t>altre</t>
  </si>
  <si>
    <t>TOTALE INDIVIDUALI</t>
  </si>
  <si>
    <t>di cui:  derivanti da trasformazione</t>
  </si>
  <si>
    <t>deriv. da trasf. di posiz. previd. a contr. ex art. 13, co. 1, lett. b), d.lgs. 252/05</t>
  </si>
  <si>
    <t>ASSICURAZIONI COLLETTIVE</t>
  </si>
  <si>
    <t>T.F.R. di legge</t>
  </si>
  <si>
    <t>temporanee di gruppo e altre di rischio</t>
  </si>
  <si>
    <t>previdenziali</t>
  </si>
  <si>
    <t>TOTALE COLLETTIVE</t>
  </si>
  <si>
    <t xml:space="preserve">TOTALE RAMO I </t>
  </si>
  <si>
    <t xml:space="preserve">TOTALE RAMO II </t>
  </si>
  <si>
    <t>RAMO III:</t>
  </si>
  <si>
    <t>connesse con fondi interni</t>
  </si>
  <si>
    <t>di cui: ex art. 13, co. 1, lett. b), d. lgs. 252/05</t>
  </si>
  <si>
    <t>connesse con fondi esterni</t>
  </si>
  <si>
    <t>connesse con indice azionario</t>
  </si>
  <si>
    <t>connesse con altro valore di riferimento</t>
  </si>
  <si>
    <t>TOTALE RAMO III</t>
  </si>
  <si>
    <t>TOTALE RAMO IV</t>
  </si>
  <si>
    <t>Segue:  Tavola n. 3</t>
  </si>
  <si>
    <t>RAMO V:</t>
  </si>
  <si>
    <t>OPER. DI CAPITALIZZ. INDIVIDUALI</t>
  </si>
  <si>
    <t>di cui:  contratti ex art. 41 d.lgs. 209/05</t>
  </si>
  <si>
    <t>connessi con fondi interni</t>
  </si>
  <si>
    <t>connessi con fondi esterni</t>
  </si>
  <si>
    <t>connessi con indice azionario</t>
  </si>
  <si>
    <t>connessi con altro valore di riferimento</t>
  </si>
  <si>
    <t>OPER. DI CAPITALIZZ. COLLETTIVE</t>
  </si>
  <si>
    <t>di cui:  T.F.R. di legge</t>
  </si>
  <si>
    <t>TOTALE RAMO V</t>
  </si>
  <si>
    <t>TOTALE RAMO VI</t>
  </si>
  <si>
    <t>ASSICURAZIONI COMPLEMENTARI</t>
  </si>
  <si>
    <t>di cui:          ramo I</t>
  </si>
  <si>
    <t>ramo III</t>
  </si>
  <si>
    <t>ramo V</t>
  </si>
  <si>
    <t>ramo VI</t>
  </si>
  <si>
    <t>Nuove teste assicurate su convenzioni in corso</t>
  </si>
  <si>
    <t xml:space="preserve">al 1° gennaio per polizze collettive </t>
  </si>
  <si>
    <t>Rappresentanze di imprese con sede nello Spazio Economico Europeo (b)</t>
  </si>
  <si>
    <t>Totale nuova produzione</t>
  </si>
  <si>
    <t xml:space="preserve">(a) Il concetto di nuova produzione emessa comporta che, per le polizze che prevedono una rateazione del premio, venga indicato l'intero importo di tariffa su base annua, comprensivo di eventuali sovrappremi e garanzie accessorie. </t>
  </si>
  <si>
    <t>(b) Dati relativi alle rappresentanze di imprese dello Spazio Economico Europeo (il cui controllo è esercitato dalle Autorità di vigilanza dei Paesi di origine) operanti in Italia, che hanno partecipato alla rilevazione.</t>
  </si>
  <si>
    <t>Tavola n. 2</t>
  </si>
  <si>
    <t xml:space="preserve">ASSICURAZIONI VITA: IMPRESE NAZIONALI E RAPPRESENTANZE DI IMPRESE ESTERE </t>
  </si>
  <si>
    <t xml:space="preserve">Agenzie in </t>
  </si>
  <si>
    <t xml:space="preserve">Altre forme </t>
  </si>
  <si>
    <t>economia e gerenze</t>
  </si>
  <si>
    <t>di vendita diretta</t>
  </si>
  <si>
    <t>Val. assoluto</t>
  </si>
  <si>
    <t>inc. %</t>
  </si>
  <si>
    <t>SETTORE INDIVIDUALI</t>
  </si>
  <si>
    <t xml:space="preserve"> RAMO I</t>
  </si>
  <si>
    <t>di cui art. 13, c. 1, lett. b) d.lgs. 252/05</t>
  </si>
  <si>
    <t xml:space="preserve"> RAMO II</t>
  </si>
  <si>
    <t xml:space="preserve"> RAMO III</t>
  </si>
  <si>
    <t xml:space="preserve"> RAMO IV</t>
  </si>
  <si>
    <t xml:space="preserve"> RAMO V</t>
  </si>
  <si>
    <t>di cui art. 41 d.lgs. 209/05</t>
  </si>
  <si>
    <t xml:space="preserve"> RAMO VI</t>
  </si>
  <si>
    <t xml:space="preserve"> TOTALE INDIVIDUALI   </t>
  </si>
  <si>
    <t>di cui:</t>
  </si>
  <si>
    <t>premi annui</t>
  </si>
  <si>
    <t>premi unici</t>
  </si>
  <si>
    <t>premi ricorrenti</t>
  </si>
  <si>
    <t>SETTORE COLLETTIVE</t>
  </si>
  <si>
    <t xml:space="preserve"> TOTALE COLLETTIVE   </t>
  </si>
  <si>
    <t>TOTALE IMPR. NAZIONALI E</t>
  </si>
  <si>
    <t>RAPPR. DI IMPR. EXTRA S.E.E.</t>
  </si>
  <si>
    <t>NOTA:  sono esclusi i premi relativi alle assicurazioni complementari.</t>
  </si>
  <si>
    <t>Tavola n. 1</t>
  </si>
  <si>
    <t>Premi e rate di premi</t>
  </si>
  <si>
    <t xml:space="preserve">Annui </t>
  </si>
  <si>
    <t xml:space="preserve">Di cui (a) </t>
  </si>
  <si>
    <t xml:space="preserve"> di prima annualità</t>
  </si>
  <si>
    <t>popolari, adeguabili e indicizzate</t>
  </si>
  <si>
    <t>di cui: art. 13, co. 1, lett. b), d.lgs. 252/05</t>
  </si>
  <si>
    <t>TOTALE RAMO II</t>
  </si>
  <si>
    <t>di cui:  contratti art. 41 d.lgs. 209/05</t>
  </si>
  <si>
    <t>TOTALE RAMO VI  (b)</t>
  </si>
  <si>
    <t>di cui:     ramo I</t>
  </si>
  <si>
    <t xml:space="preserve">TOTALE IMPRESE NAZIONALI E </t>
  </si>
  <si>
    <t>RAPPRESENTANZE DI IMPRESE S.E.E. (c)</t>
  </si>
  <si>
    <t xml:space="preserve"> (a) I premi di prima annualità sono riferiti ai soli premi annui e ricorrenti (col. 1 e 3).</t>
  </si>
  <si>
    <t xml:space="preserve"> (c) Premi raccolti in Italia da rappresentanze di imprese dello Spazio Economico Europeo (il cui controllo è esercitato dalle Autorità</t>
  </si>
  <si>
    <t xml:space="preserve">       di Vigilanza dei Paesi di origine) che hanno partecipato alla rilevazione.</t>
  </si>
  <si>
    <t>* Variazioni a perimetro di imprese omogeneo</t>
  </si>
  <si>
    <t xml:space="preserve"> (b) Contributi raccolti per i fondi pensione: per il 53,7% si riferiscono a fondi aperti e per il 46,3% a fondi negoziali con garanzia.</t>
  </si>
  <si>
    <t>RAPPR. DI IMPRESE S.E.E. **</t>
  </si>
  <si>
    <t>**Premi raccolti in Italia dalle rappresentanze di imprese dello Spazio Economico Europeo (il cui controllo è esercitato dalle Autorità di vigilanza dei Paesi di origine) che hanno partecipato alla rilevazione.</t>
  </si>
  <si>
    <t xml:space="preserve"> * Variazioni a perimetro di imprese omogeneo</t>
  </si>
  <si>
    <t>su basi omogenee *</t>
  </si>
  <si>
    <r>
      <t xml:space="preserve">      Per quanto riguarda i fondi pensione negoziali senza garanzia, non inseriti nel ramo VI, i patrimoni gestiti ammontano a 3.030.108 migliaia di </t>
    </r>
    <r>
      <rPr>
        <sz val="7.5"/>
        <rFont val="Arial"/>
        <family val="2"/>
      </rPr>
      <t>Euro.</t>
    </r>
  </si>
  <si>
    <t xml:space="preserve">      Patrimoni gestiti: fondi pensione aperti (4.978.754 migliaia di Euro) e fondi pensione negoziali con garanzia (3.628.183 migliaia di Euro).  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</si>
</sst>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\ \ \ \ \ "/>
    <numFmt numFmtId="165" formatCode="0.00\ \ \ \ \ \ "/>
    <numFmt numFmtId="166" formatCode="#,##0\ \ "/>
    <numFmt numFmtId="167" formatCode="0.00\ \ \ \ "/>
    <numFmt numFmtId="168" formatCode="0.00\ \ \ \ \ \ \ \ \ \ \ \ "/>
    <numFmt numFmtId="169" formatCode="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.5"/>
      <name val="Arial"/>
      <family val="2"/>
    </font>
    <font>
      <i/>
      <sz val="8.5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b/>
      <sz val="8.5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sz val="8.5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theme="5" tint="-0.2499399930238723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5" tint="-0.24993999302387238"/>
      </right>
      <top style="thin"/>
      <bottom style="thin"/>
    </border>
    <border>
      <left style="thin">
        <color theme="5" tint="-0.2499399930238723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theme="5" tint="-0.24993999302387238"/>
      </top>
      <bottom>
        <color indexed="63"/>
      </bottom>
    </border>
    <border>
      <left style="thin">
        <color theme="5" tint="-0.24993999302387238"/>
      </left>
      <right>
        <color indexed="63"/>
      </right>
      <top style="thin">
        <color theme="5" tint="-0.2499399930238723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Font="1" applyAlignment="1">
      <alignment/>
    </xf>
    <xf numFmtId="0" fontId="4" fillId="0" borderId="0" xfId="50" applyFont="1">
      <alignment/>
      <protection/>
    </xf>
    <xf numFmtId="0" fontId="4" fillId="0" borderId="0" xfId="50" applyFont="1" applyBorder="1">
      <alignment/>
      <protection/>
    </xf>
    <xf numFmtId="0" fontId="4" fillId="0" borderId="0" xfId="50" applyFont="1" applyAlignment="1">
      <alignment horizontal="right"/>
      <protection/>
    </xf>
    <xf numFmtId="0" fontId="47" fillId="33" borderId="0" xfId="50" applyFont="1" applyFill="1" applyAlignment="1">
      <alignment horizontal="centerContinuous"/>
      <protection/>
    </xf>
    <xf numFmtId="0" fontId="47" fillId="33" borderId="0" xfId="50" applyFont="1" applyFill="1" applyBorder="1" applyAlignment="1">
      <alignment horizontal="centerContinuous"/>
      <protection/>
    </xf>
    <xf numFmtId="0" fontId="4" fillId="0" borderId="0" xfId="50" applyFont="1" applyAlignment="1">
      <alignment/>
      <protection/>
    </xf>
    <xf numFmtId="0" fontId="4" fillId="0" borderId="0" xfId="50" applyFont="1" applyBorder="1" applyAlignment="1">
      <alignment/>
      <protection/>
    </xf>
    <xf numFmtId="0" fontId="5" fillId="0" borderId="0" xfId="50" applyFont="1" applyAlignment="1">
      <alignment horizontal="right"/>
      <protection/>
    </xf>
    <xf numFmtId="0" fontId="4" fillId="0" borderId="0" xfId="50" applyFont="1" applyAlignment="1">
      <alignment horizontal="centerContinuous"/>
      <protection/>
    </xf>
    <xf numFmtId="0" fontId="4" fillId="0" borderId="0" xfId="50" applyFont="1" applyBorder="1" applyAlignment="1">
      <alignment horizontal="centerContinuous"/>
      <protection/>
    </xf>
    <xf numFmtId="0" fontId="4" fillId="0" borderId="0" xfId="50" applyFont="1" applyBorder="1" applyAlignment="1">
      <alignment horizontal="left"/>
      <protection/>
    </xf>
    <xf numFmtId="0" fontId="5" fillId="0" borderId="0" xfId="50" applyFont="1">
      <alignment/>
      <protection/>
    </xf>
    <xf numFmtId="166" fontId="5" fillId="0" borderId="0" xfId="50" applyNumberFormat="1" applyFont="1" applyBorder="1">
      <alignment/>
      <protection/>
    </xf>
    <xf numFmtId="0" fontId="4" fillId="0" borderId="0" xfId="50" applyFont="1" applyBorder="1" applyAlignment="1">
      <alignment horizontal="center"/>
      <protection/>
    </xf>
    <xf numFmtId="166" fontId="4" fillId="0" borderId="0" xfId="50" applyNumberFormat="1" applyFont="1" applyBorder="1">
      <alignment/>
      <protection/>
    </xf>
    <xf numFmtId="4" fontId="4" fillId="0" borderId="0" xfId="50" applyNumberFormat="1" applyFont="1" applyBorder="1">
      <alignment/>
      <protection/>
    </xf>
    <xf numFmtId="0" fontId="7" fillId="0" borderId="0" xfId="50" applyFont="1" applyAlignment="1">
      <alignment wrapText="1"/>
      <protection/>
    </xf>
    <xf numFmtId="0" fontId="7" fillId="0" borderId="0" xfId="50" applyFont="1" applyAlignment="1">
      <alignment horizontal="left" wrapText="1"/>
      <protection/>
    </xf>
    <xf numFmtId="0" fontId="4" fillId="0" borderId="0" xfId="50" applyFont="1" applyAlignment="1">
      <alignment horizontal="left"/>
      <protection/>
    </xf>
    <xf numFmtId="0" fontId="47" fillId="0" borderId="0" xfId="50" applyFont="1" applyFill="1" applyAlignment="1">
      <alignment horizontal="center" wrapText="1"/>
      <protection/>
    </xf>
    <xf numFmtId="168" fontId="4" fillId="0" borderId="0" xfId="50" applyNumberFormat="1" applyFont="1" applyBorder="1">
      <alignment/>
      <protection/>
    </xf>
    <xf numFmtId="167" fontId="4" fillId="0" borderId="0" xfId="50" applyNumberFormat="1" applyFont="1" applyBorder="1">
      <alignment/>
      <protection/>
    </xf>
    <xf numFmtId="0" fontId="7" fillId="0" borderId="0" xfId="50" applyFont="1">
      <alignment/>
      <protection/>
    </xf>
    <xf numFmtId="0" fontId="7" fillId="0" borderId="0" xfId="50" applyFont="1" applyBorder="1">
      <alignment/>
      <protection/>
    </xf>
    <xf numFmtId="0" fontId="8" fillId="0" borderId="0" xfId="50" applyFont="1">
      <alignment/>
      <protection/>
    </xf>
    <xf numFmtId="0" fontId="6" fillId="0" borderId="0" xfId="50" applyFont="1">
      <alignment/>
      <protection/>
    </xf>
    <xf numFmtId="0" fontId="6" fillId="0" borderId="0" xfId="50" applyFont="1" applyBorder="1">
      <alignment/>
      <protection/>
    </xf>
    <xf numFmtId="0" fontId="6" fillId="0" borderId="0" xfId="50" applyFont="1" applyAlignment="1">
      <alignment horizontal="right"/>
      <protection/>
    </xf>
    <xf numFmtId="0" fontId="48" fillId="33" borderId="0" xfId="50" applyFont="1" applyFill="1" applyAlignment="1">
      <alignment horizontal="centerContinuous"/>
      <protection/>
    </xf>
    <xf numFmtId="0" fontId="48" fillId="33" borderId="0" xfId="50" applyFont="1" applyFill="1" applyBorder="1" applyAlignment="1">
      <alignment horizontal="centerContinuous"/>
      <protection/>
    </xf>
    <xf numFmtId="0" fontId="6" fillId="0" borderId="0" xfId="50" applyFont="1" applyAlignment="1">
      <alignment/>
      <protection/>
    </xf>
    <xf numFmtId="0" fontId="9" fillId="0" borderId="0" xfId="50" applyFont="1" applyAlignment="1">
      <alignment horizontal="right"/>
      <protection/>
    </xf>
    <xf numFmtId="0" fontId="9" fillId="0" borderId="0" xfId="50" applyFont="1">
      <alignment/>
      <protection/>
    </xf>
    <xf numFmtId="0" fontId="6" fillId="0" borderId="0" xfId="50" applyFont="1" applyBorder="1" applyAlignment="1">
      <alignment/>
      <protection/>
    </xf>
    <xf numFmtId="0" fontId="6" fillId="0" borderId="10" xfId="50" applyFont="1" applyBorder="1" applyAlignment="1" quotePrefix="1">
      <alignment horizontal="center"/>
      <protection/>
    </xf>
    <xf numFmtId="0" fontId="6" fillId="0" borderId="0" xfId="50" applyFont="1" applyBorder="1" applyAlignment="1">
      <alignment horizontal="left" indent="1"/>
      <protection/>
    </xf>
    <xf numFmtId="0" fontId="6" fillId="0" borderId="0" xfId="50" applyFont="1" applyBorder="1" applyAlignment="1">
      <alignment horizontal="left" indent="4"/>
      <protection/>
    </xf>
    <xf numFmtId="0" fontId="9" fillId="0" borderId="0" xfId="50" applyFont="1" applyBorder="1">
      <alignment/>
      <protection/>
    </xf>
    <xf numFmtId="0" fontId="6" fillId="2" borderId="11" xfId="50" applyFont="1" applyFill="1" applyBorder="1">
      <alignment/>
      <protection/>
    </xf>
    <xf numFmtId="0" fontId="6" fillId="2" borderId="12" xfId="50" applyFont="1" applyFill="1" applyBorder="1">
      <alignment/>
      <protection/>
    </xf>
    <xf numFmtId="2" fontId="6" fillId="2" borderId="13" xfId="50" applyNumberFormat="1" applyFont="1" applyFill="1" applyBorder="1">
      <alignment/>
      <protection/>
    </xf>
    <xf numFmtId="2" fontId="9" fillId="2" borderId="13" xfId="50" applyNumberFormat="1" applyFont="1" applyFill="1" applyBorder="1">
      <alignment/>
      <protection/>
    </xf>
    <xf numFmtId="0" fontId="6" fillId="0" borderId="14" xfId="50" applyFont="1" applyBorder="1" applyAlignment="1">
      <alignment horizontal="left"/>
      <protection/>
    </xf>
    <xf numFmtId="0" fontId="6" fillId="2" borderId="11" xfId="50" applyFont="1" applyFill="1" applyBorder="1" applyAlignment="1">
      <alignment horizontal="right"/>
      <protection/>
    </xf>
    <xf numFmtId="0" fontId="6" fillId="0" borderId="0" xfId="50" applyFont="1" applyBorder="1" applyAlignment="1">
      <alignment horizontal="left" indent="2"/>
      <protection/>
    </xf>
    <xf numFmtId="2" fontId="9" fillId="2" borderId="13" xfId="50" applyNumberFormat="1" applyFont="1" applyFill="1" applyBorder="1" applyAlignment="1">
      <alignment/>
      <protection/>
    </xf>
    <xf numFmtId="0" fontId="6" fillId="0" borderId="14" xfId="50" applyFont="1" applyBorder="1">
      <alignment/>
      <protection/>
    </xf>
    <xf numFmtId="0" fontId="6" fillId="0" borderId="14" xfId="50" applyFont="1" applyBorder="1" applyAlignment="1">
      <alignment horizontal="center"/>
      <protection/>
    </xf>
    <xf numFmtId="0" fontId="6" fillId="0" borderId="0" xfId="50" applyFont="1" applyBorder="1" applyAlignment="1">
      <alignment horizontal="right"/>
      <protection/>
    </xf>
    <xf numFmtId="166" fontId="6" fillId="0" borderId="0" xfId="50" applyNumberFormat="1" applyFont="1">
      <alignment/>
      <protection/>
    </xf>
    <xf numFmtId="166" fontId="6" fillId="0" borderId="0" xfId="50" applyNumberFormat="1" applyFont="1" applyBorder="1">
      <alignment/>
      <protection/>
    </xf>
    <xf numFmtId="0" fontId="6" fillId="0" borderId="15" xfId="50" applyFont="1" applyBorder="1" applyAlignment="1">
      <alignment horizontal="centerContinuous"/>
      <protection/>
    </xf>
    <xf numFmtId="0" fontId="6" fillId="0" borderId="16" xfId="50" applyFont="1" applyBorder="1" applyAlignment="1">
      <alignment horizontal="centerContinuous"/>
      <protection/>
    </xf>
    <xf numFmtId="0" fontId="6" fillId="0" borderId="17" xfId="50" applyFont="1" applyBorder="1" applyAlignment="1">
      <alignment horizontal="centerContinuous"/>
      <protection/>
    </xf>
    <xf numFmtId="0" fontId="6" fillId="0" borderId="0" xfId="50" applyFont="1" applyBorder="1" applyAlignment="1">
      <alignment horizontal="centerContinuous"/>
      <protection/>
    </xf>
    <xf numFmtId="0" fontId="6" fillId="0" borderId="0" xfId="50" applyFont="1" applyFill="1" applyBorder="1" applyAlignment="1">
      <alignment/>
      <protection/>
    </xf>
    <xf numFmtId="166" fontId="6" fillId="0" borderId="10" xfId="50" applyNumberFormat="1" applyFont="1" applyFill="1" applyBorder="1" applyAlignment="1">
      <alignment/>
      <protection/>
    </xf>
    <xf numFmtId="169" fontId="6" fillId="0" borderId="0" xfId="50" applyNumberFormat="1" applyFont="1" applyFill="1" applyBorder="1" applyAlignment="1">
      <alignment/>
      <protection/>
    </xf>
    <xf numFmtId="169" fontId="6" fillId="0" borderId="18" xfId="50" applyNumberFormat="1" applyFont="1" applyFill="1" applyBorder="1" applyAlignment="1">
      <alignment/>
      <protection/>
    </xf>
    <xf numFmtId="166" fontId="6" fillId="0" borderId="0" xfId="50" applyNumberFormat="1" applyFont="1" applyFill="1" applyBorder="1" applyAlignment="1">
      <alignment/>
      <protection/>
    </xf>
    <xf numFmtId="166" fontId="9" fillId="0" borderId="0" xfId="50" applyNumberFormat="1" applyFont="1" applyFill="1" applyBorder="1" applyAlignment="1">
      <alignment/>
      <protection/>
    </xf>
    <xf numFmtId="166" fontId="6" fillId="0" borderId="18" xfId="50" applyNumberFormat="1" applyFont="1" applyFill="1" applyBorder="1" applyAlignment="1">
      <alignment/>
      <protection/>
    </xf>
    <xf numFmtId="166" fontId="9" fillId="0" borderId="0" xfId="50" applyNumberFormat="1" applyFont="1" applyBorder="1">
      <alignment/>
      <protection/>
    </xf>
    <xf numFmtId="2" fontId="6" fillId="2" borderId="19" xfId="50" applyNumberFormat="1" applyFont="1" applyFill="1" applyBorder="1" applyAlignment="1">
      <alignment/>
      <protection/>
    </xf>
    <xf numFmtId="169" fontId="6" fillId="2" borderId="11" xfId="50" applyNumberFormat="1" applyFont="1" applyFill="1" applyBorder="1" applyAlignment="1">
      <alignment vertical="top"/>
      <protection/>
    </xf>
    <xf numFmtId="2" fontId="9" fillId="2" borderId="19" xfId="50" applyNumberFormat="1" applyFont="1" applyFill="1" applyBorder="1" applyAlignment="1">
      <alignment/>
      <protection/>
    </xf>
    <xf numFmtId="169" fontId="6" fillId="2" borderId="12" xfId="50" applyNumberFormat="1" applyFont="1" applyFill="1" applyBorder="1" applyAlignment="1">
      <alignment vertical="top"/>
      <protection/>
    </xf>
    <xf numFmtId="0" fontId="6" fillId="0" borderId="0" xfId="50" applyFont="1" applyBorder="1" applyAlignment="1" quotePrefix="1">
      <alignment horizontal="center"/>
      <protection/>
    </xf>
    <xf numFmtId="0" fontId="9" fillId="0" borderId="0" xfId="50" applyFont="1" applyAlignment="1">
      <alignment/>
      <protection/>
    </xf>
    <xf numFmtId="0" fontId="6" fillId="0" borderId="0" xfId="50" applyFont="1" applyBorder="1" applyAlignment="1">
      <alignment horizontal="left"/>
      <protection/>
    </xf>
    <xf numFmtId="0" fontId="7" fillId="0" borderId="0" xfId="50" applyFont="1" applyAlignment="1">
      <alignment/>
      <protection/>
    </xf>
    <xf numFmtId="0" fontId="12" fillId="0" borderId="0" xfId="50" applyFont="1">
      <alignment/>
      <protection/>
    </xf>
    <xf numFmtId="0" fontId="7" fillId="0" borderId="0" xfId="48" applyFont="1" applyAlignment="1">
      <alignment/>
      <protection/>
    </xf>
    <xf numFmtId="0" fontId="6" fillId="2" borderId="19" xfId="50" applyFont="1" applyFill="1" applyBorder="1" applyAlignment="1">
      <alignment horizontal="center"/>
      <protection/>
    </xf>
    <xf numFmtId="0" fontId="6" fillId="2" borderId="19" xfId="50" applyFont="1" applyFill="1" applyBorder="1" applyAlignment="1" quotePrefix="1">
      <alignment horizontal="center"/>
      <protection/>
    </xf>
    <xf numFmtId="0" fontId="6" fillId="2" borderId="19" xfId="50" applyFont="1" applyFill="1" applyBorder="1" applyAlignment="1">
      <alignment horizontal="center"/>
      <protection/>
    </xf>
    <xf numFmtId="0" fontId="6" fillId="0" borderId="16" xfId="50" applyFont="1" applyBorder="1">
      <alignment/>
      <protection/>
    </xf>
    <xf numFmtId="0" fontId="6" fillId="0" borderId="17" xfId="50" applyFont="1" applyBorder="1">
      <alignment/>
      <protection/>
    </xf>
    <xf numFmtId="0" fontId="6" fillId="0" borderId="16" xfId="50" applyFont="1" applyBorder="1" applyAlignment="1">
      <alignment horizontal="centerContinuous" vertical="center" wrapText="1"/>
      <protection/>
    </xf>
    <xf numFmtId="0" fontId="6" fillId="0" borderId="17" xfId="50" applyFont="1" applyBorder="1" applyAlignment="1">
      <alignment horizontal="centerContinuous" vertical="center" wrapText="1"/>
      <protection/>
    </xf>
    <xf numFmtId="0" fontId="6" fillId="0" borderId="20" xfId="50" applyFont="1" applyBorder="1" applyAlignment="1">
      <alignment/>
      <protection/>
    </xf>
    <xf numFmtId="0" fontId="6" fillId="0" borderId="21" xfId="50" applyFont="1" applyBorder="1" applyAlignment="1">
      <alignment/>
      <protection/>
    </xf>
    <xf numFmtId="0" fontId="6" fillId="0" borderId="22" xfId="50" applyFont="1" applyBorder="1">
      <alignment/>
      <protection/>
    </xf>
    <xf numFmtId="0" fontId="6" fillId="0" borderId="23" xfId="50" applyFont="1" applyBorder="1">
      <alignment/>
      <protection/>
    </xf>
    <xf numFmtId="0" fontId="6" fillId="0" borderId="19" xfId="50" applyFont="1" applyBorder="1" applyAlignment="1">
      <alignment horizontal="center" vertical="center"/>
      <protection/>
    </xf>
    <xf numFmtId="0" fontId="6" fillId="0" borderId="12" xfId="50" applyFont="1" applyBorder="1" applyAlignment="1">
      <alignment horizontal="center" vertical="center"/>
      <protection/>
    </xf>
    <xf numFmtId="0" fontId="6" fillId="0" borderId="17" xfId="50" applyFont="1" applyBorder="1" applyAlignment="1">
      <alignment/>
      <protection/>
    </xf>
    <xf numFmtId="0" fontId="10" fillId="0" borderId="16" xfId="50" applyFont="1" applyFill="1" applyBorder="1" applyAlignment="1">
      <alignment horizontal="centerContinuous"/>
      <protection/>
    </xf>
    <xf numFmtId="0" fontId="10" fillId="0" borderId="17" xfId="50" applyFont="1" applyFill="1" applyBorder="1" applyAlignment="1">
      <alignment horizontal="centerContinuous"/>
      <protection/>
    </xf>
    <xf numFmtId="0" fontId="6" fillId="0" borderId="20" xfId="50" applyFont="1" applyBorder="1" applyAlignment="1" quotePrefix="1">
      <alignment horizontal="center"/>
      <protection/>
    </xf>
    <xf numFmtId="0" fontId="6" fillId="0" borderId="21" xfId="50" applyFont="1" applyFill="1" applyBorder="1" applyAlignment="1">
      <alignment/>
      <protection/>
    </xf>
    <xf numFmtId="166" fontId="6" fillId="0" borderId="20" xfId="50" applyNumberFormat="1" applyFont="1" applyFill="1" applyBorder="1" applyAlignment="1">
      <alignment/>
      <protection/>
    </xf>
    <xf numFmtId="169" fontId="6" fillId="0" borderId="21" xfId="50" applyNumberFormat="1" applyFont="1" applyFill="1" applyBorder="1" applyAlignment="1">
      <alignment/>
      <protection/>
    </xf>
    <xf numFmtId="166" fontId="9" fillId="0" borderId="20" xfId="50" applyNumberFormat="1" applyFont="1" applyFill="1" applyBorder="1" applyAlignment="1">
      <alignment/>
      <protection/>
    </xf>
    <xf numFmtId="0" fontId="11" fillId="0" borderId="21" xfId="50" applyFont="1" applyBorder="1" applyAlignment="1">
      <alignment horizontal="left"/>
      <protection/>
    </xf>
    <xf numFmtId="166" fontId="6" fillId="0" borderId="21" xfId="50" applyNumberFormat="1" applyFont="1" applyFill="1" applyBorder="1" applyAlignment="1">
      <alignment/>
      <protection/>
    </xf>
    <xf numFmtId="0" fontId="9" fillId="0" borderId="21" xfId="50" applyFont="1" applyFill="1" applyBorder="1" applyAlignment="1">
      <alignment horizontal="right"/>
      <protection/>
    </xf>
    <xf numFmtId="169" fontId="9" fillId="0" borderId="21" xfId="50" applyNumberFormat="1" applyFont="1" applyFill="1" applyBorder="1" applyAlignment="1">
      <alignment/>
      <protection/>
    </xf>
    <xf numFmtId="0" fontId="6" fillId="0" borderId="20" xfId="50" applyFont="1" applyBorder="1" applyAlignment="1">
      <alignment horizontal="center"/>
      <protection/>
    </xf>
    <xf numFmtId="0" fontId="6" fillId="0" borderId="21" xfId="50" applyFont="1" applyBorder="1" applyAlignment="1">
      <alignment horizontal="left" indent="1"/>
      <protection/>
    </xf>
    <xf numFmtId="166" fontId="6" fillId="0" borderId="20" xfId="50" applyNumberFormat="1" applyFont="1" applyBorder="1">
      <alignment/>
      <protection/>
    </xf>
    <xf numFmtId="166" fontId="6" fillId="0" borderId="21" xfId="50" applyNumberFormat="1" applyFont="1" applyBorder="1">
      <alignment/>
      <protection/>
    </xf>
    <xf numFmtId="166" fontId="9" fillId="0" borderId="20" xfId="50" applyNumberFormat="1" applyFont="1" applyBorder="1">
      <alignment/>
      <protection/>
    </xf>
    <xf numFmtId="0" fontId="6" fillId="0" borderId="21" xfId="50" applyFont="1" applyFill="1" applyBorder="1" applyAlignment="1">
      <alignment horizontal="left" indent="1"/>
      <protection/>
    </xf>
    <xf numFmtId="0" fontId="6" fillId="0" borderId="22" xfId="50" applyFont="1" applyBorder="1" applyAlignment="1" quotePrefix="1">
      <alignment horizontal="center"/>
      <protection/>
    </xf>
    <xf numFmtId="0" fontId="6" fillId="0" borderId="23" xfId="50" applyFont="1" applyFill="1" applyBorder="1" applyAlignment="1">
      <alignment horizontal="left" indent="1"/>
      <protection/>
    </xf>
    <xf numFmtId="166" fontId="6" fillId="0" borderId="22" xfId="50" applyNumberFormat="1" applyFont="1" applyFill="1" applyBorder="1" applyAlignment="1">
      <alignment/>
      <protection/>
    </xf>
    <xf numFmtId="169" fontId="6" fillId="0" borderId="23" xfId="50" applyNumberFormat="1" applyFont="1" applyFill="1" applyBorder="1" applyAlignment="1">
      <alignment/>
      <protection/>
    </xf>
    <xf numFmtId="166" fontId="9" fillId="0" borderId="22" xfId="50" applyNumberFormat="1" applyFont="1" applyFill="1" applyBorder="1" applyAlignment="1">
      <alignment/>
      <protection/>
    </xf>
    <xf numFmtId="0" fontId="6" fillId="0" borderId="16" xfId="50" applyFont="1" applyBorder="1" applyAlignment="1">
      <alignment horizontal="center"/>
      <protection/>
    </xf>
    <xf numFmtId="0" fontId="6" fillId="0" borderId="17" xfId="50" applyFont="1" applyFill="1" applyBorder="1" applyAlignment="1">
      <alignment/>
      <protection/>
    </xf>
    <xf numFmtId="166" fontId="6" fillId="0" borderId="16" xfId="50" applyNumberFormat="1" applyFont="1" applyFill="1" applyBorder="1" applyAlignment="1">
      <alignment/>
      <protection/>
    </xf>
    <xf numFmtId="166" fontId="6" fillId="0" borderId="17" xfId="50" applyNumberFormat="1" applyFont="1" applyFill="1" applyBorder="1" applyAlignment="1">
      <alignment/>
      <protection/>
    </xf>
    <xf numFmtId="166" fontId="9" fillId="0" borderId="16" xfId="50" applyNumberFormat="1" applyFont="1" applyFill="1" applyBorder="1" applyAlignment="1">
      <alignment/>
      <protection/>
    </xf>
    <xf numFmtId="169" fontId="6" fillId="0" borderId="17" xfId="50" applyNumberFormat="1" applyFont="1" applyFill="1" applyBorder="1" applyAlignment="1">
      <alignment/>
      <protection/>
    </xf>
    <xf numFmtId="0" fontId="9" fillId="0" borderId="23" xfId="50" applyFont="1" applyFill="1" applyBorder="1" applyAlignment="1">
      <alignment horizontal="right"/>
      <protection/>
    </xf>
    <xf numFmtId="169" fontId="9" fillId="0" borderId="23" xfId="50" applyNumberFormat="1" applyFont="1" applyFill="1" applyBorder="1" applyAlignment="1">
      <alignment/>
      <protection/>
    </xf>
    <xf numFmtId="0" fontId="6" fillId="0" borderId="16" xfId="50" applyFont="1" applyBorder="1" applyAlignment="1" quotePrefix="1">
      <alignment horizontal="center"/>
      <protection/>
    </xf>
    <xf numFmtId="0" fontId="9" fillId="0" borderId="17" xfId="50" applyFont="1" applyFill="1" applyBorder="1" applyAlignment="1">
      <alignment/>
      <protection/>
    </xf>
    <xf numFmtId="0" fontId="9" fillId="0" borderId="23" xfId="50" applyFont="1" applyFill="1" applyBorder="1" applyAlignment="1">
      <alignment vertical="top"/>
      <protection/>
    </xf>
    <xf numFmtId="166" fontId="9" fillId="0" borderId="22" xfId="50" applyNumberFormat="1" applyFont="1" applyFill="1" applyBorder="1" applyAlignment="1">
      <alignment vertical="top"/>
      <protection/>
    </xf>
    <xf numFmtId="169" fontId="9" fillId="0" borderId="23" xfId="50" applyNumberFormat="1" applyFont="1" applyFill="1" applyBorder="1" applyAlignment="1">
      <alignment vertical="top"/>
      <protection/>
    </xf>
    <xf numFmtId="0" fontId="6" fillId="0" borderId="19" xfId="50" applyFont="1" applyBorder="1" applyAlignment="1" quotePrefix="1">
      <alignment horizontal="center"/>
      <protection/>
    </xf>
    <xf numFmtId="0" fontId="6" fillId="0" borderId="12" xfId="50" applyFont="1" applyFill="1" applyBorder="1" applyAlignment="1">
      <alignment/>
      <protection/>
    </xf>
    <xf numFmtId="166" fontId="6" fillId="0" borderId="19" xfId="50" applyNumberFormat="1" applyFont="1" applyFill="1" applyBorder="1" applyAlignment="1">
      <alignment/>
      <protection/>
    </xf>
    <xf numFmtId="169" fontId="6" fillId="0" borderId="12" xfId="50" applyNumberFormat="1" applyFont="1" applyFill="1" applyBorder="1" applyAlignment="1">
      <alignment/>
      <protection/>
    </xf>
    <xf numFmtId="166" fontId="9" fillId="0" borderId="19" xfId="50" applyNumberFormat="1" applyFont="1" applyFill="1" applyBorder="1" applyAlignment="1">
      <alignment/>
      <protection/>
    </xf>
    <xf numFmtId="0" fontId="6" fillId="0" borderId="19" xfId="50" applyFont="1" applyBorder="1" applyAlignment="1">
      <alignment horizontal="centerContinuous"/>
      <protection/>
    </xf>
    <xf numFmtId="0" fontId="6" fillId="0" borderId="24" xfId="50" applyFont="1" applyBorder="1" applyAlignment="1">
      <alignment horizontal="centerContinuous"/>
      <protection/>
    </xf>
    <xf numFmtId="0" fontId="6" fillId="0" borderId="25" xfId="50" applyFont="1" applyBorder="1" applyAlignment="1">
      <alignment horizontal="centerContinuous"/>
      <protection/>
    </xf>
    <xf numFmtId="0" fontId="6" fillId="0" borderId="11" xfId="50" applyFont="1" applyBorder="1" applyAlignment="1">
      <alignment horizontal="centerContinuous"/>
      <protection/>
    </xf>
    <xf numFmtId="0" fontId="9" fillId="0" borderId="12" xfId="50" applyFont="1" applyBorder="1" applyAlignment="1">
      <alignment horizontal="centerContinuous"/>
      <protection/>
    </xf>
    <xf numFmtId="0" fontId="6" fillId="0" borderId="26" xfId="50" applyFont="1" applyBorder="1" applyAlignment="1">
      <alignment horizontal="center"/>
      <protection/>
    </xf>
    <xf numFmtId="0" fontId="9" fillId="0" borderId="26" xfId="50" applyFont="1" applyBorder="1" applyAlignment="1">
      <alignment horizontal="center"/>
      <protection/>
    </xf>
    <xf numFmtId="0" fontId="6" fillId="0" borderId="27" xfId="50" applyFont="1" applyBorder="1" applyAlignment="1">
      <alignment horizontal="center"/>
      <protection/>
    </xf>
    <xf numFmtId="0" fontId="9" fillId="0" borderId="27" xfId="50" applyFont="1" applyBorder="1" applyAlignment="1">
      <alignment horizontal="center"/>
      <protection/>
    </xf>
    <xf numFmtId="0" fontId="6" fillId="0" borderId="26" xfId="50" applyFont="1" applyBorder="1">
      <alignment/>
      <protection/>
    </xf>
    <xf numFmtId="0" fontId="9" fillId="0" borderId="26" xfId="50" applyFont="1" applyBorder="1">
      <alignment/>
      <protection/>
    </xf>
    <xf numFmtId="166" fontId="6" fillId="0" borderId="28" xfId="50" applyNumberFormat="1" applyFont="1" applyBorder="1">
      <alignment/>
      <protection/>
    </xf>
    <xf numFmtId="166" fontId="9" fillId="0" borderId="28" xfId="50" applyNumberFormat="1" applyFont="1" applyBorder="1">
      <alignment/>
      <protection/>
    </xf>
    <xf numFmtId="166" fontId="6" fillId="0" borderId="28" xfId="50" applyNumberFormat="1" applyFont="1" applyFill="1" applyBorder="1">
      <alignment/>
      <protection/>
    </xf>
    <xf numFmtId="166" fontId="6" fillId="34" borderId="28" xfId="50" applyNumberFormat="1" applyFont="1" applyFill="1" applyBorder="1">
      <alignment/>
      <protection/>
    </xf>
    <xf numFmtId="0" fontId="9" fillId="0" borderId="20" xfId="50" applyFont="1" applyBorder="1" applyAlignment="1">
      <alignment horizontal="center"/>
      <protection/>
    </xf>
    <xf numFmtId="166" fontId="9" fillId="0" borderId="27" xfId="50" applyNumberFormat="1" applyFont="1" applyBorder="1">
      <alignment/>
      <protection/>
    </xf>
    <xf numFmtId="166" fontId="9" fillId="0" borderId="27" xfId="50" applyNumberFormat="1" applyFont="1" applyFill="1" applyBorder="1">
      <alignment/>
      <protection/>
    </xf>
    <xf numFmtId="0" fontId="6" fillId="0" borderId="19" xfId="50" applyFont="1" applyBorder="1" applyAlignment="1">
      <alignment horizontal="center"/>
      <protection/>
    </xf>
    <xf numFmtId="0" fontId="6" fillId="0" borderId="11" xfId="50" applyFont="1" applyBorder="1" applyAlignment="1">
      <alignment horizontal="right"/>
      <protection/>
    </xf>
    <xf numFmtId="0" fontId="9" fillId="0" borderId="12" xfId="50" applyFont="1" applyBorder="1" applyAlignment="1">
      <alignment horizontal="left"/>
      <protection/>
    </xf>
    <xf numFmtId="166" fontId="6" fillId="0" borderId="13" xfId="50" applyNumberFormat="1" applyFont="1" applyBorder="1">
      <alignment/>
      <protection/>
    </xf>
    <xf numFmtId="166" fontId="6" fillId="0" borderId="13" xfId="50" applyNumberFormat="1" applyFont="1" applyFill="1" applyBorder="1">
      <alignment/>
      <protection/>
    </xf>
    <xf numFmtId="166" fontId="9" fillId="0" borderId="13" xfId="50" applyNumberFormat="1" applyFont="1" applyBorder="1">
      <alignment/>
      <protection/>
    </xf>
    <xf numFmtId="166" fontId="6" fillId="0" borderId="26" xfId="50" applyNumberFormat="1" applyFont="1" applyBorder="1">
      <alignment/>
      <protection/>
    </xf>
    <xf numFmtId="166" fontId="6" fillId="0" borderId="26" xfId="50" applyNumberFormat="1" applyFont="1" applyFill="1" applyBorder="1">
      <alignment/>
      <protection/>
    </xf>
    <xf numFmtId="166" fontId="9" fillId="0" borderId="26" xfId="50" applyNumberFormat="1" applyFont="1" applyBorder="1">
      <alignment/>
      <protection/>
    </xf>
    <xf numFmtId="0" fontId="9" fillId="0" borderId="19" xfId="50" applyFont="1" applyBorder="1" applyAlignment="1">
      <alignment horizontal="center"/>
      <protection/>
    </xf>
    <xf numFmtId="0" fontId="9" fillId="0" borderId="11" xfId="50" applyFont="1" applyBorder="1" applyAlignment="1">
      <alignment horizontal="right"/>
      <protection/>
    </xf>
    <xf numFmtId="166" fontId="9" fillId="0" borderId="13" xfId="50" applyNumberFormat="1" applyFont="1" applyFill="1" applyBorder="1">
      <alignment/>
      <protection/>
    </xf>
    <xf numFmtId="0" fontId="6" fillId="0" borderId="17" xfId="50" applyFont="1" applyBorder="1" applyAlignment="1">
      <alignment horizontal="center"/>
      <protection/>
    </xf>
    <xf numFmtId="0" fontId="6" fillId="0" borderId="12" xfId="50" applyFont="1" applyBorder="1" applyAlignment="1">
      <alignment horizontal="centerContinuous"/>
      <protection/>
    </xf>
    <xf numFmtId="0" fontId="6" fillId="0" borderId="23" xfId="50" applyFont="1" applyBorder="1" applyAlignment="1">
      <alignment horizontal="center"/>
      <protection/>
    </xf>
    <xf numFmtId="0" fontId="6" fillId="0" borderId="15" xfId="50" applyFont="1" applyBorder="1" applyAlignment="1">
      <alignment/>
      <protection/>
    </xf>
    <xf numFmtId="166" fontId="6" fillId="0" borderId="26" xfId="50" applyNumberFormat="1" applyFont="1" applyBorder="1" applyAlignment="1">
      <alignment/>
      <protection/>
    </xf>
    <xf numFmtId="166" fontId="9" fillId="0" borderId="26" xfId="50" applyNumberFormat="1" applyFont="1" applyBorder="1" applyAlignment="1">
      <alignment/>
      <protection/>
    </xf>
    <xf numFmtId="166" fontId="9" fillId="0" borderId="28" xfId="50" applyNumberFormat="1" applyFont="1" applyBorder="1" applyAlignment="1">
      <alignment/>
      <protection/>
    </xf>
    <xf numFmtId="0" fontId="6" fillId="0" borderId="21" xfId="50" applyFont="1" applyBorder="1">
      <alignment/>
      <protection/>
    </xf>
    <xf numFmtId="166" fontId="6" fillId="35" borderId="28" xfId="50" applyNumberFormat="1" applyFont="1" applyFill="1" applyBorder="1">
      <alignment/>
      <protection/>
    </xf>
    <xf numFmtId="0" fontId="9" fillId="0" borderId="22" xfId="50" applyFont="1" applyBorder="1" applyAlignment="1">
      <alignment horizontal="center"/>
      <protection/>
    </xf>
    <xf numFmtId="0" fontId="9" fillId="0" borderId="29" xfId="50" applyFont="1" applyBorder="1">
      <alignment/>
      <protection/>
    </xf>
    <xf numFmtId="0" fontId="9" fillId="0" borderId="23" xfId="50" applyFont="1" applyBorder="1">
      <alignment/>
      <protection/>
    </xf>
    <xf numFmtId="166" fontId="9" fillId="0" borderId="27" xfId="50" applyNumberFormat="1" applyFont="1" applyBorder="1" applyAlignment="1">
      <alignment/>
      <protection/>
    </xf>
    <xf numFmtId="0" fontId="6" fillId="0" borderId="11" xfId="50" applyFont="1" applyBorder="1">
      <alignment/>
      <protection/>
    </xf>
    <xf numFmtId="0" fontId="9" fillId="0" borderId="12" xfId="50" applyFont="1" applyBorder="1">
      <alignment/>
      <protection/>
    </xf>
    <xf numFmtId="166" fontId="6" fillId="0" borderId="13" xfId="50" applyNumberFormat="1" applyFont="1" applyBorder="1" applyAlignment="1">
      <alignment/>
      <protection/>
    </xf>
    <xf numFmtId="166" fontId="9" fillId="0" borderId="13" xfId="50" applyNumberFormat="1" applyFont="1" applyBorder="1" applyAlignment="1">
      <alignment/>
      <protection/>
    </xf>
    <xf numFmtId="0" fontId="6" fillId="0" borderId="30" xfId="50" applyFont="1" applyBorder="1" applyAlignment="1">
      <alignment horizontal="left" indent="1"/>
      <protection/>
    </xf>
    <xf numFmtId="166" fontId="6" fillId="0" borderId="27" xfId="50" applyNumberFormat="1" applyFont="1" applyBorder="1">
      <alignment/>
      <protection/>
    </xf>
    <xf numFmtId="0" fontId="9" fillId="0" borderId="15" xfId="50" applyFont="1" applyBorder="1">
      <alignment/>
      <protection/>
    </xf>
    <xf numFmtId="0" fontId="9" fillId="0" borderId="29" xfId="50" applyFont="1" applyBorder="1" applyAlignment="1">
      <alignment vertical="top"/>
      <protection/>
    </xf>
    <xf numFmtId="0" fontId="9" fillId="0" borderId="23" xfId="50" applyFont="1" applyBorder="1" applyAlignment="1">
      <alignment vertical="top"/>
      <protection/>
    </xf>
    <xf numFmtId="166" fontId="9" fillId="0" borderId="27" xfId="50" applyNumberFormat="1" applyFont="1" applyBorder="1" applyAlignment="1">
      <alignment vertical="top"/>
      <protection/>
    </xf>
    <xf numFmtId="0" fontId="6" fillId="0" borderId="15" xfId="50" applyFont="1" applyBorder="1" applyAlignment="1">
      <alignment horizontal="left"/>
      <protection/>
    </xf>
    <xf numFmtId="0" fontId="6" fillId="0" borderId="29" xfId="50" applyFont="1" applyBorder="1">
      <alignment/>
      <protection/>
    </xf>
    <xf numFmtId="0" fontId="6" fillId="0" borderId="23" xfId="50" applyFont="1" applyBorder="1" applyAlignment="1">
      <alignment/>
      <protection/>
    </xf>
    <xf numFmtId="166" fontId="6" fillId="0" borderId="27" xfId="50" applyNumberFormat="1" applyFont="1" applyBorder="1" applyAlignment="1">
      <alignment/>
      <protection/>
    </xf>
    <xf numFmtId="166" fontId="6" fillId="35" borderId="27" xfId="50" applyNumberFormat="1" applyFont="1" applyFill="1" applyBorder="1" applyAlignment="1">
      <alignment/>
      <protection/>
    </xf>
    <xf numFmtId="0" fontId="6" fillId="0" borderId="19" xfId="50" applyFont="1" applyBorder="1">
      <alignment/>
      <protection/>
    </xf>
    <xf numFmtId="0" fontId="6" fillId="0" borderId="11" xfId="50" applyFont="1" applyBorder="1" applyAlignment="1">
      <alignment/>
      <protection/>
    </xf>
    <xf numFmtId="166" fontId="6" fillId="0" borderId="11" xfId="50" applyNumberFormat="1" applyFont="1" applyBorder="1">
      <alignment/>
      <protection/>
    </xf>
    <xf numFmtId="166" fontId="6" fillId="0" borderId="12" xfId="50" applyNumberFormat="1" applyFont="1" applyBorder="1">
      <alignment/>
      <protection/>
    </xf>
    <xf numFmtId="0" fontId="6" fillId="0" borderId="15" xfId="50" applyFont="1" applyBorder="1">
      <alignment/>
      <protection/>
    </xf>
    <xf numFmtId="0" fontId="6" fillId="0" borderId="20" xfId="50" applyFont="1" applyBorder="1">
      <alignment/>
      <protection/>
    </xf>
    <xf numFmtId="0" fontId="6" fillId="0" borderId="21" xfId="50" applyFont="1" applyBorder="1" applyAlignment="1">
      <alignment horizontal="centerContinuous"/>
      <protection/>
    </xf>
    <xf numFmtId="0" fontId="6" fillId="0" borderId="12" xfId="50" applyFont="1" applyBorder="1">
      <alignment/>
      <protection/>
    </xf>
    <xf numFmtId="0" fontId="6" fillId="0" borderId="30" xfId="50" applyFont="1" applyBorder="1">
      <alignment/>
      <protection/>
    </xf>
    <xf numFmtId="166" fontId="6" fillId="0" borderId="28" xfId="50" applyNumberFormat="1" applyFont="1" applyBorder="1" applyAlignment="1">
      <alignment/>
      <protection/>
    </xf>
    <xf numFmtId="166" fontId="6" fillId="35" borderId="28" xfId="50" applyNumberFormat="1" applyFont="1" applyFill="1" applyBorder="1" applyAlignment="1">
      <alignment/>
      <protection/>
    </xf>
    <xf numFmtId="166" fontId="9" fillId="0" borderId="12" xfId="50" applyNumberFormat="1" applyFont="1" applyBorder="1">
      <alignment/>
      <protection/>
    </xf>
    <xf numFmtId="0" fontId="4" fillId="0" borderId="26" xfId="50" applyFont="1" applyBorder="1" applyAlignment="1">
      <alignment horizontal="center" vertical="center" wrapText="1"/>
      <protection/>
    </xf>
    <xf numFmtId="0" fontId="4" fillId="0" borderId="26" xfId="50" applyFont="1" applyBorder="1" applyAlignment="1">
      <alignment vertical="center" wrapText="1"/>
      <protection/>
    </xf>
    <xf numFmtId="0" fontId="4" fillId="0" borderId="28" xfId="50" applyFont="1" applyBorder="1" applyAlignment="1">
      <alignment horizontal="center" vertical="center" wrapText="1"/>
      <protection/>
    </xf>
    <xf numFmtId="0" fontId="4" fillId="0" borderId="28" xfId="50" applyFont="1" applyBorder="1" applyAlignment="1">
      <alignment horizontal="center" vertical="top" wrapText="1"/>
      <protection/>
    </xf>
    <xf numFmtId="0" fontId="4" fillId="0" borderId="22" xfId="50" applyFont="1" applyBorder="1" applyAlignment="1">
      <alignment horizontal="center" vertical="center"/>
      <protection/>
    </xf>
    <xf numFmtId="0" fontId="4" fillId="0" borderId="29" xfId="50" applyFont="1" applyBorder="1" applyAlignment="1">
      <alignment horizontal="center" vertical="center"/>
      <protection/>
    </xf>
    <xf numFmtId="0" fontId="4" fillId="0" borderId="23" xfId="50" applyFont="1" applyBorder="1" applyAlignment="1">
      <alignment horizontal="center" vertical="center"/>
      <protection/>
    </xf>
    <xf numFmtId="0" fontId="4" fillId="0" borderId="27" xfId="50" applyFont="1" applyBorder="1" applyAlignment="1">
      <alignment horizontal="center" vertical="top" wrapText="1"/>
      <protection/>
    </xf>
    <xf numFmtId="0" fontId="4" fillId="0" borderId="16" xfId="50" applyFont="1" applyBorder="1" applyAlignment="1">
      <alignment horizontal="center"/>
      <protection/>
    </xf>
    <xf numFmtId="0" fontId="4" fillId="0" borderId="15" xfId="50" applyFont="1" applyBorder="1" applyAlignment="1">
      <alignment horizontal="right"/>
      <protection/>
    </xf>
    <xf numFmtId="0" fontId="4" fillId="0" borderId="17" xfId="50" applyFont="1" applyBorder="1" applyAlignment="1">
      <alignment horizontal="right"/>
      <protection/>
    </xf>
    <xf numFmtId="0" fontId="4" fillId="0" borderId="26" xfId="50" applyFont="1" applyBorder="1">
      <alignment/>
      <protection/>
    </xf>
    <xf numFmtId="0" fontId="4" fillId="0" borderId="20" xfId="50" applyFont="1" applyBorder="1" applyAlignment="1" quotePrefix="1">
      <alignment horizontal="center"/>
      <protection/>
    </xf>
    <xf numFmtId="0" fontId="4" fillId="0" borderId="21" xfId="50" applyFont="1" applyBorder="1">
      <alignment/>
      <protection/>
    </xf>
    <xf numFmtId="164" fontId="4" fillId="0" borderId="28" xfId="50" applyNumberFormat="1" applyFont="1" applyBorder="1">
      <alignment/>
      <protection/>
    </xf>
    <xf numFmtId="165" fontId="4" fillId="0" borderId="28" xfId="50" applyNumberFormat="1" applyFont="1" applyBorder="1">
      <alignment/>
      <protection/>
    </xf>
    <xf numFmtId="0" fontId="4" fillId="0" borderId="20" xfId="50" applyFont="1" applyBorder="1" applyAlignment="1">
      <alignment horizontal="center"/>
      <protection/>
    </xf>
    <xf numFmtId="0" fontId="4" fillId="0" borderId="21" xfId="50" applyFont="1" applyBorder="1" applyAlignment="1">
      <alignment/>
      <protection/>
    </xf>
    <xf numFmtId="0" fontId="4" fillId="0" borderId="22" xfId="50" applyFont="1" applyBorder="1" applyAlignment="1">
      <alignment horizontal="center"/>
      <protection/>
    </xf>
    <xf numFmtId="0" fontId="4" fillId="0" borderId="29" xfId="50" applyFont="1" applyBorder="1">
      <alignment/>
      <protection/>
    </xf>
    <xf numFmtId="0" fontId="4" fillId="0" borderId="23" xfId="50" applyFont="1" applyBorder="1">
      <alignment/>
      <protection/>
    </xf>
    <xf numFmtId="166" fontId="4" fillId="0" borderId="27" xfId="50" applyNumberFormat="1" applyFont="1" applyBorder="1">
      <alignment/>
      <protection/>
    </xf>
    <xf numFmtId="167" fontId="4" fillId="0" borderId="27" xfId="50" applyNumberFormat="1" applyFont="1" applyBorder="1">
      <alignment/>
      <protection/>
    </xf>
    <xf numFmtId="0" fontId="5" fillId="0" borderId="16" xfId="50" applyFont="1" applyBorder="1" applyAlignment="1">
      <alignment horizontal="center"/>
      <protection/>
    </xf>
    <xf numFmtId="0" fontId="5" fillId="0" borderId="15" xfId="50" applyFont="1" applyBorder="1">
      <alignment/>
      <protection/>
    </xf>
    <xf numFmtId="0" fontId="5" fillId="0" borderId="17" xfId="50" applyFont="1" applyBorder="1">
      <alignment/>
      <protection/>
    </xf>
    <xf numFmtId="166" fontId="5" fillId="0" borderId="26" xfId="50" applyNumberFormat="1" applyFont="1" applyBorder="1">
      <alignment/>
      <protection/>
    </xf>
    <xf numFmtId="167" fontId="5" fillId="0" borderId="26" xfId="50" applyNumberFormat="1" applyFont="1" applyBorder="1">
      <alignment/>
      <protection/>
    </xf>
    <xf numFmtId="0" fontId="5" fillId="0" borderId="22" xfId="50" applyFont="1" applyBorder="1" applyAlignment="1">
      <alignment horizontal="center" vertical="top"/>
      <protection/>
    </xf>
    <xf numFmtId="0" fontId="5" fillId="0" borderId="29" xfId="50" applyFont="1" applyBorder="1" applyAlignment="1">
      <alignment vertical="top"/>
      <protection/>
    </xf>
    <xf numFmtId="0" fontId="5" fillId="0" borderId="23" xfId="50" applyFont="1" applyBorder="1" applyAlignment="1">
      <alignment vertical="top"/>
      <protection/>
    </xf>
    <xf numFmtId="164" fontId="5" fillId="0" borderId="27" xfId="50" applyNumberFormat="1" applyFont="1" applyBorder="1" applyAlignment="1">
      <alignment vertical="top"/>
      <protection/>
    </xf>
    <xf numFmtId="165" fontId="5" fillId="0" borderId="27" xfId="50" applyNumberFormat="1" applyFont="1" applyBorder="1" applyAlignment="1">
      <alignment vertical="top"/>
      <protection/>
    </xf>
    <xf numFmtId="164" fontId="5" fillId="0" borderId="13" xfId="50" applyNumberFormat="1" applyFont="1" applyBorder="1">
      <alignment/>
      <protection/>
    </xf>
    <xf numFmtId="165" fontId="5" fillId="0" borderId="13" xfId="50" applyNumberFormat="1" applyFont="1" applyBorder="1" applyAlignment="1">
      <alignment/>
      <protection/>
    </xf>
    <xf numFmtId="0" fontId="4" fillId="0" borderId="16" xfId="50" applyFont="1" applyBorder="1">
      <alignment/>
      <protection/>
    </xf>
    <xf numFmtId="0" fontId="4" fillId="0" borderId="15" xfId="50" applyFont="1" applyBorder="1">
      <alignment/>
      <protection/>
    </xf>
    <xf numFmtId="0" fontId="4" fillId="0" borderId="17" xfId="50" applyFont="1" applyBorder="1">
      <alignment/>
      <protection/>
    </xf>
    <xf numFmtId="0" fontId="4" fillId="0" borderId="26" xfId="50" applyFont="1" applyBorder="1" applyAlignment="1">
      <alignment horizontal="center"/>
      <protection/>
    </xf>
    <xf numFmtId="0" fontId="4" fillId="0" borderId="20" xfId="50" applyFont="1" applyBorder="1">
      <alignment/>
      <protection/>
    </xf>
    <xf numFmtId="0" fontId="4" fillId="0" borderId="21" xfId="50" applyFont="1" applyBorder="1" applyAlignment="1">
      <alignment horizontal="center"/>
      <protection/>
    </xf>
    <xf numFmtId="0" fontId="4" fillId="0" borderId="28" xfId="50" applyFont="1" applyBorder="1" applyAlignment="1">
      <alignment horizontal="center"/>
      <protection/>
    </xf>
    <xf numFmtId="0" fontId="4" fillId="0" borderId="22" xfId="50" applyFont="1" applyBorder="1">
      <alignment/>
      <protection/>
    </xf>
    <xf numFmtId="0" fontId="4" fillId="0" borderId="27" xfId="50" applyFont="1" applyBorder="1" applyAlignment="1">
      <alignment horizontal="center"/>
      <protection/>
    </xf>
    <xf numFmtId="168" fontId="4" fillId="0" borderId="28" xfId="50" applyNumberFormat="1" applyFont="1" applyBorder="1">
      <alignment/>
      <protection/>
    </xf>
    <xf numFmtId="0" fontId="9" fillId="0" borderId="11" xfId="50" applyFont="1" applyBorder="1" applyAlignment="1">
      <alignment horizontal="centerContinuous"/>
      <protection/>
    </xf>
    <xf numFmtId="0" fontId="7" fillId="0" borderId="27" xfId="50" applyFont="1" applyBorder="1" applyAlignment="1">
      <alignment horizontal="center"/>
      <protection/>
    </xf>
    <xf numFmtId="166" fontId="9" fillId="0" borderId="28" xfId="50" applyNumberFormat="1" applyFont="1" applyFill="1" applyBorder="1">
      <alignment/>
      <protection/>
    </xf>
    <xf numFmtId="0" fontId="9" fillId="0" borderId="19" xfId="50" applyFont="1" applyBorder="1" applyAlignment="1">
      <alignment/>
      <protection/>
    </xf>
    <xf numFmtId="0" fontId="9" fillId="0" borderId="12" xfId="50" applyFont="1" applyBorder="1" applyAlignment="1">
      <alignment/>
      <protection/>
    </xf>
    <xf numFmtId="0" fontId="9" fillId="0" borderId="31" xfId="50" applyFont="1" applyBorder="1" applyAlignment="1">
      <alignment horizontal="center"/>
      <protection/>
    </xf>
    <xf numFmtId="0" fontId="9" fillId="0" borderId="14" xfId="50" applyFont="1" applyBorder="1" applyAlignment="1">
      <alignment horizontal="right"/>
      <protection/>
    </xf>
    <xf numFmtId="0" fontId="9" fillId="0" borderId="14" xfId="50" applyFont="1" applyBorder="1" applyAlignment="1">
      <alignment/>
      <protection/>
    </xf>
    <xf numFmtId="166" fontId="6" fillId="0" borderId="28" xfId="50" applyNumberFormat="1" applyFont="1" applyBorder="1" applyAlignment="1">
      <alignment horizontal="right"/>
      <protection/>
    </xf>
    <xf numFmtId="0" fontId="9" fillId="0" borderId="11" xfId="50" applyFont="1" applyBorder="1">
      <alignment/>
      <protection/>
    </xf>
    <xf numFmtId="0" fontId="6" fillId="0" borderId="16" xfId="50" applyFont="1" applyBorder="1" applyAlignment="1">
      <alignment horizontal="left" indent="1"/>
      <protection/>
    </xf>
    <xf numFmtId="0" fontId="6" fillId="0" borderId="21" xfId="50" applyFont="1" applyBorder="1" applyAlignment="1">
      <alignment horizontal="left"/>
      <protection/>
    </xf>
    <xf numFmtId="0" fontId="6" fillId="0" borderId="22" xfId="50" applyFont="1" applyBorder="1" applyAlignment="1">
      <alignment horizontal="center"/>
      <protection/>
    </xf>
    <xf numFmtId="0" fontId="6" fillId="0" borderId="29" xfId="50" applyFont="1" applyBorder="1" applyAlignment="1">
      <alignment horizontal="left" indent="4"/>
      <protection/>
    </xf>
    <xf numFmtId="0" fontId="9" fillId="0" borderId="19" xfId="50" applyFont="1" applyBorder="1" applyAlignment="1">
      <alignment horizontal="left" indent="1"/>
      <protection/>
    </xf>
    <xf numFmtId="0" fontId="9" fillId="0" borderId="11" xfId="50" applyFont="1" applyBorder="1" applyAlignment="1">
      <alignment/>
      <protection/>
    </xf>
    <xf numFmtId="0" fontId="6" fillId="0" borderId="12" xfId="50" applyFont="1" applyBorder="1" applyAlignment="1">
      <alignment/>
      <protection/>
    </xf>
    <xf numFmtId="0" fontId="6" fillId="0" borderId="28" xfId="50" applyFont="1" applyBorder="1" applyAlignment="1">
      <alignment horizontal="center" vertical="center"/>
      <protection/>
    </xf>
    <xf numFmtId="0" fontId="6" fillId="0" borderId="27" xfId="50" applyFont="1" applyBorder="1" applyAlignment="1">
      <alignment horizontal="center" vertical="center"/>
      <protection/>
    </xf>
    <xf numFmtId="0" fontId="9" fillId="0" borderId="28" xfId="50" applyFont="1" applyBorder="1" applyAlignment="1">
      <alignment horizontal="center" vertical="center"/>
      <protection/>
    </xf>
    <xf numFmtId="0" fontId="9" fillId="0" borderId="27" xfId="50" applyFont="1" applyBorder="1" applyAlignment="1">
      <alignment horizontal="center" vertical="center"/>
      <protection/>
    </xf>
    <xf numFmtId="0" fontId="6" fillId="2" borderId="19" xfId="50" applyFont="1" applyFill="1" applyBorder="1" applyAlignment="1">
      <alignment horizontal="center"/>
      <protection/>
    </xf>
    <xf numFmtId="0" fontId="6" fillId="2" borderId="11" xfId="50" applyFont="1" applyFill="1" applyBorder="1" applyAlignment="1">
      <alignment horizontal="center"/>
      <protection/>
    </xf>
    <xf numFmtId="0" fontId="6" fillId="0" borderId="16" xfId="50" applyFont="1" applyBorder="1" applyAlignment="1">
      <alignment horizontal="center" vertical="center"/>
      <protection/>
    </xf>
    <xf numFmtId="0" fontId="6" fillId="0" borderId="15" xfId="50" applyFont="1" applyBorder="1" applyAlignment="1">
      <alignment horizontal="center" vertical="center"/>
      <protection/>
    </xf>
    <xf numFmtId="0" fontId="6" fillId="0" borderId="17" xfId="50" applyFont="1" applyBorder="1" applyAlignment="1">
      <alignment horizontal="center" vertical="center"/>
      <protection/>
    </xf>
    <xf numFmtId="0" fontId="6" fillId="0" borderId="20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21" xfId="50" applyFont="1" applyBorder="1" applyAlignment="1">
      <alignment horizontal="center" vertical="center"/>
      <protection/>
    </xf>
    <xf numFmtId="0" fontId="6" fillId="0" borderId="22" xfId="50" applyFont="1" applyBorder="1" applyAlignment="1">
      <alignment horizontal="center" vertical="center"/>
      <protection/>
    </xf>
    <xf numFmtId="0" fontId="6" fillId="0" borderId="29" xfId="50" applyFont="1" applyBorder="1" applyAlignment="1">
      <alignment horizontal="center" vertical="center"/>
      <protection/>
    </xf>
    <xf numFmtId="0" fontId="6" fillId="0" borderId="23" xfId="50" applyFont="1" applyBorder="1" applyAlignment="1">
      <alignment horizontal="center" vertical="center"/>
      <protection/>
    </xf>
    <xf numFmtId="0" fontId="6" fillId="0" borderId="22" xfId="50" applyFont="1" applyBorder="1" applyAlignment="1">
      <alignment horizontal="center" vertical="center" wrapText="1"/>
      <protection/>
    </xf>
    <xf numFmtId="0" fontId="6" fillId="0" borderId="23" xfId="50" applyFont="1" applyBorder="1" applyAlignment="1">
      <alignment horizontal="center" vertical="center" wrapText="1"/>
      <protection/>
    </xf>
    <xf numFmtId="0" fontId="6" fillId="2" borderId="19" xfId="50" applyFont="1" applyFill="1" applyBorder="1" applyAlignment="1" quotePrefix="1">
      <alignment horizontal="center"/>
      <protection/>
    </xf>
    <xf numFmtId="0" fontId="6" fillId="2" borderId="12" xfId="50" applyFont="1" applyFill="1" applyBorder="1" applyAlignment="1" quotePrefix="1">
      <alignment horizontal="center"/>
      <protection/>
    </xf>
    <xf numFmtId="0" fontId="6" fillId="0" borderId="16" xfId="50" applyFont="1" applyBorder="1" applyAlignment="1">
      <alignment horizontal="center" vertical="center" wrapText="1"/>
      <protection/>
    </xf>
    <xf numFmtId="0" fontId="6" fillId="0" borderId="17" xfId="50" applyFont="1" applyBorder="1" applyAlignment="1">
      <alignment horizontal="center" vertical="center" wrapText="1"/>
      <protection/>
    </xf>
    <xf numFmtId="0" fontId="6" fillId="0" borderId="0" xfId="49" applyFont="1" applyBorder="1" applyAlignment="1">
      <alignment horizontal="left" wrapText="1" indent="3"/>
      <protection/>
    </xf>
    <xf numFmtId="0" fontId="2" fillId="0" borderId="0" xfId="47" applyFont="1" applyBorder="1" applyAlignment="1">
      <alignment horizontal="left" wrapText="1" indent="3"/>
      <protection/>
    </xf>
    <xf numFmtId="0" fontId="6" fillId="2" borderId="12" xfId="50" applyFont="1" applyFill="1" applyBorder="1" applyAlignment="1">
      <alignment horizontal="center"/>
      <protection/>
    </xf>
    <xf numFmtId="0" fontId="6" fillId="0" borderId="0" xfId="50" applyFont="1" applyBorder="1" applyAlignment="1">
      <alignment horizontal="left" wrapText="1" indent="3"/>
      <protection/>
    </xf>
    <xf numFmtId="0" fontId="7" fillId="0" borderId="0" xfId="50" applyFont="1" applyBorder="1" applyAlignment="1">
      <alignment horizontal="justify" wrapText="1"/>
      <protection/>
    </xf>
    <xf numFmtId="0" fontId="7" fillId="0" borderId="0" xfId="50" applyFont="1" applyAlignment="1">
      <alignment horizontal="justify" wrapText="1"/>
      <protection/>
    </xf>
    <xf numFmtId="0" fontId="3" fillId="0" borderId="0" xfId="50" applyFont="1" applyAlignment="1">
      <alignment horizontal="left" vertical="center" textRotation="90"/>
      <protection/>
    </xf>
    <xf numFmtId="0" fontId="0" fillId="0" borderId="0" xfId="46" applyAlignment="1">
      <alignment/>
      <protection/>
    </xf>
    <xf numFmtId="0" fontId="4" fillId="0" borderId="16" xfId="50" applyFont="1" applyBorder="1" applyAlignment="1">
      <alignment horizontal="center" vertical="center"/>
      <protection/>
    </xf>
    <xf numFmtId="0" fontId="4" fillId="0" borderId="15" xfId="50" applyFont="1" applyBorder="1" applyAlignment="1">
      <alignment horizontal="center" vertical="center"/>
      <protection/>
    </xf>
    <xf numFmtId="0" fontId="4" fillId="0" borderId="17" xfId="50" applyFont="1" applyBorder="1" applyAlignment="1">
      <alignment horizontal="center" vertical="center"/>
      <protection/>
    </xf>
    <xf numFmtId="0" fontId="4" fillId="0" borderId="20" xfId="50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4" fillId="0" borderId="21" xfId="50" applyFont="1" applyBorder="1" applyAlignment="1">
      <alignment horizontal="center" vertical="center"/>
      <protection/>
    </xf>
    <xf numFmtId="0" fontId="47" fillId="33" borderId="0" xfId="50" applyFont="1" applyFill="1" applyAlignment="1">
      <alignment horizont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_Circtrim 2 2" xfId="48"/>
    <cellStyle name="Normale_Tabelle circolare trimestrale 2" xfId="49"/>
    <cellStyle name="Normale_Tabelle circolare trimestrale 2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26" customWidth="1"/>
    <col min="2" max="2" width="7.7109375" style="26" customWidth="1"/>
    <col min="3" max="3" width="22.7109375" style="27" customWidth="1"/>
    <col min="4" max="6" width="10.7109375" style="26" customWidth="1"/>
    <col min="7" max="7" width="10.7109375" style="33" customWidth="1"/>
    <col min="8" max="8" width="12.7109375" style="26" customWidth="1"/>
    <col min="9" max="9" width="5.00390625" style="26" customWidth="1"/>
    <col min="10" max="16384" width="9.140625" style="26" customWidth="1"/>
  </cols>
  <sheetData>
    <row r="1" ht="23.25" customHeight="1">
      <c r="H1" s="28" t="s">
        <v>136</v>
      </c>
    </row>
    <row r="2" spans="1:8" s="31" customFormat="1" ht="12.75" customHeight="1">
      <c r="A2" s="29" t="s">
        <v>46</v>
      </c>
      <c r="B2" s="29"/>
      <c r="C2" s="30"/>
      <c r="D2" s="29"/>
      <c r="E2" s="29"/>
      <c r="F2" s="29"/>
      <c r="G2" s="29"/>
      <c r="H2" s="29"/>
    </row>
    <row r="3" spans="1:8" s="31" customFormat="1" ht="12.75" customHeight="1">
      <c r="A3" s="29" t="s">
        <v>4</v>
      </c>
      <c r="B3" s="29"/>
      <c r="C3" s="30"/>
      <c r="D3" s="29"/>
      <c r="E3" s="29"/>
      <c r="F3" s="29"/>
      <c r="G3" s="29"/>
      <c r="H3" s="29"/>
    </row>
    <row r="4" spans="1:8" s="31" customFormat="1" ht="12.75" customHeight="1">
      <c r="A4" s="29" t="str">
        <f>"Premi lordi contabilizzati "&amp;IF(datitrim!J1=0,"nell'anno ","a tutto il "&amp;TRIM(datitrim!J1)&amp;" trimestre ")&amp;datitrim!I1</f>
        <v>Premi lordi contabilizzati a tutto il I trimestre 2013</v>
      </c>
      <c r="B4" s="29"/>
      <c r="C4" s="30"/>
      <c r="D4" s="29"/>
      <c r="E4" s="29"/>
      <c r="F4" s="29"/>
      <c r="G4" s="29"/>
      <c r="H4" s="29"/>
    </row>
    <row r="5" spans="1:8" s="31" customFormat="1" ht="12.75" customHeight="1">
      <c r="A5" s="26"/>
      <c r="G5" s="69"/>
      <c r="H5" s="32" t="s">
        <v>5</v>
      </c>
    </row>
    <row r="6" spans="1:8" ht="12.75" customHeight="1">
      <c r="A6" s="266" t="s">
        <v>48</v>
      </c>
      <c r="B6" s="267"/>
      <c r="C6" s="268"/>
      <c r="D6" s="128" t="s">
        <v>137</v>
      </c>
      <c r="E6" s="131"/>
      <c r="F6" s="131"/>
      <c r="G6" s="243"/>
      <c r="H6" s="159"/>
    </row>
    <row r="7" spans="1:8" ht="12.75" customHeight="1">
      <c r="A7" s="269"/>
      <c r="B7" s="270"/>
      <c r="C7" s="271"/>
      <c r="D7" s="260" t="s">
        <v>138</v>
      </c>
      <c r="E7" s="260" t="s">
        <v>55</v>
      </c>
      <c r="F7" s="260" t="s">
        <v>56</v>
      </c>
      <c r="G7" s="262" t="s">
        <v>57</v>
      </c>
      <c r="H7" s="133" t="s">
        <v>139</v>
      </c>
    </row>
    <row r="8" spans="1:8" ht="12.75" customHeight="1">
      <c r="A8" s="272"/>
      <c r="B8" s="273"/>
      <c r="C8" s="274"/>
      <c r="D8" s="261"/>
      <c r="E8" s="261"/>
      <c r="F8" s="261"/>
      <c r="G8" s="263"/>
      <c r="H8" s="244" t="s">
        <v>140</v>
      </c>
    </row>
    <row r="9" spans="1:8" ht="12.75" customHeight="1">
      <c r="A9" s="110" t="s">
        <v>61</v>
      </c>
      <c r="B9" s="161" t="s">
        <v>62</v>
      </c>
      <c r="C9" s="87"/>
      <c r="D9" s="137"/>
      <c r="E9" s="137"/>
      <c r="F9" s="137"/>
      <c r="G9" s="138"/>
      <c r="H9" s="137"/>
    </row>
    <row r="10" spans="1:8" ht="12" customHeight="1">
      <c r="A10" s="90"/>
      <c r="B10" s="34" t="s">
        <v>141</v>
      </c>
      <c r="C10" s="82"/>
      <c r="D10" s="139">
        <f>datitrim!C67</f>
        <v>19</v>
      </c>
      <c r="E10" s="139">
        <f>datitrim!D67</f>
        <v>0</v>
      </c>
      <c r="F10" s="139">
        <f>datitrim!E67</f>
        <v>0</v>
      </c>
      <c r="G10" s="140">
        <f>datitrim!F67</f>
        <v>19</v>
      </c>
      <c r="H10" s="139">
        <f>datitrim!G67</f>
        <v>0</v>
      </c>
    </row>
    <row r="11" spans="1:8" ht="12" customHeight="1">
      <c r="A11" s="90"/>
      <c r="B11" s="27" t="s">
        <v>63</v>
      </c>
      <c r="C11" s="165"/>
      <c r="D11" s="139">
        <f>datitrim!C68</f>
        <v>1124436</v>
      </c>
      <c r="E11" s="139">
        <f>datitrim!D68</f>
        <v>11456327</v>
      </c>
      <c r="F11" s="139">
        <f>datitrim!E68</f>
        <v>1387674</v>
      </c>
      <c r="G11" s="140">
        <f>datitrim!F68</f>
        <v>13968437</v>
      </c>
      <c r="H11" s="139">
        <f>datitrim!G68</f>
        <v>677332</v>
      </c>
    </row>
    <row r="12" spans="1:8" ht="12" customHeight="1">
      <c r="A12" s="90"/>
      <c r="B12" s="36" t="s">
        <v>64</v>
      </c>
      <c r="C12" s="165"/>
      <c r="D12" s="139">
        <f>datitrim!C69</f>
        <v>15267</v>
      </c>
      <c r="E12" s="139">
        <f>datitrim!D69</f>
        <v>15488</v>
      </c>
      <c r="F12" s="139">
        <f>datitrim!E69</f>
        <v>13472</v>
      </c>
      <c r="G12" s="140">
        <f>datitrim!F69</f>
        <v>44227</v>
      </c>
      <c r="H12" s="139">
        <f>datitrim!G69</f>
        <v>9414</v>
      </c>
    </row>
    <row r="13" spans="1:8" ht="12" customHeight="1">
      <c r="A13" s="90"/>
      <c r="B13" s="36" t="s">
        <v>142</v>
      </c>
      <c r="C13" s="165"/>
      <c r="D13" s="139">
        <f>datitrim!C98</f>
        <v>3346</v>
      </c>
      <c r="E13" s="139">
        <f>datitrim!D98</f>
        <v>0</v>
      </c>
      <c r="F13" s="139">
        <f>datitrim!E98</f>
        <v>405133</v>
      </c>
      <c r="G13" s="140">
        <f>datitrim!F98</f>
        <v>408479</v>
      </c>
      <c r="H13" s="139">
        <f>datitrim!G98</f>
        <v>124171</v>
      </c>
    </row>
    <row r="14" spans="1:8" ht="12" customHeight="1">
      <c r="A14" s="90"/>
      <c r="B14" s="27" t="s">
        <v>66</v>
      </c>
      <c r="C14" s="165"/>
      <c r="D14" s="139">
        <f>datitrim!C70</f>
        <v>104121</v>
      </c>
      <c r="E14" s="139">
        <f>datitrim!D70</f>
        <v>37553</v>
      </c>
      <c r="F14" s="139">
        <f>datitrim!E70</f>
        <v>2588</v>
      </c>
      <c r="G14" s="140">
        <f>datitrim!F70</f>
        <v>144262</v>
      </c>
      <c r="H14" s="139">
        <f>datitrim!G70</f>
        <v>20769</v>
      </c>
    </row>
    <row r="15" spans="1:8" ht="12" customHeight="1">
      <c r="A15" s="90"/>
      <c r="B15" s="27" t="s">
        <v>67</v>
      </c>
      <c r="C15" s="165"/>
      <c r="D15" s="139">
        <f>datitrim!C71</f>
        <v>1178</v>
      </c>
      <c r="E15" s="139">
        <f>datitrim!D71</f>
        <v>9107</v>
      </c>
      <c r="F15" s="139">
        <f>datitrim!E71</f>
        <v>1</v>
      </c>
      <c r="G15" s="140">
        <f>datitrim!F71</f>
        <v>10286</v>
      </c>
      <c r="H15" s="139">
        <f>datitrim!G71</f>
        <v>859</v>
      </c>
    </row>
    <row r="16" spans="1:8" ht="12" customHeight="1">
      <c r="A16" s="90"/>
      <c r="B16" s="27" t="s">
        <v>68</v>
      </c>
      <c r="C16" s="165"/>
      <c r="D16" s="139">
        <f>D10+D11+D14+D15</f>
        <v>1229754</v>
      </c>
      <c r="E16" s="139">
        <f>E10+E11+E14+E15</f>
        <v>11502987</v>
      </c>
      <c r="F16" s="139">
        <f>F10+F11+F14+F15</f>
        <v>1390263</v>
      </c>
      <c r="G16" s="140">
        <f>D16+E16+F16</f>
        <v>14123004</v>
      </c>
      <c r="H16" s="139">
        <f>H10+H11+H14+H15</f>
        <v>698960</v>
      </c>
    </row>
    <row r="17" spans="1:8" ht="13.5" customHeight="1">
      <c r="A17" s="99"/>
      <c r="B17" s="34" t="s">
        <v>71</v>
      </c>
      <c r="C17" s="82"/>
      <c r="D17" s="139"/>
      <c r="E17" s="139"/>
      <c r="F17" s="141"/>
      <c r="G17" s="245"/>
      <c r="H17" s="139"/>
    </row>
    <row r="18" spans="1:8" ht="12.75" customHeight="1">
      <c r="A18" s="90"/>
      <c r="B18" s="27" t="s">
        <v>72</v>
      </c>
      <c r="C18" s="165"/>
      <c r="D18" s="139">
        <f>datitrim!C73</f>
        <v>5713</v>
      </c>
      <c r="E18" s="139">
        <f>datitrim!D73</f>
        <v>6238</v>
      </c>
      <c r="F18" s="141">
        <f>datitrim!E73</f>
        <v>1019</v>
      </c>
      <c r="G18" s="140">
        <f>datitrim!F73</f>
        <v>12970</v>
      </c>
      <c r="H18" s="139">
        <f>datitrim!G73</f>
        <v>354</v>
      </c>
    </row>
    <row r="19" spans="1:8" ht="12.75" customHeight="1">
      <c r="A19" s="90"/>
      <c r="B19" s="27" t="s">
        <v>73</v>
      </c>
      <c r="C19" s="165"/>
      <c r="D19" s="139">
        <f>datitrim!C74</f>
        <v>74368</v>
      </c>
      <c r="E19" s="139">
        <f>datitrim!D74</f>
        <v>265504</v>
      </c>
      <c r="F19" s="141">
        <f>datitrim!E74</f>
        <v>27429</v>
      </c>
      <c r="G19" s="140">
        <f>datitrim!F74</f>
        <v>367301</v>
      </c>
      <c r="H19" s="139">
        <f>datitrim!G74</f>
        <v>25390</v>
      </c>
    </row>
    <row r="20" spans="1:8" ht="12.75" customHeight="1">
      <c r="A20" s="90"/>
      <c r="B20" s="27" t="s">
        <v>74</v>
      </c>
      <c r="C20" s="165"/>
      <c r="D20" s="139">
        <f>datitrim!C75</f>
        <v>137526</v>
      </c>
      <c r="E20" s="139">
        <f>datitrim!D75</f>
        <v>297553</v>
      </c>
      <c r="F20" s="141">
        <f>datitrim!E75</f>
        <v>19361</v>
      </c>
      <c r="G20" s="140">
        <f>datitrim!F75</f>
        <v>454440</v>
      </c>
      <c r="H20" s="139">
        <f>datitrim!G75</f>
        <v>34068</v>
      </c>
    </row>
    <row r="21" spans="1:8" ht="12" customHeight="1">
      <c r="A21" s="99"/>
      <c r="B21" s="27" t="s">
        <v>75</v>
      </c>
      <c r="C21" s="165"/>
      <c r="D21" s="139">
        <f>D18+D19+D20</f>
        <v>217607</v>
      </c>
      <c r="E21" s="139">
        <f>E18+E19+E20</f>
        <v>569295</v>
      </c>
      <c r="F21" s="139">
        <f>F18+F19+F20</f>
        <v>47809</v>
      </c>
      <c r="G21" s="140">
        <f>D21+E21+F21</f>
        <v>834711</v>
      </c>
      <c r="H21" s="139">
        <f>H18+H19+H20</f>
        <v>59812</v>
      </c>
    </row>
    <row r="22" spans="1:8" s="33" customFormat="1" ht="12.75" customHeight="1">
      <c r="A22" s="167"/>
      <c r="B22" s="168"/>
      <c r="C22" s="169" t="s">
        <v>76</v>
      </c>
      <c r="D22" s="144">
        <f>D16+D21</f>
        <v>1447361</v>
      </c>
      <c r="E22" s="144">
        <f>E16+E21</f>
        <v>12072282</v>
      </c>
      <c r="F22" s="144">
        <f>F16+F21</f>
        <v>1438072</v>
      </c>
      <c r="G22" s="144">
        <f>G16+G21</f>
        <v>14957715</v>
      </c>
      <c r="H22" s="144">
        <f>H16+H21</f>
        <v>758772</v>
      </c>
    </row>
    <row r="23" spans="1:8" ht="13.5" customHeight="1">
      <c r="A23" s="76"/>
      <c r="B23" s="39"/>
      <c r="C23" s="40" t="str">
        <f>"Variazione %   "&amp;datitrim!$I$1&amp;" / "&amp;datitrim!$I$1-1</f>
        <v>Variazione %   2013 / 2012</v>
      </c>
      <c r="D23" s="41">
        <f>datitrim!K77</f>
        <v>4.52</v>
      </c>
      <c r="E23" s="41">
        <f>datitrim!L77</f>
        <v>15.11</v>
      </c>
      <c r="F23" s="41">
        <f>datitrim!M77</f>
        <v>25.34</v>
      </c>
      <c r="G23" s="42">
        <f>datitrim!N77</f>
        <v>14.89</v>
      </c>
      <c r="H23" s="41">
        <f>datitrim!O77</f>
        <v>33.85</v>
      </c>
    </row>
    <row r="24" spans="1:8" ht="13.5" customHeight="1">
      <c r="A24" s="264" t="str">
        <f>"Variazione %   "&amp;datitrim!$I$1&amp;" / "&amp;datitrim!$I$1-1&amp;" su basi omogenee *"</f>
        <v>Variazione %   2013 / 2012 su basi omogenee *</v>
      </c>
      <c r="B24" s="265" t="str">
        <f>"Variazione %   "&amp;datitrim!$I$1&amp;" / "&amp;datitrim!$I$1-1</f>
        <v>Variazione %   2013 / 2012</v>
      </c>
      <c r="C24" s="265" t="str">
        <f>"Variazione %   "&amp;datitrim!$I$1&amp;" / "&amp;datitrim!$I$1-1</f>
        <v>Variazione %   2013 / 2012</v>
      </c>
      <c r="D24" s="41">
        <f>omogenei!K77</f>
        <v>4.68</v>
      </c>
      <c r="E24" s="41">
        <f>omogenei!L77</f>
        <v>15.26</v>
      </c>
      <c r="F24" s="41">
        <f>omogenei!M77</f>
        <v>26.3</v>
      </c>
      <c r="G24" s="42">
        <f>omogenei!N77</f>
        <v>15.1</v>
      </c>
      <c r="H24" s="41">
        <f>omogenei!O77</f>
        <v>34.39</v>
      </c>
    </row>
    <row r="25" spans="1:8" s="33" customFormat="1" ht="13.5" customHeight="1">
      <c r="A25" s="246"/>
      <c r="B25" s="156"/>
      <c r="C25" s="247" t="s">
        <v>143</v>
      </c>
      <c r="D25" s="151">
        <f>datitrim!C78</f>
        <v>0</v>
      </c>
      <c r="E25" s="151">
        <f>datitrim!D78</f>
        <v>0</v>
      </c>
      <c r="F25" s="157">
        <f>datitrim!E78</f>
        <v>0</v>
      </c>
      <c r="G25" s="151">
        <f>datitrim!F78</f>
        <v>0</v>
      </c>
      <c r="H25" s="151">
        <f>datitrim!G78</f>
        <v>0</v>
      </c>
    </row>
    <row r="26" spans="1:8" ht="12.75" customHeight="1">
      <c r="A26" s="110" t="s">
        <v>78</v>
      </c>
      <c r="B26" s="161" t="s">
        <v>62</v>
      </c>
      <c r="C26" s="87"/>
      <c r="D26" s="152"/>
      <c r="E26" s="152"/>
      <c r="F26" s="152"/>
      <c r="G26" s="154"/>
      <c r="H26" s="152"/>
    </row>
    <row r="27" spans="1:8" ht="12" customHeight="1">
      <c r="A27" s="99"/>
      <c r="B27" s="27" t="s">
        <v>79</v>
      </c>
      <c r="C27" s="165"/>
      <c r="D27" s="139">
        <f>datitrim!C79</f>
        <v>25689</v>
      </c>
      <c r="E27" s="139">
        <f>datitrim!D79</f>
        <v>1512489</v>
      </c>
      <c r="F27" s="139">
        <f>datitrim!E79</f>
        <v>625970</v>
      </c>
      <c r="G27" s="140">
        <f>datitrim!F79</f>
        <v>2164148</v>
      </c>
      <c r="H27" s="139">
        <f>datitrim!G79</f>
        <v>187515</v>
      </c>
    </row>
    <row r="28" spans="1:8" ht="12" customHeight="1">
      <c r="A28" s="99"/>
      <c r="B28" s="36" t="s">
        <v>142</v>
      </c>
      <c r="C28" s="165"/>
      <c r="D28" s="139">
        <f>datitrim!C99</f>
        <v>0</v>
      </c>
      <c r="E28" s="139">
        <f>datitrim!D99</f>
        <v>0</v>
      </c>
      <c r="F28" s="139">
        <f>datitrim!E99</f>
        <v>118725</v>
      </c>
      <c r="G28" s="140">
        <f>datitrim!F99</f>
        <v>118725</v>
      </c>
      <c r="H28" s="139">
        <f>datitrim!G99</f>
        <v>6492</v>
      </c>
    </row>
    <row r="29" spans="1:8" ht="12" customHeight="1">
      <c r="A29" s="99"/>
      <c r="B29" s="27" t="s">
        <v>81</v>
      </c>
      <c r="C29" s="165"/>
      <c r="D29" s="139">
        <f>datitrim!C80</f>
        <v>118</v>
      </c>
      <c r="E29" s="139">
        <f>datitrim!D80</f>
        <v>1919914</v>
      </c>
      <c r="F29" s="139">
        <f>datitrim!E80</f>
        <v>96598</v>
      </c>
      <c r="G29" s="140">
        <f>datitrim!F80</f>
        <v>2016630</v>
      </c>
      <c r="H29" s="139">
        <f>datitrim!G80</f>
        <v>15977</v>
      </c>
    </row>
    <row r="30" spans="1:8" ht="12" customHeight="1">
      <c r="A30" s="99"/>
      <c r="B30" s="36" t="s">
        <v>142</v>
      </c>
      <c r="C30" s="165"/>
      <c r="D30" s="139">
        <f>datitrim!C100</f>
        <v>0</v>
      </c>
      <c r="E30" s="139">
        <f>datitrim!D100</f>
        <v>0</v>
      </c>
      <c r="F30" s="139">
        <f>datitrim!E100</f>
        <v>77970</v>
      </c>
      <c r="G30" s="140">
        <f>datitrim!F100</f>
        <v>77970</v>
      </c>
      <c r="H30" s="139">
        <f>datitrim!G100</f>
        <v>8377</v>
      </c>
    </row>
    <row r="31" spans="1:8" ht="12" customHeight="1">
      <c r="A31" s="99"/>
      <c r="B31" s="27" t="s">
        <v>82</v>
      </c>
      <c r="C31" s="165"/>
      <c r="D31" s="139">
        <f>datitrim!C81</f>
        <v>0</v>
      </c>
      <c r="E31" s="139">
        <f>datitrim!D81</f>
        <v>590</v>
      </c>
      <c r="F31" s="139">
        <f>datitrim!E81</f>
        <v>0</v>
      </c>
      <c r="G31" s="140">
        <f>datitrim!F81</f>
        <v>590</v>
      </c>
      <c r="H31" s="139">
        <f>datitrim!G81</f>
        <v>0</v>
      </c>
    </row>
    <row r="32" spans="1:8" ht="12" customHeight="1">
      <c r="A32" s="99"/>
      <c r="B32" s="27" t="s">
        <v>83</v>
      </c>
      <c r="C32" s="165"/>
      <c r="D32" s="139">
        <f>datitrim!C82</f>
        <v>0</v>
      </c>
      <c r="E32" s="139">
        <f>datitrim!D82</f>
        <v>0</v>
      </c>
      <c r="F32" s="141">
        <f>datitrim!E82</f>
        <v>0</v>
      </c>
      <c r="G32" s="140">
        <f>datitrim!F82</f>
        <v>0</v>
      </c>
      <c r="H32" s="139">
        <f>datitrim!G82</f>
        <v>0</v>
      </c>
    </row>
    <row r="33" spans="1:8" ht="12" customHeight="1">
      <c r="A33" s="99"/>
      <c r="B33" s="27" t="s">
        <v>68</v>
      </c>
      <c r="C33" s="165"/>
      <c r="D33" s="139">
        <f>D27+D29+D31+D32</f>
        <v>25807</v>
      </c>
      <c r="E33" s="139">
        <f>E27+E29+E31+E32</f>
        <v>3432993</v>
      </c>
      <c r="F33" s="139">
        <f>F27+F29+F31+F32</f>
        <v>722568</v>
      </c>
      <c r="G33" s="140">
        <f>D33+E33+F33</f>
        <v>4181368</v>
      </c>
      <c r="H33" s="139">
        <f>H27+H29+H31+H32</f>
        <v>203492</v>
      </c>
    </row>
    <row r="34" spans="1:8" ht="13.5" customHeight="1">
      <c r="A34" s="99"/>
      <c r="B34" s="34" t="s">
        <v>71</v>
      </c>
      <c r="C34" s="82"/>
      <c r="D34" s="139">
        <f>datitrim!C84</f>
        <v>0</v>
      </c>
      <c r="E34" s="139">
        <f>datitrim!D84</f>
        <v>1251</v>
      </c>
      <c r="F34" s="141">
        <f>datitrim!E84</f>
        <v>613</v>
      </c>
      <c r="G34" s="140">
        <f>datitrim!F84</f>
        <v>1864</v>
      </c>
      <c r="H34" s="139">
        <f>datitrim!G84</f>
        <v>605</v>
      </c>
    </row>
    <row r="35" spans="1:8" s="33" customFormat="1" ht="12.75" customHeight="1">
      <c r="A35" s="167"/>
      <c r="B35" s="168"/>
      <c r="C35" s="169" t="s">
        <v>84</v>
      </c>
      <c r="D35" s="144">
        <f>D33+D34</f>
        <v>25807</v>
      </c>
      <c r="E35" s="144">
        <f>E33+E34</f>
        <v>3434244</v>
      </c>
      <c r="F35" s="144">
        <f>F33+F34</f>
        <v>723181</v>
      </c>
      <c r="G35" s="144">
        <f>G33+G34</f>
        <v>4183232</v>
      </c>
      <c r="H35" s="144">
        <f>H33+H34</f>
        <v>204097</v>
      </c>
    </row>
    <row r="36" spans="1:8" ht="13.5" customHeight="1">
      <c r="A36" s="76"/>
      <c r="B36" s="39"/>
      <c r="C36" s="40" t="str">
        <f>"Variazione %   "&amp;datitrim!$I$1&amp;" / "&amp;datitrim!$I$1-1</f>
        <v>Variazione %   2013 / 2012</v>
      </c>
      <c r="D36" s="41">
        <f>datitrim!K85</f>
        <v>-25.88</v>
      </c>
      <c r="E36" s="41">
        <f>datitrim!L85</f>
        <v>51.23</v>
      </c>
      <c r="F36" s="41">
        <f>datitrim!M85</f>
        <v>-5.78</v>
      </c>
      <c r="G36" s="42">
        <f>datitrim!N85</f>
        <v>36.12</v>
      </c>
      <c r="H36" s="41">
        <f>datitrim!O85</f>
        <v>7.01</v>
      </c>
    </row>
    <row r="37" spans="1:8" ht="13.5" customHeight="1">
      <c r="A37" s="264" t="str">
        <f>"Variazione %   "&amp;datitrim!$I$1&amp;" / "&amp;datitrim!$I$1-1&amp;" su basi omogenee *"</f>
        <v>Variazione %   2013 / 2012 su basi omogenee *</v>
      </c>
      <c r="B37" s="265" t="str">
        <f>"Variazione %   "&amp;datitrim!$I$1&amp;" / "&amp;datitrim!$I$1-1</f>
        <v>Variazione %   2013 / 2012</v>
      </c>
      <c r="C37" s="265" t="str">
        <f>"Variazione %   "&amp;datitrim!$I$1&amp;" / "&amp;datitrim!$I$1-1</f>
        <v>Variazione %   2013 / 2012</v>
      </c>
      <c r="D37" s="41">
        <f>omogenei!K85</f>
        <v>-25.88</v>
      </c>
      <c r="E37" s="41">
        <f>omogenei!L85</f>
        <v>51.23</v>
      </c>
      <c r="F37" s="41">
        <f>omogenei!M85</f>
        <v>-5.78</v>
      </c>
      <c r="G37" s="42">
        <f>omogenei!N85</f>
        <v>36.12</v>
      </c>
      <c r="H37" s="41">
        <f>omogenei!O85</f>
        <v>7.01</v>
      </c>
    </row>
    <row r="38" spans="1:8" s="33" customFormat="1" ht="13.5" customHeight="1">
      <c r="A38" s="248"/>
      <c r="B38" s="249"/>
      <c r="C38" s="250" t="s">
        <v>85</v>
      </c>
      <c r="D38" s="151">
        <f>datitrim!C86</f>
        <v>9179</v>
      </c>
      <c r="E38" s="151">
        <f>datitrim!D86</f>
        <v>490</v>
      </c>
      <c r="F38" s="157">
        <f>datitrim!E86</f>
        <v>6306</v>
      </c>
      <c r="G38" s="151">
        <f>datitrim!F86</f>
        <v>15975</v>
      </c>
      <c r="H38" s="151">
        <f>datitrim!G86</f>
        <v>5011</v>
      </c>
    </row>
    <row r="39" spans="1:8" ht="13.5" customHeight="1">
      <c r="A39" s="76"/>
      <c r="B39" s="44"/>
      <c r="C39" s="40" t="str">
        <f>"Variazione %   "&amp;datitrim!$I$1&amp;" / "&amp;datitrim!$I$1-1</f>
        <v>Variazione %   2013 / 2012</v>
      </c>
      <c r="D39" s="41">
        <f>datitrim!K86</f>
        <v>47.88</v>
      </c>
      <c r="E39" s="41">
        <f>datitrim!L86</f>
        <v>22.81</v>
      </c>
      <c r="F39" s="41">
        <f>datitrim!M86</f>
        <v>21.46</v>
      </c>
      <c r="G39" s="42">
        <f>datitrim!N86</f>
        <v>35.4</v>
      </c>
      <c r="H39" s="41">
        <f>datitrim!O86</f>
        <v>46.01</v>
      </c>
    </row>
    <row r="40" spans="1:8" ht="13.5" customHeight="1">
      <c r="A40" s="264" t="str">
        <f>"Variazione %   "&amp;datitrim!$I$1&amp;" / "&amp;datitrim!$I$1-1&amp;" su basi omogenee *"</f>
        <v>Variazione %   2013 / 2012 su basi omogenee *</v>
      </c>
      <c r="B40" s="265" t="str">
        <f>"Variazione %   "&amp;datitrim!$I$1&amp;" / "&amp;datitrim!$I$1-1</f>
        <v>Variazione %   2013 / 2012</v>
      </c>
      <c r="C40" s="265" t="str">
        <f>"Variazione %   "&amp;datitrim!$I$1&amp;" / "&amp;datitrim!$I$1-1</f>
        <v>Variazione %   2013 / 2012</v>
      </c>
      <c r="D40" s="41">
        <f>omogenei!K86</f>
        <v>47.88</v>
      </c>
      <c r="E40" s="41">
        <f>omogenei!L86</f>
        <v>22.81</v>
      </c>
      <c r="F40" s="41">
        <f>omogenei!M86</f>
        <v>21.46</v>
      </c>
      <c r="G40" s="42">
        <f>omogenei!N86</f>
        <v>35.4</v>
      </c>
      <c r="H40" s="41">
        <f>omogenei!O86</f>
        <v>46.01</v>
      </c>
    </row>
    <row r="41" spans="1:8" s="31" customFormat="1" ht="13.5" customHeight="1">
      <c r="A41" s="110" t="s">
        <v>87</v>
      </c>
      <c r="B41" s="161" t="s">
        <v>88</v>
      </c>
      <c r="C41" s="87"/>
      <c r="D41" s="162">
        <f>datitrim!C87</f>
        <v>1003</v>
      </c>
      <c r="E41" s="162">
        <f>datitrim!D87</f>
        <v>360630</v>
      </c>
      <c r="F41" s="162">
        <f>datitrim!E87</f>
        <v>52637</v>
      </c>
      <c r="G41" s="154">
        <f>datitrim!F87</f>
        <v>414270</v>
      </c>
      <c r="H41" s="162">
        <f>datitrim!G87</f>
        <v>4609</v>
      </c>
    </row>
    <row r="42" spans="1:8" s="28" customFormat="1" ht="12" customHeight="1">
      <c r="A42" s="99"/>
      <c r="B42" s="36" t="s">
        <v>144</v>
      </c>
      <c r="C42" s="82"/>
      <c r="D42" s="251">
        <f>datitrim!C88</f>
        <v>0</v>
      </c>
      <c r="E42" s="251">
        <f>datitrim!D88</f>
        <v>238</v>
      </c>
      <c r="F42" s="251">
        <f>datitrim!E88</f>
        <v>54</v>
      </c>
      <c r="G42" s="140">
        <f>datitrim!F88</f>
        <v>292</v>
      </c>
      <c r="H42" s="251">
        <f>datitrim!G88</f>
        <v>0</v>
      </c>
    </row>
    <row r="43" spans="1:8" ht="12" customHeight="1">
      <c r="A43" s="99"/>
      <c r="B43" s="45" t="s">
        <v>90</v>
      </c>
      <c r="C43" s="165"/>
      <c r="D43" s="139">
        <f>datitrim!C89</f>
        <v>0</v>
      </c>
      <c r="E43" s="139">
        <f>datitrim!D89</f>
        <v>238</v>
      </c>
      <c r="F43" s="139">
        <f>datitrim!E89</f>
        <v>54</v>
      </c>
      <c r="G43" s="140">
        <f>datitrim!F89</f>
        <v>292</v>
      </c>
      <c r="H43" s="139">
        <f>datitrim!G89</f>
        <v>0</v>
      </c>
    </row>
    <row r="44" spans="1:8" ht="12" customHeight="1">
      <c r="A44" s="99"/>
      <c r="B44" s="45" t="s">
        <v>91</v>
      </c>
      <c r="C44" s="165"/>
      <c r="D44" s="139">
        <f>datitrim!C90</f>
        <v>0</v>
      </c>
      <c r="E44" s="139">
        <f>datitrim!D90</f>
        <v>0</v>
      </c>
      <c r="F44" s="139">
        <f>datitrim!E90</f>
        <v>0</v>
      </c>
      <c r="G44" s="140">
        <f>datitrim!F90</f>
        <v>0</v>
      </c>
      <c r="H44" s="139">
        <f>datitrim!G90</f>
        <v>0</v>
      </c>
    </row>
    <row r="45" spans="1:8" ht="12" customHeight="1">
      <c r="A45" s="99"/>
      <c r="B45" s="45" t="s">
        <v>92</v>
      </c>
      <c r="C45" s="165"/>
      <c r="D45" s="139">
        <f>datitrim!C91</f>
        <v>0</v>
      </c>
      <c r="E45" s="139">
        <f>datitrim!D91</f>
        <v>0</v>
      </c>
      <c r="F45" s="139">
        <f>datitrim!E91</f>
        <v>0</v>
      </c>
      <c r="G45" s="140">
        <f>datitrim!F91</f>
        <v>0</v>
      </c>
      <c r="H45" s="139">
        <f>datitrim!G91</f>
        <v>0</v>
      </c>
    </row>
    <row r="46" spans="1:8" ht="12" customHeight="1">
      <c r="A46" s="99"/>
      <c r="B46" s="45" t="s">
        <v>93</v>
      </c>
      <c r="C46" s="165"/>
      <c r="D46" s="139">
        <f>datitrim!C92</f>
        <v>0</v>
      </c>
      <c r="E46" s="139">
        <f>datitrim!D92</f>
        <v>0</v>
      </c>
      <c r="F46" s="139">
        <f>datitrim!E92</f>
        <v>0</v>
      </c>
      <c r="G46" s="140">
        <f>datitrim!F92</f>
        <v>0</v>
      </c>
      <c r="H46" s="139">
        <f>datitrim!G92</f>
        <v>0</v>
      </c>
    </row>
    <row r="47" spans="1:8" ht="13.5" customHeight="1">
      <c r="A47" s="99"/>
      <c r="B47" s="34" t="s">
        <v>94</v>
      </c>
      <c r="C47" s="165"/>
      <c r="D47" s="139">
        <f>datitrim!C93</f>
        <v>9519</v>
      </c>
      <c r="E47" s="139">
        <f>datitrim!D93</f>
        <v>303152</v>
      </c>
      <c r="F47" s="141">
        <f>datitrim!E93</f>
        <v>41761</v>
      </c>
      <c r="G47" s="140">
        <f>datitrim!F93</f>
        <v>354432</v>
      </c>
      <c r="H47" s="139">
        <f>datitrim!G93</f>
        <v>7574</v>
      </c>
    </row>
    <row r="48" spans="1:8" ht="12" customHeight="1">
      <c r="A48" s="99"/>
      <c r="B48" s="36" t="s">
        <v>95</v>
      </c>
      <c r="C48" s="165"/>
      <c r="D48" s="139">
        <f>datitrim!C94</f>
        <v>346</v>
      </c>
      <c r="E48" s="139">
        <f>datitrim!D94</f>
        <v>28405</v>
      </c>
      <c r="F48" s="141">
        <f>datitrim!E94</f>
        <v>1726</v>
      </c>
      <c r="G48" s="140">
        <f>datitrim!F94</f>
        <v>30477</v>
      </c>
      <c r="H48" s="139">
        <f>datitrim!G94</f>
        <v>477</v>
      </c>
    </row>
    <row r="49" spans="1:8" s="33" customFormat="1" ht="12.75" customHeight="1">
      <c r="A49" s="167"/>
      <c r="B49" s="168"/>
      <c r="C49" s="169" t="s">
        <v>96</v>
      </c>
      <c r="D49" s="144">
        <f>D41+D47</f>
        <v>10522</v>
      </c>
      <c r="E49" s="144">
        <f>E41+E47</f>
        <v>663782</v>
      </c>
      <c r="F49" s="144">
        <f>F41+F47</f>
        <v>94398</v>
      </c>
      <c r="G49" s="144">
        <f>G41+G47</f>
        <v>768702</v>
      </c>
      <c r="H49" s="144">
        <f>H41+H47</f>
        <v>12183</v>
      </c>
    </row>
    <row r="50" spans="1:8" ht="13.5" customHeight="1">
      <c r="A50" s="76"/>
      <c r="B50" s="39"/>
      <c r="C50" s="40" t="str">
        <f>"Variazione %   "&amp;datitrim!$I$1&amp;" / "&amp;datitrim!$I$1-1</f>
        <v>Variazione %   2013 / 2012</v>
      </c>
      <c r="D50" s="41">
        <f>datitrim!K95</f>
        <v>132.94</v>
      </c>
      <c r="E50" s="41">
        <f>datitrim!L95</f>
        <v>15.25</v>
      </c>
      <c r="F50" s="41">
        <f>datitrim!M95</f>
        <v>-14.72</v>
      </c>
      <c r="G50" s="42">
        <f>datitrim!N95</f>
        <v>11.22</v>
      </c>
      <c r="H50" s="41">
        <f>datitrim!O95</f>
        <v>13.09</v>
      </c>
    </row>
    <row r="51" spans="1:8" ht="13.5" customHeight="1">
      <c r="A51" s="264" t="str">
        <f>"Variazione %   "&amp;datitrim!$I$1&amp;" / "&amp;datitrim!$I$1-1&amp;" su basi omogenee *"</f>
        <v>Variazione %   2013 / 2012 su basi omogenee *</v>
      </c>
      <c r="B51" s="265" t="str">
        <f>"Variazione %   "&amp;datitrim!$I$1&amp;" / "&amp;datitrim!$I$1-1</f>
        <v>Variazione %   2013 / 2012</v>
      </c>
      <c r="C51" s="265" t="str">
        <f>"Variazione %   "&amp;datitrim!$I$1&amp;" / "&amp;datitrim!$I$1-1</f>
        <v>Variazione %   2013 / 2012</v>
      </c>
      <c r="D51" s="41">
        <f>omogenei!K95</f>
        <v>133.36</v>
      </c>
      <c r="E51" s="41">
        <f>omogenei!L95</f>
        <v>15.25</v>
      </c>
      <c r="F51" s="41">
        <f>omogenei!M95</f>
        <v>-14.72</v>
      </c>
      <c r="G51" s="42">
        <f>omogenei!N95</f>
        <v>11.22</v>
      </c>
      <c r="H51" s="41">
        <f>omogenei!O95</f>
        <v>13.09</v>
      </c>
    </row>
    <row r="52" spans="1:8" s="33" customFormat="1" ht="13.5" customHeight="1">
      <c r="A52" s="155"/>
      <c r="B52" s="252"/>
      <c r="C52" s="252" t="s">
        <v>145</v>
      </c>
      <c r="D52" s="151">
        <f>datitrim!C103</f>
        <v>1690</v>
      </c>
      <c r="E52" s="151">
        <f>datitrim!D103</f>
        <v>215756</v>
      </c>
      <c r="F52" s="151">
        <f>datitrim!E103</f>
        <v>130558</v>
      </c>
      <c r="G52" s="151">
        <f>datitrim!F103</f>
        <v>348004</v>
      </c>
      <c r="H52" s="151">
        <f>datitrim!G103</f>
        <v>5784</v>
      </c>
    </row>
    <row r="53" spans="1:8" ht="13.5" customHeight="1">
      <c r="A53" s="76"/>
      <c r="B53" s="39"/>
      <c r="C53" s="40" t="str">
        <f>"Variazione %   "&amp;datitrim!$I$1&amp;" / "&amp;datitrim!$I$1-1</f>
        <v>Variazione %   2013 / 2012</v>
      </c>
      <c r="D53" s="41">
        <f>datitrim!K103</f>
        <v>-14.78</v>
      </c>
      <c r="E53" s="41">
        <f>datitrim!L103</f>
        <v>-23.91</v>
      </c>
      <c r="F53" s="41">
        <f>datitrim!M103</f>
        <v>-10.24</v>
      </c>
      <c r="G53" s="42">
        <f>datitrim!N103</f>
        <v>-19.25</v>
      </c>
      <c r="H53" s="41">
        <f>datitrim!O103</f>
        <v>-37.69</v>
      </c>
    </row>
    <row r="54" spans="1:8" ht="13.5" customHeight="1">
      <c r="A54" s="264" t="str">
        <f>"Variazione %   "&amp;datitrim!$I$1&amp;" / "&amp;datitrim!$I$1-1&amp;" su basi omogenee *"</f>
        <v>Variazione %   2013 / 2012 su basi omogenee *</v>
      </c>
      <c r="B54" s="265" t="str">
        <f>"Variazione %   "&amp;datitrim!$I$1&amp;" / "&amp;datitrim!$I$1-1</f>
        <v>Variazione %   2013 / 2012</v>
      </c>
      <c r="C54" s="265" t="str">
        <f>"Variazione %   "&amp;datitrim!$I$1&amp;" / "&amp;datitrim!$I$1-1</f>
        <v>Variazione %   2013 / 2012</v>
      </c>
      <c r="D54" s="41">
        <f>omogenei!K103</f>
        <v>-14.78</v>
      </c>
      <c r="E54" s="41">
        <f>omogenei!L103</f>
        <v>-23.91</v>
      </c>
      <c r="F54" s="41">
        <f>omogenei!M103</f>
        <v>-10.2</v>
      </c>
      <c r="G54" s="42">
        <f>omogenei!N103</f>
        <v>-19.24</v>
      </c>
      <c r="H54" s="41">
        <f>omogenei!O103</f>
        <v>-37.69</v>
      </c>
    </row>
    <row r="55" spans="1:8" ht="13.5" customHeight="1">
      <c r="A55" s="253" t="s">
        <v>98</v>
      </c>
      <c r="B55" s="190"/>
      <c r="C55" s="78"/>
      <c r="D55" s="152">
        <f>datitrim!C96</f>
        <v>23481</v>
      </c>
      <c r="E55" s="152">
        <f>datitrim!D96</f>
        <v>267</v>
      </c>
      <c r="F55" s="152">
        <f>datitrim!E96</f>
        <v>58</v>
      </c>
      <c r="G55" s="154">
        <f>datitrim!F96</f>
        <v>23806</v>
      </c>
      <c r="H55" s="152">
        <f>datitrim!G96</f>
        <v>2251</v>
      </c>
    </row>
    <row r="56" spans="1:8" ht="12" customHeight="1">
      <c r="A56" s="99"/>
      <c r="B56" s="36" t="s">
        <v>146</v>
      </c>
      <c r="C56" s="165"/>
      <c r="D56" s="139">
        <f>datitrim!C101</f>
        <v>23240</v>
      </c>
      <c r="E56" s="139">
        <f>datitrim!D101</f>
        <v>267</v>
      </c>
      <c r="F56" s="139">
        <f>datitrim!E101</f>
        <v>46</v>
      </c>
      <c r="G56" s="140">
        <f>datitrim!F101</f>
        <v>23553</v>
      </c>
      <c r="H56" s="139">
        <f>datitrim!G101</f>
        <v>2248</v>
      </c>
    </row>
    <row r="57" spans="1:8" ht="12" customHeight="1">
      <c r="A57" s="99"/>
      <c r="B57" s="27"/>
      <c r="C57" s="254" t="s">
        <v>100</v>
      </c>
      <c r="D57" s="139">
        <f>datitrim!C102</f>
        <v>241</v>
      </c>
      <c r="E57" s="139">
        <f>datitrim!D102</f>
        <v>0</v>
      </c>
      <c r="F57" s="139">
        <f>datitrim!E102</f>
        <v>9</v>
      </c>
      <c r="G57" s="140">
        <f>datitrim!F102</f>
        <v>250</v>
      </c>
      <c r="H57" s="139">
        <f>datitrim!G102</f>
        <v>3</v>
      </c>
    </row>
    <row r="58" spans="1:8" ht="12" customHeight="1">
      <c r="A58" s="99"/>
      <c r="B58" s="27"/>
      <c r="C58" s="82" t="s">
        <v>101</v>
      </c>
      <c r="D58" s="139">
        <f>datitrim!C104</f>
        <v>0</v>
      </c>
      <c r="E58" s="139">
        <f>datitrim!D104</f>
        <v>0</v>
      </c>
      <c r="F58" s="139">
        <f>datitrim!E104</f>
        <v>0</v>
      </c>
      <c r="G58" s="140">
        <f>datitrim!F104</f>
        <v>0</v>
      </c>
      <c r="H58" s="139">
        <f>datitrim!G104</f>
        <v>0</v>
      </c>
    </row>
    <row r="59" spans="1:8" ht="12" customHeight="1">
      <c r="A59" s="255"/>
      <c r="B59" s="256"/>
      <c r="C59" s="84" t="s">
        <v>102</v>
      </c>
      <c r="D59" s="176">
        <f>datitrim!C105</f>
        <v>0</v>
      </c>
      <c r="E59" s="176">
        <f>datitrim!D105</f>
        <v>0</v>
      </c>
      <c r="F59" s="176">
        <f>datitrim!E105</f>
        <v>3</v>
      </c>
      <c r="G59" s="144">
        <f>datitrim!F105</f>
        <v>3</v>
      </c>
      <c r="H59" s="176">
        <f>datitrim!G105</f>
        <v>0</v>
      </c>
    </row>
    <row r="60" spans="1:8" ht="12.75" customHeight="1">
      <c r="A60" s="110"/>
      <c r="B60" s="177" t="s">
        <v>147</v>
      </c>
      <c r="C60" s="78"/>
      <c r="D60" s="152"/>
      <c r="E60" s="152"/>
      <c r="F60" s="152"/>
      <c r="G60" s="154"/>
      <c r="H60" s="152"/>
    </row>
    <row r="61" spans="1:8" s="33" customFormat="1" ht="12.75" customHeight="1">
      <c r="A61" s="167"/>
      <c r="B61" s="178" t="s">
        <v>29</v>
      </c>
      <c r="C61" s="179"/>
      <c r="D61" s="180">
        <f>D22+D25+D35+D38+D49+D52+D55</f>
        <v>1518040</v>
      </c>
      <c r="E61" s="180">
        <f>E22+E25+E35+E38+E49+E52+E55</f>
        <v>16386821</v>
      </c>
      <c r="F61" s="180">
        <f>F22+F25+F35+F38+F49+F52+F55</f>
        <v>2392573</v>
      </c>
      <c r="G61" s="180">
        <f>G22+G25+G35+G38+G49+G52+G55</f>
        <v>20297434</v>
      </c>
      <c r="H61" s="180">
        <f>H22+H25+H35+H38+H49+H52+H55</f>
        <v>988098</v>
      </c>
    </row>
    <row r="62" spans="1:8" ht="13.5" customHeight="1">
      <c r="A62" s="76"/>
      <c r="B62" s="39"/>
      <c r="C62" s="40" t="str">
        <f>"Variazione %   "&amp;datitrim!$I$1&amp;" / "&amp;datitrim!$I$1-1</f>
        <v>Variazione %   2013 / 2012</v>
      </c>
      <c r="D62" s="41">
        <f>datitrim!K97</f>
        <v>4.25</v>
      </c>
      <c r="E62" s="41">
        <f>datitrim!L97</f>
        <v>20.33</v>
      </c>
      <c r="F62" s="41">
        <f>datitrim!M97</f>
        <v>9.94</v>
      </c>
      <c r="G62" s="42">
        <f>datitrim!N97</f>
        <v>17.66</v>
      </c>
      <c r="H62" s="41">
        <f>datitrim!O97</f>
        <v>26.18</v>
      </c>
    </row>
    <row r="63" spans="1:8" ht="13.5" customHeight="1">
      <c r="A63" s="264" t="str">
        <f>"Variazione %   "&amp;datitrim!$I$1&amp;" / "&amp;datitrim!$I$1-1&amp;" su basi omogenee *"</f>
        <v>Variazione %   2013 / 2012 su basi omogenee *</v>
      </c>
      <c r="B63" s="265" t="str">
        <f>"Variazione %   "&amp;datitrim!$I$1&amp;" / "&amp;datitrim!$I$1-1</f>
        <v>Variazione %   2013 / 2012</v>
      </c>
      <c r="C63" s="265" t="str">
        <f>"Variazione %   "&amp;datitrim!$I$1&amp;" / "&amp;datitrim!$I$1-1</f>
        <v>Variazione %   2013 / 2012</v>
      </c>
      <c r="D63" s="41">
        <f>omogenei!K97</f>
        <v>4.41</v>
      </c>
      <c r="E63" s="41">
        <f>omogenei!L97</f>
        <v>20.45</v>
      </c>
      <c r="F63" s="41">
        <f>omogenei!M97</f>
        <v>10.38</v>
      </c>
      <c r="G63" s="42">
        <f>omogenei!N97</f>
        <v>17.83</v>
      </c>
      <c r="H63" s="41">
        <f>omogenei!O97</f>
        <v>26.55</v>
      </c>
    </row>
    <row r="64" spans="1:8" ht="6.75" customHeight="1">
      <c r="A64" s="48"/>
      <c r="B64" s="47"/>
      <c r="C64" s="47"/>
      <c r="D64" s="51"/>
      <c r="E64" s="51"/>
      <c r="F64" s="51"/>
      <c r="G64" s="63"/>
      <c r="H64" s="51"/>
    </row>
    <row r="65" spans="1:8" ht="12.75" customHeight="1">
      <c r="A65" s="257" t="s">
        <v>148</v>
      </c>
      <c r="B65" s="258"/>
      <c r="C65" s="259"/>
      <c r="D65" s="149">
        <f>datitrim!C106</f>
        <v>32865</v>
      </c>
      <c r="E65" s="149">
        <f>datitrim!D106</f>
        <v>1006796</v>
      </c>
      <c r="F65" s="149">
        <f>datitrim!E106</f>
        <v>19240</v>
      </c>
      <c r="G65" s="151">
        <f>datitrim!F106</f>
        <v>1058901</v>
      </c>
      <c r="H65" s="149">
        <f>datitrim!G106</f>
        <v>5467</v>
      </c>
    </row>
    <row r="66" spans="1:8" ht="13.5" customHeight="1">
      <c r="A66" s="76"/>
      <c r="B66" s="39"/>
      <c r="C66" s="40" t="str">
        <f>"Variazione %   "&amp;datitrim!$I$1&amp;" / "&amp;datitrim!$I$1-1</f>
        <v>Variazione %   2013 / 2012</v>
      </c>
      <c r="D66" s="41">
        <f>datitrim!K106</f>
        <v>2.66</v>
      </c>
      <c r="E66" s="41">
        <f>datitrim!L106</f>
        <v>106.29</v>
      </c>
      <c r="F66" s="41">
        <f>datitrim!M106</f>
        <v>32.93</v>
      </c>
      <c r="G66" s="42">
        <f>datitrim!N106</f>
        <v>98.1</v>
      </c>
      <c r="H66" s="41">
        <f>datitrim!O106</f>
        <v>16.15</v>
      </c>
    </row>
    <row r="67" spans="1:8" ht="13.5" customHeight="1">
      <c r="A67" s="264" t="str">
        <f>"Variazione %   "&amp;datitrim!$I$1&amp;" / "&amp;datitrim!$I$1-1&amp;" su basi omogenee *"</f>
        <v>Variazione %   2013 / 2012 su basi omogenee *</v>
      </c>
      <c r="B67" s="265" t="str">
        <f>"Variazione %   "&amp;datitrim!$I$1&amp;" / "&amp;datitrim!$I$1-1</f>
        <v>Variazione %   2013 / 2012</v>
      </c>
      <c r="C67" s="265" t="str">
        <f>"Variazione %   "&amp;datitrim!$I$1&amp;" / "&amp;datitrim!$I$1-1</f>
        <v>Variazione %   2013 / 2012</v>
      </c>
      <c r="D67" s="41">
        <f>omogenei!K106</f>
        <v>-1.51</v>
      </c>
      <c r="E67" s="41">
        <f>omogenei!L106</f>
        <v>93.01</v>
      </c>
      <c r="F67" s="41">
        <f>omogenei!M106</f>
        <v>-12.8</v>
      </c>
      <c r="G67" s="42">
        <f>omogenei!N106</f>
        <v>84.46</v>
      </c>
      <c r="H67" s="41">
        <f>omogenei!O106</f>
        <v>-12.26</v>
      </c>
    </row>
    <row r="68" spans="1:7" s="23" customFormat="1" ht="12.75" customHeight="1">
      <c r="A68" s="71" t="s">
        <v>149</v>
      </c>
      <c r="C68" s="24"/>
      <c r="G68" s="72"/>
    </row>
    <row r="69" spans="1:7" s="23" customFormat="1" ht="12.75" customHeight="1">
      <c r="A69" s="73" t="s">
        <v>153</v>
      </c>
      <c r="C69" s="24"/>
      <c r="G69" s="72"/>
    </row>
    <row r="70" spans="1:7" s="23" customFormat="1" ht="12.75" customHeight="1">
      <c r="A70" s="73" t="s">
        <v>159</v>
      </c>
      <c r="C70" s="24"/>
      <c r="G70" s="72"/>
    </row>
    <row r="71" spans="1:7" s="23" customFormat="1" ht="12.75" customHeight="1">
      <c r="A71" s="73" t="s">
        <v>158</v>
      </c>
      <c r="C71" s="24"/>
      <c r="G71" s="72"/>
    </row>
    <row r="72" spans="1:7" s="23" customFormat="1" ht="12.75" customHeight="1">
      <c r="A72" s="71" t="s">
        <v>150</v>
      </c>
      <c r="C72" s="24"/>
      <c r="G72" s="72"/>
    </row>
    <row r="73" spans="1:7" s="23" customFormat="1" ht="12.75" customHeight="1">
      <c r="A73" s="71" t="s">
        <v>151</v>
      </c>
      <c r="C73" s="24"/>
      <c r="G73" s="72"/>
    </row>
    <row r="74" spans="1:7" s="23" customFormat="1" ht="11.25">
      <c r="A74" s="23" t="s">
        <v>152</v>
      </c>
      <c r="C74" s="24"/>
      <c r="G74" s="72"/>
    </row>
  </sheetData>
  <sheetProtection/>
  <mergeCells count="12">
    <mergeCell ref="A54:C54"/>
    <mergeCell ref="A63:C63"/>
    <mergeCell ref="A67:C67"/>
    <mergeCell ref="A6:C8"/>
    <mergeCell ref="D7:D8"/>
    <mergeCell ref="A51:C51"/>
    <mergeCell ref="E7:E8"/>
    <mergeCell ref="F7:F8"/>
    <mergeCell ref="G7:G8"/>
    <mergeCell ref="A24:C24"/>
    <mergeCell ref="A37:C37"/>
    <mergeCell ref="A40:C40"/>
  </mergeCells>
  <printOptions horizontalCentered="1"/>
  <pageMargins left="0.31496062992125984" right="0.11811023622047245" top="0.1968503937007874" bottom="0" header="0.1968503937007874" footer="0"/>
  <pageSetup fitToHeight="1" fitToWidth="1" orientation="portrait" paperSize="9" scale="87" r:id="rId1"/>
  <headerFooter alignWithMargins="0">
    <oddHeader>&amp;L&amp;"Arial,Normale"&amp;8IVASS - SERVIZIO RAPPORTI INTERNAZIONALI E STUDI
SEZIONE STUDI E STATISTICA</oddHeader>
  </headerFooter>
  <rowBreaks count="1" manualBreakCount="1"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44"/>
  <sheetViews>
    <sheetView showGridLines="0" zoomScalePageLayoutView="0" workbookViewId="0" topLeftCell="A4">
      <selection activeCell="O40" sqref="O40"/>
    </sheetView>
  </sheetViews>
  <sheetFormatPr defaultColWidth="9.140625" defaultRowHeight="15"/>
  <cols>
    <col min="1" max="1" width="0.85546875" style="26" customWidth="1"/>
    <col min="2" max="2" width="33.28125" style="26" customWidth="1"/>
    <col min="3" max="3" width="9.7109375" style="27" customWidth="1"/>
    <col min="4" max="4" width="8.00390625" style="27" bestFit="1" customWidth="1"/>
    <col min="5" max="5" width="9.7109375" style="26" customWidth="1"/>
    <col min="6" max="6" width="7.7109375" style="27" bestFit="1" customWidth="1"/>
    <col min="7" max="7" width="9.7109375" style="26" customWidth="1"/>
    <col min="8" max="8" width="5.28125" style="27" customWidth="1"/>
    <col min="9" max="9" width="10.7109375" style="27" customWidth="1"/>
    <col min="10" max="10" width="8.00390625" style="27" bestFit="1" customWidth="1"/>
    <col min="11" max="11" width="9.7109375" style="27" customWidth="1"/>
    <col min="12" max="12" width="5.7109375" style="27" customWidth="1"/>
    <col min="13" max="13" width="9.7109375" style="26" customWidth="1"/>
    <col min="14" max="14" width="6.28125" style="27" customWidth="1"/>
    <col min="15" max="15" width="10.7109375" style="26" customWidth="1"/>
    <col min="16" max="16" width="6.28125" style="27" customWidth="1"/>
    <col min="17" max="20" width="11.7109375" style="26" customWidth="1"/>
    <col min="21" max="16384" width="9.140625" style="26" customWidth="1"/>
  </cols>
  <sheetData>
    <row r="1" spans="1:16" ht="12.75" customHeight="1">
      <c r="A1" s="27"/>
      <c r="P1" s="28" t="s">
        <v>109</v>
      </c>
    </row>
    <row r="2" spans="1:16" s="31" customFormat="1" ht="12.75" customHeight="1">
      <c r="A2" s="29" t="s">
        <v>110</v>
      </c>
      <c r="B2" s="29"/>
      <c r="C2" s="30"/>
      <c r="D2" s="30"/>
      <c r="E2" s="29"/>
      <c r="F2" s="30"/>
      <c r="G2" s="29"/>
      <c r="H2" s="30"/>
      <c r="I2" s="30"/>
      <c r="J2" s="30"/>
      <c r="K2" s="30"/>
      <c r="L2" s="30"/>
      <c r="M2" s="29"/>
      <c r="N2" s="30"/>
      <c r="O2" s="29"/>
      <c r="P2" s="30"/>
    </row>
    <row r="3" spans="1:16" s="31" customFormat="1" ht="12.75" customHeight="1">
      <c r="A3" s="29" t="s">
        <v>4</v>
      </c>
      <c r="B3" s="29"/>
      <c r="C3" s="30"/>
      <c r="D3" s="30"/>
      <c r="E3" s="29"/>
      <c r="F3" s="30"/>
      <c r="G3" s="29"/>
      <c r="H3" s="30"/>
      <c r="I3" s="30"/>
      <c r="J3" s="30"/>
      <c r="K3" s="30"/>
      <c r="L3" s="30"/>
      <c r="M3" s="29"/>
      <c r="N3" s="30"/>
      <c r="O3" s="29"/>
      <c r="P3" s="30"/>
    </row>
    <row r="4" spans="1:20" ht="12.75" customHeight="1">
      <c r="A4" s="29" t="str">
        <f>"Ripartizione per canale distributivo dei premi lordi contabilizzati "&amp;IF(datitrim!J1=0,"nell'anno ","a tutto il "&amp;TRIM(datitrim!J1)&amp;" trimestre ")&amp;datitrim!I1</f>
        <v>Ripartizione per canale distributivo dei premi lordi contabilizzati a tutto il I trimestre 2013</v>
      </c>
      <c r="B4" s="29"/>
      <c r="C4" s="30"/>
      <c r="D4" s="30"/>
      <c r="E4" s="29"/>
      <c r="F4" s="30"/>
      <c r="G4" s="29"/>
      <c r="H4" s="30"/>
      <c r="I4" s="30"/>
      <c r="J4" s="30"/>
      <c r="K4" s="30"/>
      <c r="L4" s="30"/>
      <c r="M4" s="29"/>
      <c r="N4" s="30"/>
      <c r="O4" s="29"/>
      <c r="P4" s="30"/>
      <c r="Q4" s="31"/>
      <c r="R4" s="31"/>
      <c r="S4" s="31"/>
      <c r="T4" s="31"/>
    </row>
    <row r="5" spans="1:16" s="31" customFormat="1" ht="12.75" customHeight="1">
      <c r="A5" s="26"/>
      <c r="C5" s="34"/>
      <c r="D5" s="34"/>
      <c r="F5" s="34"/>
      <c r="H5" s="34"/>
      <c r="J5" s="34"/>
      <c r="K5" s="34"/>
      <c r="L5" s="34"/>
      <c r="N5" s="34"/>
      <c r="P5" s="32" t="s">
        <v>5</v>
      </c>
    </row>
    <row r="6" spans="1:16" ht="12.75" customHeight="1">
      <c r="A6" s="77"/>
      <c r="B6" s="78"/>
      <c r="C6" s="279" t="s">
        <v>36</v>
      </c>
      <c r="D6" s="280"/>
      <c r="E6" s="79" t="s">
        <v>111</v>
      </c>
      <c r="F6" s="80"/>
      <c r="G6" s="79" t="s">
        <v>112</v>
      </c>
      <c r="H6" s="80"/>
      <c r="I6" s="266" t="s">
        <v>39</v>
      </c>
      <c r="J6" s="268"/>
      <c r="K6" s="266" t="s">
        <v>40</v>
      </c>
      <c r="L6" s="268"/>
      <c r="M6" s="266" t="s">
        <v>41</v>
      </c>
      <c r="N6" s="268"/>
      <c r="O6" s="266" t="s">
        <v>57</v>
      </c>
      <c r="P6" s="268"/>
    </row>
    <row r="7" spans="1:16" s="31" customFormat="1" ht="12.75" customHeight="1">
      <c r="A7" s="81"/>
      <c r="B7" s="82"/>
      <c r="C7" s="275"/>
      <c r="D7" s="276"/>
      <c r="E7" s="275" t="s">
        <v>113</v>
      </c>
      <c r="F7" s="276"/>
      <c r="G7" s="275" t="s">
        <v>114</v>
      </c>
      <c r="H7" s="276"/>
      <c r="I7" s="272"/>
      <c r="J7" s="274"/>
      <c r="K7" s="272"/>
      <c r="L7" s="274"/>
      <c r="M7" s="272"/>
      <c r="N7" s="274"/>
      <c r="O7" s="272" t="s">
        <v>60</v>
      </c>
      <c r="P7" s="274"/>
    </row>
    <row r="8" spans="1:16" ht="12.75" customHeight="1">
      <c r="A8" s="83"/>
      <c r="B8" s="84"/>
      <c r="C8" s="85" t="s">
        <v>115</v>
      </c>
      <c r="D8" s="86" t="s">
        <v>116</v>
      </c>
      <c r="E8" s="85" t="s">
        <v>115</v>
      </c>
      <c r="F8" s="86" t="s">
        <v>116</v>
      </c>
      <c r="G8" s="85" t="s">
        <v>115</v>
      </c>
      <c r="H8" s="86" t="s">
        <v>116</v>
      </c>
      <c r="I8" s="85" t="s">
        <v>115</v>
      </c>
      <c r="J8" s="86" t="s">
        <v>116</v>
      </c>
      <c r="K8" s="85" t="s">
        <v>115</v>
      </c>
      <c r="L8" s="86" t="s">
        <v>116</v>
      </c>
      <c r="M8" s="85" t="s">
        <v>115</v>
      </c>
      <c r="N8" s="86" t="s">
        <v>116</v>
      </c>
      <c r="O8" s="85" t="s">
        <v>115</v>
      </c>
      <c r="P8" s="86" t="s">
        <v>116</v>
      </c>
    </row>
    <row r="9" spans="1:16" ht="19.5" customHeight="1">
      <c r="A9" s="77"/>
      <c r="B9" s="87" t="s">
        <v>117</v>
      </c>
      <c r="C9" s="88"/>
      <c r="D9" s="89"/>
      <c r="E9" s="88"/>
      <c r="F9" s="89"/>
      <c r="G9" s="88"/>
      <c r="H9" s="89"/>
      <c r="I9" s="88"/>
      <c r="J9" s="89"/>
      <c r="K9" s="88"/>
      <c r="L9" s="89"/>
      <c r="M9" s="88"/>
      <c r="N9" s="89"/>
      <c r="O9" s="88"/>
      <c r="P9" s="89"/>
    </row>
    <row r="10" spans="1:16" ht="15.75" customHeight="1">
      <c r="A10" s="90"/>
      <c r="B10" s="91" t="s">
        <v>118</v>
      </c>
      <c r="C10" s="92">
        <f>datitrim!C107</f>
        <v>2049078</v>
      </c>
      <c r="D10" s="93">
        <f>C10*100/$O10</f>
        <v>14.508797136926393</v>
      </c>
      <c r="E10" s="92">
        <f>datitrim!D107</f>
        <v>967145</v>
      </c>
      <c r="F10" s="93">
        <f>E10*100/$O10</f>
        <v>6.8480119385365885</v>
      </c>
      <c r="G10" s="92">
        <f>datitrim!E107</f>
        <v>27168</v>
      </c>
      <c r="H10" s="93">
        <f>G10*100/$O10</f>
        <v>0.1923670063394445</v>
      </c>
      <c r="I10" s="92">
        <f>datitrim!F107</f>
        <v>9417286</v>
      </c>
      <c r="J10" s="93">
        <f>I10*100/$O10</f>
        <v>66.68047392750154</v>
      </c>
      <c r="K10" s="92">
        <f>datitrim!G107</f>
        <v>1649107</v>
      </c>
      <c r="L10" s="93">
        <f>K10*100/$O10</f>
        <v>11.676743842882152</v>
      </c>
      <c r="M10" s="92">
        <f>datitrim!H107</f>
        <v>13220</v>
      </c>
      <c r="N10" s="93">
        <f>M10*100/$O10</f>
        <v>0.09360614781387869</v>
      </c>
      <c r="O10" s="94">
        <f>datitrim!I107</f>
        <v>14123004</v>
      </c>
      <c r="P10" s="93">
        <f>D10+F10+H10+J10+L10+N10</f>
        <v>99.99999999999999</v>
      </c>
    </row>
    <row r="11" spans="1:16" ht="15.75" customHeight="1">
      <c r="A11" s="90"/>
      <c r="B11" s="95" t="s">
        <v>119</v>
      </c>
      <c r="C11" s="92">
        <f>datitrim!C124</f>
        <v>159173</v>
      </c>
      <c r="D11" s="93">
        <f>C11*100/$O11</f>
        <v>38.967241890035965</v>
      </c>
      <c r="E11" s="92">
        <f>datitrim!D124</f>
        <v>75360</v>
      </c>
      <c r="F11" s="93">
        <f>E11*100/$O11</f>
        <v>18.4489288311027</v>
      </c>
      <c r="G11" s="92">
        <f>datitrim!E124</f>
        <v>6128</v>
      </c>
      <c r="H11" s="93">
        <f>G11*100/$O11</f>
        <v>1.5001995206607928</v>
      </c>
      <c r="I11" s="92">
        <f>datitrim!F124</f>
        <v>150187</v>
      </c>
      <c r="J11" s="93">
        <f>I11*100/$O11</f>
        <v>36.76737359815315</v>
      </c>
      <c r="K11" s="92">
        <f>datitrim!G124</f>
        <v>17172</v>
      </c>
      <c r="L11" s="93">
        <f>K11*100/$O11</f>
        <v>4.203888082373879</v>
      </c>
      <c r="M11" s="92">
        <f>datitrim!H124</f>
        <v>459</v>
      </c>
      <c r="N11" s="93">
        <f>M11*100/$O11</f>
        <v>0.11236807767351566</v>
      </c>
      <c r="O11" s="94">
        <f>datitrim!I124</f>
        <v>408479</v>
      </c>
      <c r="P11" s="93">
        <f>D11+F11+H11+J11+L11+N11</f>
        <v>100.00000000000001</v>
      </c>
    </row>
    <row r="12" spans="1:16" ht="15.75" customHeight="1">
      <c r="A12" s="90"/>
      <c r="B12" s="91" t="s">
        <v>120</v>
      </c>
      <c r="C12" s="92">
        <f>datitrim!C108</f>
        <v>0</v>
      </c>
      <c r="D12" s="96"/>
      <c r="E12" s="92">
        <f>datitrim!D108</f>
        <v>0</v>
      </c>
      <c r="F12" s="96"/>
      <c r="G12" s="92">
        <f>datitrim!E108</f>
        <v>0</v>
      </c>
      <c r="H12" s="96"/>
      <c r="I12" s="92">
        <f>datitrim!F108</f>
        <v>0</v>
      </c>
      <c r="J12" s="96"/>
      <c r="K12" s="92">
        <f>datitrim!G108</f>
        <v>0</v>
      </c>
      <c r="L12" s="96"/>
      <c r="M12" s="92">
        <f>datitrim!H108</f>
        <v>0</v>
      </c>
      <c r="N12" s="96"/>
      <c r="O12" s="94">
        <f>datitrim!I108</f>
        <v>0</v>
      </c>
      <c r="P12" s="96"/>
    </row>
    <row r="13" spans="1:16" ht="15.75" customHeight="1">
      <c r="A13" s="90"/>
      <c r="B13" s="91" t="s">
        <v>121</v>
      </c>
      <c r="C13" s="92">
        <f>datitrim!C109</f>
        <v>156061</v>
      </c>
      <c r="D13" s="93">
        <f aca="true" t="shared" si="0" ref="D13:D19">C13*100/$O13</f>
        <v>3.7322952679601507</v>
      </c>
      <c r="E13" s="92">
        <f>datitrim!D109</f>
        <v>16130</v>
      </c>
      <c r="F13" s="93">
        <f aca="true" t="shared" si="1" ref="F13:F19">E13*100/$O13</f>
        <v>0.3857589190905943</v>
      </c>
      <c r="G13" s="92">
        <f>datitrim!E109</f>
        <v>495</v>
      </c>
      <c r="H13" s="93">
        <f>G13*100/$O13</f>
        <v>0.011838230933034356</v>
      </c>
      <c r="I13" s="92">
        <f>datitrim!F109</f>
        <v>1734293</v>
      </c>
      <c r="J13" s="93">
        <f aca="true" t="shared" si="2" ref="J13:J19">I13*100/$O13</f>
        <v>41.47668896877768</v>
      </c>
      <c r="K13" s="92">
        <f>datitrim!G109</f>
        <v>2273975</v>
      </c>
      <c r="L13" s="93">
        <f aca="true" t="shared" si="3" ref="L13:L19">K13*100/$O13</f>
        <v>54.383517547367276</v>
      </c>
      <c r="M13" s="92">
        <f>datitrim!H109</f>
        <v>414</v>
      </c>
      <c r="N13" s="93">
        <f aca="true" t="shared" si="4" ref="N13:N19">M13*100/$O13</f>
        <v>0.009901065871265097</v>
      </c>
      <c r="O13" s="94">
        <f>datitrim!I109</f>
        <v>4181368</v>
      </c>
      <c r="P13" s="93">
        <f aca="true" t="shared" si="5" ref="P13:P19">D13+F13+H13+J13+L13+N13</f>
        <v>100</v>
      </c>
    </row>
    <row r="14" spans="1:16" ht="15.75" customHeight="1">
      <c r="A14" s="90"/>
      <c r="B14" s="95" t="s">
        <v>119</v>
      </c>
      <c r="C14" s="92">
        <f>datitrim!C125</f>
        <v>21906</v>
      </c>
      <c r="D14" s="93">
        <f t="shared" si="0"/>
        <v>11.137039579043696</v>
      </c>
      <c r="E14" s="92">
        <f>datitrim!D125</f>
        <v>11952</v>
      </c>
      <c r="F14" s="93">
        <f t="shared" si="1"/>
        <v>6.0764127202013265</v>
      </c>
      <c r="G14" s="92">
        <f>datitrim!E125</f>
        <v>414</v>
      </c>
      <c r="H14" s="93">
        <f>G14*100/$O14</f>
        <v>0.2104781514527568</v>
      </c>
      <c r="I14" s="92">
        <f>datitrim!F125</f>
        <v>8980</v>
      </c>
      <c r="J14" s="93">
        <f t="shared" si="2"/>
        <v>4.565443961463179</v>
      </c>
      <c r="K14" s="92">
        <f>datitrim!G125</f>
        <v>153373</v>
      </c>
      <c r="L14" s="93">
        <f t="shared" si="3"/>
        <v>77.97503749459824</v>
      </c>
      <c r="M14" s="92">
        <f>datitrim!H125</f>
        <v>70</v>
      </c>
      <c r="N14" s="93">
        <f t="shared" si="4"/>
        <v>0.035588093240804294</v>
      </c>
      <c r="O14" s="94">
        <f>datitrim!I125</f>
        <v>196695</v>
      </c>
      <c r="P14" s="93">
        <f t="shared" si="5"/>
        <v>100.00000000000001</v>
      </c>
    </row>
    <row r="15" spans="1:16" ht="15.75" customHeight="1">
      <c r="A15" s="90"/>
      <c r="B15" s="91" t="s">
        <v>122</v>
      </c>
      <c r="C15" s="92">
        <f>datitrim!C110</f>
        <v>1064</v>
      </c>
      <c r="D15" s="93">
        <f t="shared" si="0"/>
        <v>22.93103448275862</v>
      </c>
      <c r="E15" s="92">
        <f>datitrim!D110</f>
        <v>227</v>
      </c>
      <c r="F15" s="93">
        <f t="shared" si="1"/>
        <v>4.892241379310345</v>
      </c>
      <c r="G15" s="92">
        <f>datitrim!E110</f>
        <v>1</v>
      </c>
      <c r="H15" s="93">
        <f>G15*100/$O15</f>
        <v>0.021551724137931036</v>
      </c>
      <c r="I15" s="92">
        <f>datitrim!F110</f>
        <v>3329</v>
      </c>
      <c r="J15" s="93">
        <f t="shared" si="2"/>
        <v>71.74568965517241</v>
      </c>
      <c r="K15" s="92">
        <f>datitrim!G110</f>
        <v>4</v>
      </c>
      <c r="L15" s="93">
        <f t="shared" si="3"/>
        <v>0.08620689655172414</v>
      </c>
      <c r="M15" s="92">
        <f>datitrim!H110</f>
        <v>15</v>
      </c>
      <c r="N15" s="93">
        <f t="shared" si="4"/>
        <v>0.3232758620689655</v>
      </c>
      <c r="O15" s="94">
        <f>datitrim!I110</f>
        <v>4640</v>
      </c>
      <c r="P15" s="93">
        <f t="shared" si="5"/>
        <v>100</v>
      </c>
    </row>
    <row r="16" spans="1:16" ht="15.75" customHeight="1">
      <c r="A16" s="90"/>
      <c r="B16" s="91" t="s">
        <v>123</v>
      </c>
      <c r="C16" s="92">
        <f>datitrim!C111</f>
        <v>60990</v>
      </c>
      <c r="D16" s="93">
        <f t="shared" si="0"/>
        <v>14.722282569338837</v>
      </c>
      <c r="E16" s="92">
        <f>datitrim!D111</f>
        <v>218488</v>
      </c>
      <c r="F16" s="93">
        <f t="shared" si="1"/>
        <v>52.74048325970985</v>
      </c>
      <c r="G16" s="92">
        <f>datitrim!E111</f>
        <v>51</v>
      </c>
      <c r="H16" s="93">
        <f>G16*100/$O16</f>
        <v>0.012310811789412702</v>
      </c>
      <c r="I16" s="92">
        <f>datitrim!F111</f>
        <v>132007</v>
      </c>
      <c r="J16" s="93">
        <f t="shared" si="2"/>
        <v>31.864967291862794</v>
      </c>
      <c r="K16" s="92">
        <f>datitrim!G111</f>
        <v>161</v>
      </c>
      <c r="L16" s="93">
        <f t="shared" si="3"/>
        <v>0.038863543099910684</v>
      </c>
      <c r="M16" s="92">
        <f>datitrim!H111</f>
        <v>2573</v>
      </c>
      <c r="N16" s="93">
        <f t="shared" si="4"/>
        <v>0.6210925241991938</v>
      </c>
      <c r="O16" s="94">
        <f>datitrim!I111</f>
        <v>414270</v>
      </c>
      <c r="P16" s="93">
        <f t="shared" si="5"/>
        <v>100.00000000000001</v>
      </c>
    </row>
    <row r="17" spans="1:16" ht="15.75" customHeight="1">
      <c r="A17" s="90"/>
      <c r="B17" s="95" t="s">
        <v>124</v>
      </c>
      <c r="C17" s="92">
        <f>datitrim!C112</f>
        <v>290</v>
      </c>
      <c r="D17" s="93">
        <f t="shared" si="0"/>
        <v>99.31506849315069</v>
      </c>
      <c r="E17" s="92">
        <f>datitrim!D112</f>
        <v>0</v>
      </c>
      <c r="F17" s="93">
        <f t="shared" si="1"/>
        <v>0</v>
      </c>
      <c r="G17" s="92">
        <f>datitrim!E112</f>
        <v>0</v>
      </c>
      <c r="H17" s="93"/>
      <c r="I17" s="92">
        <f>datitrim!F112</f>
        <v>2</v>
      </c>
      <c r="J17" s="93">
        <f t="shared" si="2"/>
        <v>0.684931506849315</v>
      </c>
      <c r="K17" s="92">
        <f>datitrim!G112</f>
        <v>0</v>
      </c>
      <c r="L17" s="93">
        <f t="shared" si="3"/>
        <v>0</v>
      </c>
      <c r="M17" s="92">
        <f>datitrim!H112</f>
        <v>0</v>
      </c>
      <c r="N17" s="93">
        <f t="shared" si="4"/>
        <v>0</v>
      </c>
      <c r="O17" s="94">
        <f>datitrim!I112</f>
        <v>292</v>
      </c>
      <c r="P17" s="93">
        <f t="shared" si="5"/>
        <v>100</v>
      </c>
    </row>
    <row r="18" spans="1:16" ht="15.75" customHeight="1">
      <c r="A18" s="90"/>
      <c r="B18" s="91" t="s">
        <v>125</v>
      </c>
      <c r="C18" s="92">
        <f>datitrim!C126</f>
        <v>56211</v>
      </c>
      <c r="D18" s="93">
        <f t="shared" si="0"/>
        <v>45.56294074734539</v>
      </c>
      <c r="E18" s="92">
        <f>datitrim!D126</f>
        <v>10445</v>
      </c>
      <c r="F18" s="93">
        <f t="shared" si="1"/>
        <v>8.466401880522007</v>
      </c>
      <c r="G18" s="92">
        <f>datitrim!E126</f>
        <v>2384</v>
      </c>
      <c r="H18" s="93">
        <f>G18*100/$O18</f>
        <v>1.9323984761287185</v>
      </c>
      <c r="I18" s="92">
        <f>datitrim!F126</f>
        <v>40116</v>
      </c>
      <c r="J18" s="93">
        <f t="shared" si="2"/>
        <v>32.51681932398476</v>
      </c>
      <c r="K18" s="92">
        <f>datitrim!G126</f>
        <v>14086</v>
      </c>
      <c r="L18" s="93">
        <f t="shared" si="3"/>
        <v>11.417686633703493</v>
      </c>
      <c r="M18" s="92">
        <f>datitrim!H126</f>
        <v>128</v>
      </c>
      <c r="N18" s="93">
        <f t="shared" si="4"/>
        <v>0.1037529383156359</v>
      </c>
      <c r="O18" s="94">
        <f>datitrim!I126</f>
        <v>123370</v>
      </c>
      <c r="P18" s="93">
        <f t="shared" si="5"/>
        <v>100.00000000000001</v>
      </c>
    </row>
    <row r="19" spans="1:16" ht="18" customHeight="1">
      <c r="A19" s="90"/>
      <c r="B19" s="97" t="s">
        <v>126</v>
      </c>
      <c r="C19" s="94">
        <f>C10+C12+C13+C15+C16+C18</f>
        <v>2323404</v>
      </c>
      <c r="D19" s="98">
        <f t="shared" si="0"/>
        <v>12.327940262281068</v>
      </c>
      <c r="E19" s="94">
        <f>E10+E12+E13+E15+E16+E18</f>
        <v>1212435</v>
      </c>
      <c r="F19" s="98">
        <f t="shared" si="1"/>
        <v>6.433158525981166</v>
      </c>
      <c r="G19" s="94">
        <f>G10+G12+G13+G15+G16+G18</f>
        <v>30099</v>
      </c>
      <c r="H19" s="98">
        <f>G19*100/$O19</f>
        <v>0.15970475817137175</v>
      </c>
      <c r="I19" s="94">
        <f>I10+I12+I13+I15+I16+I18</f>
        <v>11327031</v>
      </c>
      <c r="J19" s="98">
        <f t="shared" si="2"/>
        <v>60.101024839849536</v>
      </c>
      <c r="K19" s="94">
        <f>K10+K12+K13+K15+K16+K18</f>
        <v>3937333</v>
      </c>
      <c r="L19" s="98">
        <f t="shared" si="3"/>
        <v>20.89141880478294</v>
      </c>
      <c r="M19" s="94">
        <f>M10+M12+M13+M15+M16+M18</f>
        <v>16350</v>
      </c>
      <c r="N19" s="98">
        <f t="shared" si="4"/>
        <v>0.0867528089339157</v>
      </c>
      <c r="O19" s="94">
        <f>C19+K19+I19+M19+E19+G19</f>
        <v>18846652</v>
      </c>
      <c r="P19" s="98">
        <f t="shared" si="5"/>
        <v>100</v>
      </c>
    </row>
    <row r="20" spans="1:16" ht="12.75" customHeight="1">
      <c r="A20" s="99"/>
      <c r="B20" s="100" t="s">
        <v>127</v>
      </c>
      <c r="C20" s="101"/>
      <c r="D20" s="102"/>
      <c r="E20" s="101"/>
      <c r="F20" s="102"/>
      <c r="G20" s="101"/>
      <c r="H20" s="102"/>
      <c r="I20" s="101"/>
      <c r="J20" s="102"/>
      <c r="K20" s="101"/>
      <c r="L20" s="102"/>
      <c r="M20" s="101"/>
      <c r="N20" s="102"/>
      <c r="O20" s="103"/>
      <c r="P20" s="102"/>
    </row>
    <row r="21" spans="1:16" ht="15.75" customHeight="1">
      <c r="A21" s="90"/>
      <c r="B21" s="104" t="s">
        <v>128</v>
      </c>
      <c r="C21" s="92">
        <f>datitrim!C114</f>
        <v>452356</v>
      </c>
      <c r="D21" s="93">
        <f>C21*100/$O21</f>
        <v>35.77217770474328</v>
      </c>
      <c r="E21" s="92">
        <f>datitrim!D114</f>
        <v>668456</v>
      </c>
      <c r="F21" s="93">
        <f>E21*100/$O21</f>
        <v>52.86130131976115</v>
      </c>
      <c r="G21" s="92">
        <f>datitrim!E114</f>
        <v>1501</v>
      </c>
      <c r="H21" s="93">
        <f>G21*100/$O21</f>
        <v>0.1186986327910311</v>
      </c>
      <c r="I21" s="92">
        <f>datitrim!F114</f>
        <v>66373</v>
      </c>
      <c r="J21" s="93">
        <f>I21*100/$O21</f>
        <v>5.2487570647828825</v>
      </c>
      <c r="K21" s="92">
        <f>datitrim!G114</f>
        <v>70966</v>
      </c>
      <c r="L21" s="93">
        <f>K21*100/$O21</f>
        <v>5.611970136341315</v>
      </c>
      <c r="M21" s="92">
        <f>datitrim!H114</f>
        <v>4895</v>
      </c>
      <c r="N21" s="93">
        <f>M21*100/$O21</f>
        <v>0.3870951415803446</v>
      </c>
      <c r="O21" s="94">
        <f>datitrim!I114</f>
        <v>1264547</v>
      </c>
      <c r="P21" s="93">
        <f>D21+F21+H21+J21+L21+N21</f>
        <v>100</v>
      </c>
    </row>
    <row r="22" spans="1:16" ht="15.75" customHeight="1">
      <c r="A22" s="90"/>
      <c r="B22" s="104" t="s">
        <v>129</v>
      </c>
      <c r="C22" s="92">
        <f>datitrim!C115</f>
        <v>1297374</v>
      </c>
      <c r="D22" s="93">
        <f>C22*100/$O22</f>
        <v>8.452494679297494</v>
      </c>
      <c r="E22" s="92">
        <f>datitrim!D115</f>
        <v>434734</v>
      </c>
      <c r="F22" s="93">
        <f>E22*100/$O22</f>
        <v>2.832326547248301</v>
      </c>
      <c r="G22" s="92">
        <f>datitrim!E115</f>
        <v>19696</v>
      </c>
      <c r="H22" s="93">
        <f>G22*100/$O22</f>
        <v>0.12832100473991576</v>
      </c>
      <c r="I22" s="92">
        <f>datitrim!F115</f>
        <v>10088466</v>
      </c>
      <c r="J22" s="93">
        <f>I22*100/$O22</f>
        <v>65.72715746367176</v>
      </c>
      <c r="K22" s="92">
        <f>datitrim!G115</f>
        <v>3500708</v>
      </c>
      <c r="L22" s="93">
        <f>K22*100/$O22</f>
        <v>22.80739073218222</v>
      </c>
      <c r="M22" s="92">
        <f>datitrim!H115</f>
        <v>8029</v>
      </c>
      <c r="N22" s="93">
        <f>M22*100/$O22</f>
        <v>0.05230957286031598</v>
      </c>
      <c r="O22" s="94">
        <f>datitrim!I115</f>
        <v>15349007</v>
      </c>
      <c r="P22" s="93">
        <f>D22+F22+H22+J22+L22+N22</f>
        <v>100</v>
      </c>
    </row>
    <row r="23" spans="1:16" ht="15.75" customHeight="1">
      <c r="A23" s="105"/>
      <c r="B23" s="106" t="s">
        <v>130</v>
      </c>
      <c r="C23" s="107">
        <f>datitrim!C116</f>
        <v>573674</v>
      </c>
      <c r="D23" s="108">
        <f>C23*100/$O23</f>
        <v>25.689602516324854</v>
      </c>
      <c r="E23" s="107">
        <f>datitrim!D116</f>
        <v>109245</v>
      </c>
      <c r="F23" s="108">
        <f>E23*100/$O23</f>
        <v>4.892082658262199</v>
      </c>
      <c r="G23" s="107">
        <f>datitrim!E116</f>
        <v>8902</v>
      </c>
      <c r="H23" s="108">
        <f>G23*100/$O23</f>
        <v>0.3986390207684571</v>
      </c>
      <c r="I23" s="107">
        <f>datitrim!F116</f>
        <v>1172192</v>
      </c>
      <c r="J23" s="108">
        <f>I23*100/$O23</f>
        <v>52.491740174412406</v>
      </c>
      <c r="K23" s="107">
        <f>datitrim!G116</f>
        <v>365659</v>
      </c>
      <c r="L23" s="108">
        <f>K23*100/$O23</f>
        <v>16.374516478900613</v>
      </c>
      <c r="M23" s="107">
        <f>datitrim!H116</f>
        <v>3426</v>
      </c>
      <c r="N23" s="108">
        <f>M23*100/$O23</f>
        <v>0.15341915133146866</v>
      </c>
      <c r="O23" s="109">
        <f>datitrim!I116</f>
        <v>2233098</v>
      </c>
      <c r="P23" s="108">
        <f>D23+F23+H23+J23+L23+N23</f>
        <v>99.99999999999999</v>
      </c>
    </row>
    <row r="24" spans="1:16" ht="15" customHeight="1" hidden="1">
      <c r="A24" s="35"/>
      <c r="B24" s="56"/>
      <c r="C24" s="57">
        <f>C21+C22+C23</f>
        <v>2323404</v>
      </c>
      <c r="D24" s="60"/>
      <c r="E24" s="57">
        <f>E21+E22+E23</f>
        <v>1212435</v>
      </c>
      <c r="F24" s="62"/>
      <c r="G24" s="60">
        <f>G21+G22+G23</f>
        <v>30099</v>
      </c>
      <c r="H24" s="60"/>
      <c r="I24" s="57">
        <f>I21+I22+I23</f>
        <v>11327031</v>
      </c>
      <c r="J24" s="62"/>
      <c r="K24" s="60">
        <f>K21+K22+K23</f>
        <v>3937333</v>
      </c>
      <c r="L24" s="60"/>
      <c r="M24" s="57">
        <f>M21+M22+M23</f>
        <v>16350</v>
      </c>
      <c r="N24" s="62"/>
      <c r="O24" s="61">
        <f>O21+O22+O23</f>
        <v>18846652</v>
      </c>
      <c r="P24" s="59">
        <f>H24+F24+N24+J24+L24+D24</f>
        <v>0</v>
      </c>
    </row>
    <row r="25" spans="1:16" ht="18" customHeight="1">
      <c r="A25" s="110"/>
      <c r="B25" s="111" t="s">
        <v>131</v>
      </c>
      <c r="C25" s="112"/>
      <c r="D25" s="113"/>
      <c r="E25" s="112"/>
      <c r="F25" s="113"/>
      <c r="G25" s="112"/>
      <c r="H25" s="113"/>
      <c r="I25" s="112"/>
      <c r="J25" s="113"/>
      <c r="K25" s="112"/>
      <c r="L25" s="113"/>
      <c r="M25" s="112"/>
      <c r="N25" s="113"/>
      <c r="O25" s="114"/>
      <c r="P25" s="115"/>
    </row>
    <row r="26" spans="1:16" ht="15.75" customHeight="1">
      <c r="A26" s="90"/>
      <c r="B26" s="91" t="s">
        <v>118</v>
      </c>
      <c r="C26" s="92">
        <f>datitrim!C117</f>
        <v>145260</v>
      </c>
      <c r="D26" s="93">
        <f>C26*100/$O26</f>
        <v>17.402430302224364</v>
      </c>
      <c r="E26" s="92">
        <f>datitrim!D117</f>
        <v>311067</v>
      </c>
      <c r="F26" s="93">
        <f>E26*100/$O26</f>
        <v>37.26643113604589</v>
      </c>
      <c r="G26" s="92">
        <f>datitrim!E117</f>
        <v>7667</v>
      </c>
      <c r="H26" s="93">
        <f>G26*100/$O26</f>
        <v>0.9185215002557772</v>
      </c>
      <c r="I26" s="92">
        <f>datitrim!F117</f>
        <v>244289</v>
      </c>
      <c r="J26" s="93">
        <f>I26*100/$O26</f>
        <v>29.26629695786925</v>
      </c>
      <c r="K26" s="92">
        <f>datitrim!G117</f>
        <v>5217</v>
      </c>
      <c r="L26" s="93">
        <f>K26*100/$O26</f>
        <v>0.6250067388593178</v>
      </c>
      <c r="M26" s="92">
        <f>datitrim!H117</f>
        <v>121211</v>
      </c>
      <c r="N26" s="93">
        <f>M26*100/$O26</f>
        <v>14.521313364745403</v>
      </c>
      <c r="O26" s="94">
        <f>datitrim!I117</f>
        <v>834711</v>
      </c>
      <c r="P26" s="93">
        <f>D26+F26+H26+J26+L26+N26</f>
        <v>100</v>
      </c>
    </row>
    <row r="27" spans="1:16" ht="15.75" customHeight="1">
      <c r="A27" s="90"/>
      <c r="B27" s="91" t="s">
        <v>120</v>
      </c>
      <c r="C27" s="92">
        <f>datitrim!C118</f>
        <v>0</v>
      </c>
      <c r="D27" s="96"/>
      <c r="E27" s="92">
        <f>datitrim!D118</f>
        <v>0</v>
      </c>
      <c r="F27" s="96"/>
      <c r="G27" s="92">
        <f>datitrim!E118</f>
        <v>0</v>
      </c>
      <c r="H27" s="96"/>
      <c r="I27" s="92">
        <f>datitrim!F118</f>
        <v>0</v>
      </c>
      <c r="J27" s="96"/>
      <c r="K27" s="92">
        <f>datitrim!G118</f>
        <v>0</v>
      </c>
      <c r="L27" s="96"/>
      <c r="M27" s="92">
        <f>datitrim!H118</f>
        <v>0</v>
      </c>
      <c r="N27" s="96"/>
      <c r="O27" s="94">
        <f>datitrim!I118</f>
        <v>0</v>
      </c>
      <c r="P27" s="93"/>
    </row>
    <row r="28" spans="1:16" ht="15.75" customHeight="1">
      <c r="A28" s="90"/>
      <c r="B28" s="91" t="s">
        <v>121</v>
      </c>
      <c r="C28" s="92">
        <f>datitrim!C119</f>
        <v>0</v>
      </c>
      <c r="D28" s="93">
        <f>C28*100/$O28</f>
        <v>0</v>
      </c>
      <c r="E28" s="92">
        <f>datitrim!D119</f>
        <v>1455</v>
      </c>
      <c r="F28" s="93">
        <f>E28*100/$O28</f>
        <v>78.05793991416309</v>
      </c>
      <c r="G28" s="92">
        <f>datitrim!E119</f>
        <v>409</v>
      </c>
      <c r="H28" s="96">
        <f>G28*100/$O28</f>
        <v>21.94206008583691</v>
      </c>
      <c r="I28" s="92">
        <f>datitrim!F119</f>
        <v>0</v>
      </c>
      <c r="J28" s="93">
        <f>I28*100/$O28</f>
        <v>0</v>
      </c>
      <c r="K28" s="92">
        <f>datitrim!G119</f>
        <v>0</v>
      </c>
      <c r="L28" s="93">
        <f>K28*100/$O28</f>
        <v>0</v>
      </c>
      <c r="M28" s="92">
        <f>datitrim!H119</f>
        <v>0</v>
      </c>
      <c r="N28" s="93">
        <f>M28*100/$O28</f>
        <v>0</v>
      </c>
      <c r="O28" s="94">
        <f>datitrim!I119</f>
        <v>1864</v>
      </c>
      <c r="P28" s="93">
        <f>D28+F28+H28+J28+L28+N28</f>
        <v>100</v>
      </c>
    </row>
    <row r="29" spans="1:16" ht="15.75" customHeight="1">
      <c r="A29" s="90"/>
      <c r="B29" s="91" t="s">
        <v>122</v>
      </c>
      <c r="C29" s="92">
        <f>datitrim!C120</f>
        <v>1928</v>
      </c>
      <c r="D29" s="93">
        <f>C29*100/$O29</f>
        <v>17.00926334362594</v>
      </c>
      <c r="E29" s="92">
        <f>datitrim!D120</f>
        <v>544</v>
      </c>
      <c r="F29" s="93">
        <f>E29*100/$O29</f>
        <v>4.799294221438024</v>
      </c>
      <c r="G29" s="92">
        <f>datitrim!E120</f>
        <v>0</v>
      </c>
      <c r="H29" s="96"/>
      <c r="I29" s="92">
        <f>datitrim!F120</f>
        <v>0</v>
      </c>
      <c r="J29" s="93">
        <f>I29*100/$O29</f>
        <v>0</v>
      </c>
      <c r="K29" s="92">
        <f>datitrim!G120</f>
        <v>0</v>
      </c>
      <c r="L29" s="96"/>
      <c r="M29" s="92">
        <f>datitrim!H120</f>
        <v>8863</v>
      </c>
      <c r="N29" s="93">
        <f>M29*100/$O29</f>
        <v>78.19144243493604</v>
      </c>
      <c r="O29" s="94">
        <f>datitrim!I120</f>
        <v>11335</v>
      </c>
      <c r="P29" s="93">
        <f>D29+F29+H29+J29+L29+N29</f>
        <v>100</v>
      </c>
    </row>
    <row r="30" spans="1:16" ht="15.75" customHeight="1">
      <c r="A30" s="90"/>
      <c r="B30" s="91" t="s">
        <v>123</v>
      </c>
      <c r="C30" s="92">
        <f>datitrim!C121</f>
        <v>52608</v>
      </c>
      <c r="D30" s="93">
        <f>C30*100/$O30</f>
        <v>14.842903575297942</v>
      </c>
      <c r="E30" s="92">
        <f>datitrim!D121</f>
        <v>231672</v>
      </c>
      <c r="F30" s="93">
        <f>E30*100/$O30</f>
        <v>65.36430119176597</v>
      </c>
      <c r="G30" s="92">
        <f>datitrim!E121</f>
        <v>0</v>
      </c>
      <c r="H30" s="93">
        <f>G30*100/$O30</f>
        <v>0</v>
      </c>
      <c r="I30" s="92">
        <f>datitrim!F121</f>
        <v>1308</v>
      </c>
      <c r="J30" s="93">
        <f>I30*100/$O30</f>
        <v>0.36904117009750814</v>
      </c>
      <c r="K30" s="92">
        <f>datitrim!G121</f>
        <v>384</v>
      </c>
      <c r="L30" s="93">
        <f>K30*100/$O30</f>
        <v>0.10834236186348863</v>
      </c>
      <c r="M30" s="92">
        <f>datitrim!H121</f>
        <v>68460</v>
      </c>
      <c r="N30" s="93">
        <f>M30*100/$O30</f>
        <v>19.31541170097508</v>
      </c>
      <c r="O30" s="94">
        <f>datitrim!I121</f>
        <v>354432</v>
      </c>
      <c r="P30" s="93">
        <f>D30+F30+H30+J30+L30+N30</f>
        <v>99.99999999999999</v>
      </c>
    </row>
    <row r="31" spans="1:16" ht="15.75" customHeight="1">
      <c r="A31" s="90"/>
      <c r="B31" s="91" t="s">
        <v>125</v>
      </c>
      <c r="C31" s="92">
        <f>datitrim!C127</f>
        <v>20841</v>
      </c>
      <c r="D31" s="93">
        <f>C31*100/$O31</f>
        <v>9.27775848713908</v>
      </c>
      <c r="E31" s="92">
        <f>datitrim!D127</f>
        <v>193710</v>
      </c>
      <c r="F31" s="93">
        <f>E31*100/$O31</f>
        <v>86.23360666684474</v>
      </c>
      <c r="G31" s="92">
        <f>datitrim!E127</f>
        <v>0</v>
      </c>
      <c r="H31" s="93">
        <f>G31*100/$O31</f>
        <v>0</v>
      </c>
      <c r="I31" s="92">
        <f>datitrim!F127</f>
        <v>7403</v>
      </c>
      <c r="J31" s="93">
        <f>I31*100/$O31</f>
        <v>3.295583037296224</v>
      </c>
      <c r="K31" s="92">
        <f>datitrim!G127</f>
        <v>383</v>
      </c>
      <c r="L31" s="93">
        <f>K31*100/$O31</f>
        <v>0.17049956818647222</v>
      </c>
      <c r="M31" s="92">
        <f>datitrim!H127</f>
        <v>2297</v>
      </c>
      <c r="N31" s="93">
        <f>M31*100/$O31</f>
        <v>1.0225522405334901</v>
      </c>
      <c r="O31" s="94">
        <f>datitrim!I127</f>
        <v>224634</v>
      </c>
      <c r="P31" s="93">
        <f>D31+F31+H31+J31+L31+N31</f>
        <v>100</v>
      </c>
    </row>
    <row r="32" spans="1:16" ht="18" customHeight="1">
      <c r="A32" s="105"/>
      <c r="B32" s="116" t="s">
        <v>132</v>
      </c>
      <c r="C32" s="109">
        <f>C26+C27+C28+C29+C30+C31</f>
        <v>220637</v>
      </c>
      <c r="D32" s="117">
        <f>C32*100/$O32</f>
        <v>15.46185780279416</v>
      </c>
      <c r="E32" s="109">
        <f>E26+E27+E28+E29+E30+E31</f>
        <v>738448</v>
      </c>
      <c r="F32" s="117">
        <f>E32*100/$O32</f>
        <v>51.74915345457807</v>
      </c>
      <c r="G32" s="109">
        <f>G26+G27+G28+G29+G30+G31</f>
        <v>8076</v>
      </c>
      <c r="H32" s="117">
        <f>G32*100/$O32</f>
        <v>0.5659520552553091</v>
      </c>
      <c r="I32" s="109">
        <f>I26+I27+I28+I29+I30+I31</f>
        <v>253000</v>
      </c>
      <c r="J32" s="117">
        <f>I32*100/$O32</f>
        <v>17.729800641356267</v>
      </c>
      <c r="K32" s="109">
        <f>K26+K27+K28+K29+K30+K31</f>
        <v>5984</v>
      </c>
      <c r="L32" s="117">
        <f>K32*100/$O32</f>
        <v>0.4193483282129482</v>
      </c>
      <c r="M32" s="109">
        <f>M26+M27+M28+M29+M30+M31</f>
        <v>200831</v>
      </c>
      <c r="N32" s="117">
        <f>M32*100/$O32</f>
        <v>14.073887717803244</v>
      </c>
      <c r="O32" s="109">
        <f>C32+K32+I32+M32+E32+G32</f>
        <v>1426976</v>
      </c>
      <c r="P32" s="117">
        <f>D32+F32+H32+J32+L32+N32</f>
        <v>100</v>
      </c>
    </row>
    <row r="33" spans="1:16" ht="15.75" customHeight="1">
      <c r="A33" s="118"/>
      <c r="B33" s="119" t="s">
        <v>133</v>
      </c>
      <c r="C33" s="112"/>
      <c r="D33" s="115"/>
      <c r="E33" s="112"/>
      <c r="F33" s="115"/>
      <c r="G33" s="112"/>
      <c r="H33" s="115"/>
      <c r="I33" s="112"/>
      <c r="J33" s="115"/>
      <c r="K33" s="112"/>
      <c r="L33" s="115"/>
      <c r="M33" s="112"/>
      <c r="N33" s="115"/>
      <c r="O33" s="114"/>
      <c r="P33" s="115"/>
    </row>
    <row r="34" spans="1:16" ht="15.75" customHeight="1">
      <c r="A34" s="105"/>
      <c r="B34" s="120" t="s">
        <v>134</v>
      </c>
      <c r="C34" s="121">
        <f>C19+C32</f>
        <v>2544041</v>
      </c>
      <c r="D34" s="122">
        <f>C34*100/$O34</f>
        <v>12.548523628824599</v>
      </c>
      <c r="E34" s="121">
        <f>E19+E32</f>
        <v>1950883</v>
      </c>
      <c r="F34" s="122">
        <f>E34*100/$O34</f>
        <v>9.62276214203003</v>
      </c>
      <c r="G34" s="121">
        <f>G19+G32</f>
        <v>38175</v>
      </c>
      <c r="H34" s="122">
        <f>G34*100/$O34</f>
        <v>0.18829880867893994</v>
      </c>
      <c r="I34" s="121">
        <f>I19+I32</f>
        <v>11580031</v>
      </c>
      <c r="J34" s="122">
        <f>I34*100/$O34</f>
        <v>57.11869133635085</v>
      </c>
      <c r="K34" s="121">
        <f>K19+K32</f>
        <v>3943317</v>
      </c>
      <c r="L34" s="122">
        <f>K34*100/$O34</f>
        <v>19.45047526767286</v>
      </c>
      <c r="M34" s="121">
        <f>M19+M32</f>
        <v>217181</v>
      </c>
      <c r="N34" s="122">
        <f>M34*100/$O34</f>
        <v>1.0712488164427205</v>
      </c>
      <c r="O34" s="121">
        <f>O19+O32</f>
        <v>20273628</v>
      </c>
      <c r="P34" s="122">
        <f>D34+F34+H34+J34+L34+N34</f>
        <v>100</v>
      </c>
    </row>
    <row r="35" spans="1:16" ht="15.75" customHeight="1">
      <c r="A35" s="75"/>
      <c r="B35" s="40" t="str">
        <f>"Variazione %   "&amp;datitrim!$I$1&amp;" / "&amp;datitrim!$I$1-1</f>
        <v>Variazione %   2013 / 2012</v>
      </c>
      <c r="C35" s="64">
        <f>datitrim!K129</f>
        <v>1.7</v>
      </c>
      <c r="D35" s="65"/>
      <c r="E35" s="64">
        <f>datitrim!L129</f>
        <v>11.21</v>
      </c>
      <c r="F35" s="65"/>
      <c r="G35" s="64">
        <f>datitrim!M129</f>
        <v>-31.74</v>
      </c>
      <c r="H35" s="65"/>
      <c r="I35" s="64">
        <f>datitrim!N129</f>
        <v>33.23</v>
      </c>
      <c r="J35" s="65"/>
      <c r="K35" s="64">
        <f>datitrim!O129</f>
        <v>-1.98</v>
      </c>
      <c r="L35" s="65"/>
      <c r="M35" s="64">
        <f>datitrim!P129</f>
        <v>8.62</v>
      </c>
      <c r="N35" s="65"/>
      <c r="O35" s="66">
        <f>datitrim!Q129</f>
        <v>17.69</v>
      </c>
      <c r="P35" s="67"/>
    </row>
    <row r="36" spans="1:16" ht="15.75" customHeight="1">
      <c r="A36" s="277" t="str">
        <f>"Variazione %   "&amp;datitrim!$I$1&amp;" / "&amp;datitrim!$I$1-1&amp;" su basi omogenee *"</f>
        <v>Variazione %   2013 / 2012 su basi omogenee *</v>
      </c>
      <c r="B36" s="278" t="str">
        <f>"Variazione %   "&amp;datitrim!$I$1&amp;" / "&amp;datitrim!$I$1-1</f>
        <v>Variazione %   2013 / 2012</v>
      </c>
      <c r="C36" s="64">
        <f>omogenei!K129</f>
        <v>1.7</v>
      </c>
      <c r="D36" s="65"/>
      <c r="E36" s="64">
        <f>omogenei!L129</f>
        <v>11.21</v>
      </c>
      <c r="F36" s="65"/>
      <c r="G36" s="64">
        <f>omogenei!M129</f>
        <v>-31.38</v>
      </c>
      <c r="H36" s="65"/>
      <c r="I36" s="64">
        <f>omogenei!N129</f>
        <v>33.23</v>
      </c>
      <c r="J36" s="65"/>
      <c r="K36" s="64">
        <f>omogenei!O129</f>
        <v>-1.98</v>
      </c>
      <c r="L36" s="65"/>
      <c r="M36" s="64">
        <f>omogenei!P129</f>
        <v>23.42</v>
      </c>
      <c r="N36" s="65"/>
      <c r="O36" s="66">
        <f>omogenei!Q129</f>
        <v>17.86</v>
      </c>
      <c r="P36" s="67"/>
    </row>
    <row r="37" spans="1:16" ht="6.75" customHeight="1">
      <c r="A37" s="68"/>
      <c r="B37" s="56"/>
      <c r="C37" s="60"/>
      <c r="D37" s="58"/>
      <c r="E37" s="60"/>
      <c r="F37" s="58"/>
      <c r="G37" s="60"/>
      <c r="H37" s="58"/>
      <c r="I37" s="60"/>
      <c r="J37" s="58"/>
      <c r="K37" s="60"/>
      <c r="L37" s="58"/>
      <c r="M37" s="60"/>
      <c r="N37" s="58"/>
      <c r="O37" s="61"/>
      <c r="P37" s="58"/>
    </row>
    <row r="38" spans="1:16" ht="16.5" customHeight="1">
      <c r="A38" s="123"/>
      <c r="B38" s="124" t="s">
        <v>154</v>
      </c>
      <c r="C38" s="125">
        <f>datitrim!C128</f>
        <v>40239</v>
      </c>
      <c r="D38" s="126">
        <f>C38*100/$O38</f>
        <v>3.8097645631964188</v>
      </c>
      <c r="E38" s="125">
        <f>datitrim!D128</f>
        <v>733</v>
      </c>
      <c r="F38" s="126">
        <f>E38*100/$O38</f>
        <v>0.06939927495273181</v>
      </c>
      <c r="G38" s="125">
        <f>datitrim!E128</f>
        <v>112287</v>
      </c>
      <c r="H38" s="126">
        <f>G38*100/$O38</f>
        <v>10.631154688427552</v>
      </c>
      <c r="I38" s="125">
        <f>datitrim!F128</f>
        <v>576689</v>
      </c>
      <c r="J38" s="126">
        <f>I38*100/$O38</f>
        <v>54.599997917074965</v>
      </c>
      <c r="K38" s="125">
        <f>datitrim!G128</f>
        <v>279245</v>
      </c>
      <c r="L38" s="126">
        <f>K38*100/$O38</f>
        <v>26.43847276149467</v>
      </c>
      <c r="M38" s="125">
        <f>datitrim!H128</f>
        <v>47014</v>
      </c>
      <c r="N38" s="126">
        <f>M38*100/$O38</f>
        <v>4.45121079485366</v>
      </c>
      <c r="O38" s="127">
        <f>datitrim!I128</f>
        <v>1056207</v>
      </c>
      <c r="P38" s="126">
        <f>D38+F38+H38+J38+L38+N38</f>
        <v>100</v>
      </c>
    </row>
    <row r="39" spans="1:16" ht="16.5" customHeight="1">
      <c r="A39" s="75"/>
      <c r="B39" s="40" t="str">
        <f>"Variazione %   "&amp;datitrim!$I$1&amp;" / "&amp;datitrim!$I$1-1</f>
        <v>Variazione %   2013 / 2012</v>
      </c>
      <c r="C39" s="64">
        <f>datitrim!K130</f>
        <v>29.15</v>
      </c>
      <c r="D39" s="67"/>
      <c r="E39" s="64">
        <f>datitrim!L130</f>
        <v>671.58</v>
      </c>
      <c r="F39" s="67"/>
      <c r="G39" s="64">
        <f>datitrim!M130</f>
        <v>100.97</v>
      </c>
      <c r="H39" s="67"/>
      <c r="I39" s="64">
        <f>datitrim!N130</f>
        <v>430.84</v>
      </c>
      <c r="J39" s="67"/>
      <c r="K39" s="64">
        <f>datitrim!O130</f>
        <v>-13.95</v>
      </c>
      <c r="L39" s="67"/>
      <c r="M39" s="64">
        <f>datitrim!P130</f>
        <v>230.27</v>
      </c>
      <c r="N39" s="67"/>
      <c r="O39" s="66">
        <f>datitrim!Q130</f>
        <v>97.61</v>
      </c>
      <c r="P39" s="67"/>
    </row>
    <row r="40" spans="1:16" ht="16.5" customHeight="1">
      <c r="A40" s="277" t="str">
        <f>"Variazione %   "&amp;datitrim!$I$1&amp;" / "&amp;datitrim!$I$1-1&amp;" su basi omogenee *"</f>
        <v>Variazione %   2013 / 2012 su basi omogenee *</v>
      </c>
      <c r="B40" s="278" t="str">
        <f>"Variazione %   "&amp;datitrim!$I$1&amp;" / "&amp;datitrim!$I$1-1</f>
        <v>Variazione %   2013 / 2012</v>
      </c>
      <c r="C40" s="64">
        <f>omogenei!K130</f>
        <v>28.7</v>
      </c>
      <c r="D40" s="67"/>
      <c r="E40" s="64">
        <f>omogenei!L130</f>
        <v>671.58</v>
      </c>
      <c r="F40" s="67"/>
      <c r="G40" s="64">
        <f>omogenei!M130</f>
        <v>103.13</v>
      </c>
      <c r="H40" s="67"/>
      <c r="I40" s="64">
        <f>omogenei!N130</f>
        <v>385.38</v>
      </c>
      <c r="J40" s="67"/>
      <c r="K40" s="64">
        <f>omogenei!O130</f>
        <v>-14.34</v>
      </c>
      <c r="L40" s="67"/>
      <c r="M40" s="64">
        <f>omogenei!P130</f>
        <v>68.28</v>
      </c>
      <c r="N40" s="67"/>
      <c r="O40" s="66">
        <f>omogenei!Q130</f>
        <v>84</v>
      </c>
      <c r="P40" s="67"/>
    </row>
    <row r="41" spans="1:16" ht="9" customHeight="1">
      <c r="A41" s="68"/>
      <c r="B41" s="56"/>
      <c r="C41" s="60"/>
      <c r="D41" s="58"/>
      <c r="E41" s="60"/>
      <c r="F41" s="58"/>
      <c r="G41" s="60"/>
      <c r="H41" s="58"/>
      <c r="I41" s="60"/>
      <c r="J41" s="58"/>
      <c r="K41" s="60"/>
      <c r="L41" s="58"/>
      <c r="M41" s="60"/>
      <c r="N41" s="58"/>
      <c r="O41" s="60"/>
      <c r="P41" s="58"/>
    </row>
    <row r="42" spans="1:16" s="23" customFormat="1" ht="11.25">
      <c r="A42" s="24"/>
      <c r="B42" s="23" t="s">
        <v>135</v>
      </c>
      <c r="C42" s="24"/>
      <c r="D42" s="24"/>
      <c r="F42" s="24"/>
      <c r="H42" s="24"/>
      <c r="I42" s="24"/>
      <c r="J42" s="24"/>
      <c r="K42" s="24"/>
      <c r="L42" s="24"/>
      <c r="N42" s="24"/>
      <c r="P42" s="24"/>
    </row>
    <row r="43" ht="14.25" customHeight="1">
      <c r="B43" s="23" t="s">
        <v>152</v>
      </c>
    </row>
    <row r="44" ht="15.75" customHeight="1">
      <c r="B44" s="26" t="s">
        <v>155</v>
      </c>
    </row>
  </sheetData>
  <sheetProtection/>
  <mergeCells count="9">
    <mergeCell ref="O6:P7"/>
    <mergeCell ref="E7:F7"/>
    <mergeCell ref="G7:H7"/>
    <mergeCell ref="A36:B36"/>
    <mergeCell ref="A40:B40"/>
    <mergeCell ref="C6:D7"/>
    <mergeCell ref="I6:J7"/>
    <mergeCell ref="K6:L7"/>
    <mergeCell ref="M6:N7"/>
  </mergeCells>
  <printOptions horizontalCentered="1"/>
  <pageMargins left="0.1968503937007874" right="0.1968503937007874" top="0.3937007874015748" bottom="0" header="0.1968503937007874" footer="0"/>
  <pageSetup horizontalDpi="300" verticalDpi="300" orientation="landscape" paperSize="9" scale="89" r:id="rId1"/>
  <headerFooter alignWithMargins="0">
    <oddHeader>&amp;L&amp;"Arial,Normale"&amp;8IVASS - SERVIZIO RAPPORTI INTERNAZIONALI E STUDI
SEZIONE STUDI E STATISTICA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showGridLines="0" zoomScalePageLayoutView="0" workbookViewId="0" topLeftCell="A62">
      <selection activeCell="A96" sqref="A96"/>
    </sheetView>
  </sheetViews>
  <sheetFormatPr defaultColWidth="9.140625" defaultRowHeight="15"/>
  <cols>
    <col min="1" max="1" width="8.7109375" style="26" customWidth="1"/>
    <col min="2" max="2" width="9.7109375" style="26" customWidth="1"/>
    <col min="3" max="3" width="23.7109375" style="27" customWidth="1"/>
    <col min="4" max="4" width="9.7109375" style="26" customWidth="1"/>
    <col min="5" max="5" width="12.7109375" style="26" customWidth="1"/>
    <col min="6" max="6" width="9.7109375" style="26" customWidth="1"/>
    <col min="7" max="7" width="12.7109375" style="26" customWidth="1"/>
    <col min="8" max="11" width="11.7109375" style="26" customWidth="1"/>
    <col min="12" max="16384" width="9.140625" style="26" customWidth="1"/>
  </cols>
  <sheetData>
    <row r="1" ht="12.75" customHeight="1">
      <c r="K1" s="28" t="s">
        <v>45</v>
      </c>
    </row>
    <row r="2" spans="1:11" s="31" customFormat="1" ht="12.75" customHeight="1">
      <c r="A2" s="29" t="s">
        <v>46</v>
      </c>
      <c r="B2" s="29"/>
      <c r="C2" s="30"/>
      <c r="D2" s="29"/>
      <c r="E2" s="29"/>
      <c r="F2" s="29"/>
      <c r="G2" s="29"/>
      <c r="H2" s="29"/>
      <c r="I2" s="29"/>
      <c r="J2" s="29"/>
      <c r="K2" s="29"/>
    </row>
    <row r="3" spans="1:11" s="31" customFormat="1" ht="12.75" customHeight="1">
      <c r="A3" s="29" t="s">
        <v>4</v>
      </c>
      <c r="B3" s="29"/>
      <c r="C3" s="30"/>
      <c r="D3" s="29"/>
      <c r="E3" s="29"/>
      <c r="F3" s="29"/>
      <c r="G3" s="29"/>
      <c r="H3" s="29"/>
      <c r="I3" s="29"/>
      <c r="J3" s="29"/>
      <c r="K3" s="29"/>
    </row>
    <row r="4" spans="1:11" s="31" customFormat="1" ht="12.75" customHeight="1">
      <c r="A4" s="29" t="str">
        <f>"Nuova produzione emessa "&amp;IF(datitrim!J1=0,"nell'anno ","a tutto il "&amp;TRIM(datitrim!J1)&amp;" trimestre ")&amp;datitrim!I1&amp;" (a)"</f>
        <v>Nuova produzione emessa a tutto il I trimestre 2013 (a)</v>
      </c>
      <c r="B4" s="29"/>
      <c r="C4" s="30"/>
      <c r="D4" s="29"/>
      <c r="E4" s="29"/>
      <c r="F4" s="29"/>
      <c r="G4" s="29"/>
      <c r="H4" s="29"/>
      <c r="I4" s="29"/>
      <c r="J4" s="29"/>
      <c r="K4" s="29"/>
    </row>
    <row r="5" spans="1:11" s="31" customFormat="1" ht="12.75" customHeight="1">
      <c r="A5" s="26"/>
      <c r="C5" s="26"/>
      <c r="I5" s="26"/>
      <c r="J5" s="26"/>
      <c r="K5" s="32" t="s">
        <v>5</v>
      </c>
    </row>
    <row r="6" spans="1:11" s="31" customFormat="1" ht="4.5" customHeight="1">
      <c r="A6" s="26"/>
      <c r="C6" s="26"/>
      <c r="I6" s="26"/>
      <c r="J6" s="26"/>
      <c r="K6" s="28"/>
    </row>
    <row r="7" spans="1:11" s="31" customFormat="1" ht="12.75" customHeight="1">
      <c r="A7" s="33" t="s">
        <v>47</v>
      </c>
      <c r="C7" s="26"/>
      <c r="I7" s="26"/>
      <c r="J7" s="26"/>
      <c r="K7" s="28"/>
    </row>
    <row r="8" spans="1:11" ht="12.75" customHeight="1">
      <c r="A8" s="266" t="s">
        <v>48</v>
      </c>
      <c r="B8" s="267"/>
      <c r="C8" s="268"/>
      <c r="D8" s="128" t="s">
        <v>49</v>
      </c>
      <c r="E8" s="129"/>
      <c r="F8" s="130" t="s">
        <v>50</v>
      </c>
      <c r="G8" s="129"/>
      <c r="H8" s="131" t="s">
        <v>51</v>
      </c>
      <c r="I8" s="131"/>
      <c r="J8" s="131"/>
      <c r="K8" s="132"/>
    </row>
    <row r="9" spans="1:11" ht="12.75" customHeight="1">
      <c r="A9" s="269"/>
      <c r="B9" s="270"/>
      <c r="C9" s="271"/>
      <c r="D9" s="133" t="s">
        <v>52</v>
      </c>
      <c r="E9" s="133" t="s">
        <v>53</v>
      </c>
      <c r="F9" s="133" t="s">
        <v>52</v>
      </c>
      <c r="G9" s="133" t="s">
        <v>53</v>
      </c>
      <c r="H9" s="133" t="s">
        <v>54</v>
      </c>
      <c r="I9" s="133" t="s">
        <v>55</v>
      </c>
      <c r="J9" s="133" t="s">
        <v>56</v>
      </c>
      <c r="K9" s="134" t="s">
        <v>57</v>
      </c>
    </row>
    <row r="10" spans="1:11" ht="12.75" customHeight="1">
      <c r="A10" s="272"/>
      <c r="B10" s="273"/>
      <c r="C10" s="274"/>
      <c r="D10" s="135" t="s">
        <v>58</v>
      </c>
      <c r="E10" s="135" t="s">
        <v>59</v>
      </c>
      <c r="F10" s="135" t="s">
        <v>58</v>
      </c>
      <c r="G10" s="135" t="s">
        <v>59</v>
      </c>
      <c r="H10" s="135" t="s">
        <v>60</v>
      </c>
      <c r="I10" s="135"/>
      <c r="J10" s="135"/>
      <c r="K10" s="136"/>
    </row>
    <row r="11" spans="1:11" ht="12.75" customHeight="1">
      <c r="A11" s="99" t="s">
        <v>61</v>
      </c>
      <c r="B11" s="34" t="s">
        <v>62</v>
      </c>
      <c r="C11" s="34"/>
      <c r="D11" s="137"/>
      <c r="E11" s="137"/>
      <c r="F11" s="137"/>
      <c r="G11" s="137"/>
      <c r="H11" s="137"/>
      <c r="I11" s="137"/>
      <c r="J11" s="137"/>
      <c r="K11" s="138"/>
    </row>
    <row r="12" spans="1:11" ht="12" customHeight="1">
      <c r="A12" s="90"/>
      <c r="B12" s="27" t="s">
        <v>63</v>
      </c>
      <c r="D12" s="139">
        <f>datitrim!C21</f>
        <v>469073</v>
      </c>
      <c r="E12" s="139">
        <f>datitrim!D21</f>
        <v>10414257</v>
      </c>
      <c r="F12" s="139">
        <f>datitrim!E21</f>
        <v>91126</v>
      </c>
      <c r="G12" s="139">
        <f>datitrim!F21</f>
        <v>90358</v>
      </c>
      <c r="H12" s="139">
        <f>datitrim!G21</f>
        <v>145344</v>
      </c>
      <c r="I12" s="139">
        <f>datitrim!H21</f>
        <v>8407199</v>
      </c>
      <c r="J12" s="139">
        <f>datitrim!I21</f>
        <v>493654</v>
      </c>
      <c r="K12" s="140">
        <f>datitrim!J21</f>
        <v>9046197</v>
      </c>
    </row>
    <row r="13" spans="1:11" ht="12" customHeight="1">
      <c r="A13" s="90"/>
      <c r="B13" s="36" t="s">
        <v>64</v>
      </c>
      <c r="D13" s="139">
        <f>datitrim!C22</f>
        <v>2054</v>
      </c>
      <c r="E13" s="139">
        <f>datitrim!D22</f>
        <v>40430</v>
      </c>
      <c r="F13" s="139">
        <f>datitrim!E22</f>
        <v>0</v>
      </c>
      <c r="G13" s="139">
        <f>datitrim!F22</f>
        <v>0</v>
      </c>
      <c r="H13" s="139">
        <f>datitrim!G22</f>
        <v>2334</v>
      </c>
      <c r="I13" s="139">
        <f>datitrim!H22</f>
        <v>15346</v>
      </c>
      <c r="J13" s="139">
        <f>datitrim!I22</f>
        <v>7262</v>
      </c>
      <c r="K13" s="140">
        <f>datitrim!J22</f>
        <v>24942</v>
      </c>
    </row>
    <row r="14" spans="1:11" ht="12" customHeight="1">
      <c r="A14" s="90"/>
      <c r="B14" s="37" t="s">
        <v>65</v>
      </c>
      <c r="D14" s="139">
        <f>datitrim!C54</f>
        <v>0</v>
      </c>
      <c r="E14" s="139">
        <f>datitrim!D54</f>
        <v>0</v>
      </c>
      <c r="F14" s="139">
        <f>datitrim!E54</f>
        <v>89236</v>
      </c>
      <c r="G14" s="139">
        <f>datitrim!F54</f>
        <v>71091</v>
      </c>
      <c r="H14" s="139">
        <f>datitrim!G54</f>
        <v>0</v>
      </c>
      <c r="I14" s="139">
        <f>datitrim!H54</f>
        <v>0</v>
      </c>
      <c r="J14" s="139">
        <f>datitrim!I54</f>
        <v>131492</v>
      </c>
      <c r="K14" s="140">
        <f>datitrim!J54</f>
        <v>131492</v>
      </c>
    </row>
    <row r="15" spans="1:11" ht="12" customHeight="1">
      <c r="A15" s="90"/>
      <c r="B15" s="27" t="s">
        <v>66</v>
      </c>
      <c r="D15" s="139">
        <f>datitrim!C23</f>
        <v>149774</v>
      </c>
      <c r="E15" s="139">
        <f>datitrim!D23</f>
        <v>9369857</v>
      </c>
      <c r="F15" s="139">
        <f>datitrim!E23</f>
        <v>58</v>
      </c>
      <c r="G15" s="139">
        <f>datitrim!F23</f>
        <v>748</v>
      </c>
      <c r="H15" s="139">
        <f>datitrim!G23</f>
        <v>21652</v>
      </c>
      <c r="I15" s="139">
        <f>datitrim!H23</f>
        <v>37433</v>
      </c>
      <c r="J15" s="139">
        <f>datitrim!I23</f>
        <v>52</v>
      </c>
      <c r="K15" s="140">
        <f>datitrim!J23</f>
        <v>59137</v>
      </c>
    </row>
    <row r="16" spans="1:11" ht="12" customHeight="1">
      <c r="A16" s="90"/>
      <c r="B16" s="27" t="s">
        <v>67</v>
      </c>
      <c r="D16" s="139">
        <f>datitrim!C24</f>
        <v>1116</v>
      </c>
      <c r="E16" s="139">
        <f>datitrim!D24</f>
        <v>37789</v>
      </c>
      <c r="F16" s="139">
        <f>datitrim!E24</f>
        <v>1</v>
      </c>
      <c r="G16" s="139">
        <f>datitrim!F24</f>
        <v>20</v>
      </c>
      <c r="H16" s="139">
        <f>datitrim!G24</f>
        <v>322</v>
      </c>
      <c r="I16" s="139">
        <f>datitrim!H24</f>
        <v>9070</v>
      </c>
      <c r="J16" s="139">
        <f>datitrim!I24</f>
        <v>0</v>
      </c>
      <c r="K16" s="140">
        <f>datitrim!J24</f>
        <v>9392</v>
      </c>
    </row>
    <row r="17" spans="1:11" ht="12" customHeight="1">
      <c r="A17" s="90"/>
      <c r="B17" s="27" t="s">
        <v>68</v>
      </c>
      <c r="D17" s="139">
        <f aca="true" t="shared" si="0" ref="D17:J17">D12+D15+D16</f>
        <v>619963</v>
      </c>
      <c r="E17" s="139">
        <f t="shared" si="0"/>
        <v>19821903</v>
      </c>
      <c r="F17" s="139">
        <f t="shared" si="0"/>
        <v>91185</v>
      </c>
      <c r="G17" s="139">
        <f t="shared" si="0"/>
        <v>91126</v>
      </c>
      <c r="H17" s="139">
        <f t="shared" si="0"/>
        <v>167318</v>
      </c>
      <c r="I17" s="139">
        <f t="shared" si="0"/>
        <v>8453702</v>
      </c>
      <c r="J17" s="139">
        <f t="shared" si="0"/>
        <v>493706</v>
      </c>
      <c r="K17" s="140">
        <f>H17+I17+J17</f>
        <v>9114726</v>
      </c>
    </row>
    <row r="18" spans="1:11" ht="12" customHeight="1">
      <c r="A18" s="90"/>
      <c r="B18" s="36" t="s">
        <v>69</v>
      </c>
      <c r="D18" s="139">
        <f>datitrim!C26</f>
        <v>2282</v>
      </c>
      <c r="E18" s="139">
        <f>datitrim!D26</f>
        <v>144855</v>
      </c>
      <c r="F18" s="139">
        <f>datitrim!E26</f>
        <v>3</v>
      </c>
      <c r="G18" s="139">
        <f>datitrim!F26</f>
        <v>4</v>
      </c>
      <c r="H18" s="139">
        <f>datitrim!G26</f>
        <v>4979</v>
      </c>
      <c r="I18" s="139">
        <f>datitrim!H26</f>
        <v>22809</v>
      </c>
      <c r="J18" s="139">
        <f>datitrim!I26</f>
        <v>2</v>
      </c>
      <c r="K18" s="140">
        <f>datitrim!J26</f>
        <v>27790</v>
      </c>
    </row>
    <row r="19" spans="1:11" ht="24" customHeight="1">
      <c r="A19" s="90"/>
      <c r="B19" s="281" t="s">
        <v>70</v>
      </c>
      <c r="C19" s="282"/>
      <c r="D19" s="139">
        <f>datitrim!C55</f>
        <v>0</v>
      </c>
      <c r="E19" s="139">
        <f>datitrim!D55</f>
        <v>0</v>
      </c>
      <c r="F19" s="139">
        <f>datitrim!E55</f>
        <v>3460</v>
      </c>
      <c r="G19" s="139">
        <f>datitrim!F55</f>
        <v>13460</v>
      </c>
      <c r="H19" s="139">
        <f>datitrim!G55</f>
        <v>0</v>
      </c>
      <c r="I19" s="139">
        <f>datitrim!H55</f>
        <v>39894</v>
      </c>
      <c r="J19" s="139">
        <f>datitrim!I55</f>
        <v>0</v>
      </c>
      <c r="K19" s="140">
        <f>datitrim!J55</f>
        <v>39894</v>
      </c>
    </row>
    <row r="20" spans="1:11" ht="13.5" customHeight="1">
      <c r="A20" s="99"/>
      <c r="B20" s="34" t="s">
        <v>71</v>
      </c>
      <c r="C20" s="34"/>
      <c r="D20" s="139"/>
      <c r="E20" s="139"/>
      <c r="F20" s="139"/>
      <c r="G20" s="139"/>
      <c r="H20" s="139"/>
      <c r="I20" s="139"/>
      <c r="J20" s="141"/>
      <c r="K20" s="140"/>
    </row>
    <row r="21" spans="1:11" ht="12" customHeight="1">
      <c r="A21" s="90"/>
      <c r="B21" s="27" t="s">
        <v>72</v>
      </c>
      <c r="D21" s="139">
        <f>datitrim!C27</f>
        <v>382</v>
      </c>
      <c r="E21" s="139">
        <f>datitrim!D27</f>
        <v>3741</v>
      </c>
      <c r="F21" s="139">
        <f>datitrim!E27</f>
        <v>0</v>
      </c>
      <c r="G21" s="139">
        <f>datitrim!F27</f>
        <v>0</v>
      </c>
      <c r="H21" s="139">
        <f>datitrim!G27</f>
        <v>562</v>
      </c>
      <c r="I21" s="139">
        <f>datitrim!H27</f>
        <v>2132</v>
      </c>
      <c r="J21" s="142">
        <f>datitrim!I27</f>
        <v>0</v>
      </c>
      <c r="K21" s="140">
        <f>datitrim!J27</f>
        <v>2694</v>
      </c>
    </row>
    <row r="22" spans="1:11" ht="12" customHeight="1">
      <c r="A22" s="90"/>
      <c r="B22" s="27" t="s">
        <v>73</v>
      </c>
      <c r="D22" s="139">
        <f>datitrim!C28</f>
        <v>252091</v>
      </c>
      <c r="E22" s="139">
        <f>datitrim!D28</f>
        <v>7111685</v>
      </c>
      <c r="F22" s="139">
        <f>datitrim!E28</f>
        <v>1763</v>
      </c>
      <c r="G22" s="139">
        <f>datitrim!F28</f>
        <v>50811</v>
      </c>
      <c r="H22" s="139">
        <f>datitrim!G28</f>
        <v>9223</v>
      </c>
      <c r="I22" s="139">
        <f>datitrim!H28</f>
        <v>199195</v>
      </c>
      <c r="J22" s="142">
        <f>datitrim!I28</f>
        <v>0</v>
      </c>
      <c r="K22" s="140">
        <f>datitrim!J28</f>
        <v>208418</v>
      </c>
    </row>
    <row r="23" spans="1:11" ht="12" customHeight="1">
      <c r="A23" s="90"/>
      <c r="B23" s="27" t="s">
        <v>74</v>
      </c>
      <c r="D23" s="139">
        <f>datitrim!C29</f>
        <v>9792</v>
      </c>
      <c r="E23" s="139">
        <f>datitrim!D29</f>
        <v>42180</v>
      </c>
      <c r="F23" s="139">
        <f>datitrim!E29</f>
        <v>11351</v>
      </c>
      <c r="G23" s="139">
        <f>datitrim!F29</f>
        <v>1685</v>
      </c>
      <c r="H23" s="139">
        <f>datitrim!G29</f>
        <v>2604</v>
      </c>
      <c r="I23" s="139">
        <f>datitrim!H29</f>
        <v>43998</v>
      </c>
      <c r="J23" s="142">
        <f>datitrim!I29</f>
        <v>0</v>
      </c>
      <c r="K23" s="140">
        <f>datitrim!J29</f>
        <v>46602</v>
      </c>
    </row>
    <row r="24" spans="1:11" ht="12" customHeight="1">
      <c r="A24" s="99"/>
      <c r="B24" s="27" t="s">
        <v>75</v>
      </c>
      <c r="D24" s="139">
        <f aca="true" t="shared" si="1" ref="D24:I24">D21+D22+D23</f>
        <v>262265</v>
      </c>
      <c r="E24" s="139">
        <f t="shared" si="1"/>
        <v>7157606</v>
      </c>
      <c r="F24" s="139">
        <f t="shared" si="1"/>
        <v>13114</v>
      </c>
      <c r="G24" s="139">
        <f t="shared" si="1"/>
        <v>52496</v>
      </c>
      <c r="H24" s="139">
        <f t="shared" si="1"/>
        <v>12389</v>
      </c>
      <c r="I24" s="139">
        <f t="shared" si="1"/>
        <v>245325</v>
      </c>
      <c r="J24" s="142">
        <f>datitrim!I30</f>
        <v>0</v>
      </c>
      <c r="K24" s="140">
        <f>H24+I24+J24</f>
        <v>257714</v>
      </c>
    </row>
    <row r="25" spans="1:11" s="33" customFormat="1" ht="12.75" customHeight="1">
      <c r="A25" s="143"/>
      <c r="B25" s="38"/>
      <c r="C25" s="38" t="s">
        <v>76</v>
      </c>
      <c r="D25" s="144">
        <f aca="true" t="shared" si="2" ref="D25:J25">D17+D24</f>
        <v>882228</v>
      </c>
      <c r="E25" s="144">
        <f t="shared" si="2"/>
        <v>26979509</v>
      </c>
      <c r="F25" s="144">
        <f t="shared" si="2"/>
        <v>104299</v>
      </c>
      <c r="G25" s="144">
        <f t="shared" si="2"/>
        <v>143622</v>
      </c>
      <c r="H25" s="144">
        <f t="shared" si="2"/>
        <v>179707</v>
      </c>
      <c r="I25" s="144">
        <f t="shared" si="2"/>
        <v>8699027</v>
      </c>
      <c r="J25" s="145">
        <f t="shared" si="2"/>
        <v>493706</v>
      </c>
      <c r="K25" s="144">
        <f>H25+I25+J25</f>
        <v>9372440</v>
      </c>
    </row>
    <row r="26" spans="1:11" ht="13.5" customHeight="1">
      <c r="A26" s="74"/>
      <c r="B26" s="39"/>
      <c r="C26" s="40" t="str">
        <f>"Variazione %   "&amp;datitrim!$I$1&amp;" / "&amp;datitrim!$I$1-1</f>
        <v>Variazione %   2013 / 2012</v>
      </c>
      <c r="D26" s="41">
        <f>datitrim!K31</f>
        <v>-4.3</v>
      </c>
      <c r="E26" s="41">
        <f>datitrim!L31</f>
        <v>-14.09</v>
      </c>
      <c r="F26" s="41">
        <f>datitrim!M31</f>
        <v>135.01</v>
      </c>
      <c r="G26" s="41">
        <f>datitrim!N31</f>
        <v>79.08</v>
      </c>
      <c r="H26" s="41">
        <f>datitrim!O31</f>
        <v>-6.77</v>
      </c>
      <c r="I26" s="41">
        <f>datitrim!P31</f>
        <v>10.4</v>
      </c>
      <c r="J26" s="41">
        <f>datitrim!Q31</f>
        <v>45.88</v>
      </c>
      <c r="K26" s="42">
        <f>datitrim!R31</f>
        <v>11.43</v>
      </c>
    </row>
    <row r="27" spans="1:11" ht="13.5" customHeight="1">
      <c r="A27" s="264" t="str">
        <f>"Variazione %   "&amp;datitrim!$I$1&amp;" / "&amp;datitrim!$I$1-1&amp;" su basi omogenee *"</f>
        <v>Variazione %   2013 / 2012 su basi omogenee *</v>
      </c>
      <c r="B27" s="265" t="str">
        <f>"Variazione %   "&amp;datitrim!$I$1&amp;" / "&amp;datitrim!$I$1-1</f>
        <v>Variazione %   2013 / 2012</v>
      </c>
      <c r="C27" s="283" t="str">
        <f>"Variazione %   "&amp;datitrim!$I$1&amp;" / "&amp;datitrim!$I$1-1</f>
        <v>Variazione %   2013 / 2012</v>
      </c>
      <c r="D27" s="41">
        <f>omogenei!K31</f>
        <v>4.31</v>
      </c>
      <c r="E27" s="41">
        <f>omogenei!L31</f>
        <v>-10.05</v>
      </c>
      <c r="F27" s="41">
        <f>omogenei!M31</f>
        <v>135.01</v>
      </c>
      <c r="G27" s="41">
        <f>omogenei!N31</f>
        <v>79.08</v>
      </c>
      <c r="H27" s="41">
        <f>omogenei!O31</f>
        <v>-6.77</v>
      </c>
      <c r="I27" s="41">
        <f>omogenei!P31</f>
        <v>10.61</v>
      </c>
      <c r="J27" s="41">
        <f>omogenei!Q31</f>
        <v>45.88</v>
      </c>
      <c r="K27" s="42">
        <f>omogenei!R31</f>
        <v>11.64</v>
      </c>
    </row>
    <row r="28" spans="1:11" ht="13.5" customHeight="1">
      <c r="A28" s="146"/>
      <c r="B28" s="147"/>
      <c r="C28" s="148" t="s">
        <v>77</v>
      </c>
      <c r="D28" s="149">
        <f>datitrim!C32</f>
        <v>0</v>
      </c>
      <c r="E28" s="149">
        <f>datitrim!D32</f>
        <v>0</v>
      </c>
      <c r="F28" s="149">
        <f>datitrim!E32</f>
        <v>0</v>
      </c>
      <c r="G28" s="149">
        <f>datitrim!F32</f>
        <v>0</v>
      </c>
      <c r="H28" s="149">
        <f>datitrim!G32</f>
        <v>0</v>
      </c>
      <c r="I28" s="149">
        <f>datitrim!H32</f>
        <v>0</v>
      </c>
      <c r="J28" s="150">
        <f>datitrim!I32</f>
        <v>0</v>
      </c>
      <c r="K28" s="151">
        <f>datitrim!J32</f>
        <v>0</v>
      </c>
    </row>
    <row r="29" spans="1:11" ht="12.75" customHeight="1">
      <c r="A29" s="99" t="s">
        <v>78</v>
      </c>
      <c r="B29" s="70" t="s">
        <v>62</v>
      </c>
      <c r="C29" s="55"/>
      <c r="D29" s="152"/>
      <c r="E29" s="152"/>
      <c r="F29" s="152"/>
      <c r="G29" s="152"/>
      <c r="H29" s="152"/>
      <c r="I29" s="152"/>
      <c r="J29" s="153"/>
      <c r="K29" s="154"/>
    </row>
    <row r="30" spans="1:11" ht="12" customHeight="1">
      <c r="A30" s="99"/>
      <c r="B30" s="27" t="s">
        <v>79</v>
      </c>
      <c r="D30" s="139">
        <f>datitrim!C33</f>
        <v>67533</v>
      </c>
      <c r="E30" s="139">
        <f>datitrim!D33</f>
        <v>1288204</v>
      </c>
      <c r="F30" s="139">
        <f>datitrim!E33</f>
        <v>8853</v>
      </c>
      <c r="G30" s="139">
        <f>datitrim!F33</f>
        <v>3171</v>
      </c>
      <c r="H30" s="139">
        <f>datitrim!G33</f>
        <v>768</v>
      </c>
      <c r="I30" s="139">
        <f>datitrim!H33</f>
        <v>1150433</v>
      </c>
      <c r="J30" s="139">
        <f>datitrim!I33</f>
        <v>179327</v>
      </c>
      <c r="K30" s="140">
        <f>datitrim!J33</f>
        <v>1330528</v>
      </c>
    </row>
    <row r="31" spans="1:11" ht="12" customHeight="1">
      <c r="A31" s="99"/>
      <c r="B31" s="36" t="s">
        <v>80</v>
      </c>
      <c r="D31" s="139">
        <f>datitrim!C56</f>
        <v>0</v>
      </c>
      <c r="E31" s="139">
        <f>datitrim!D56</f>
        <v>0</v>
      </c>
      <c r="F31" s="139">
        <f>datitrim!E56</f>
        <v>8610</v>
      </c>
      <c r="G31" s="139">
        <f>datitrim!F56</f>
        <v>2676</v>
      </c>
      <c r="H31" s="139">
        <f>datitrim!G56</f>
        <v>0</v>
      </c>
      <c r="I31" s="139">
        <f>datitrim!H56</f>
        <v>0</v>
      </c>
      <c r="J31" s="139">
        <f>datitrim!I56</f>
        <v>6625</v>
      </c>
      <c r="K31" s="140">
        <f>datitrim!J56</f>
        <v>6625</v>
      </c>
    </row>
    <row r="32" spans="1:11" ht="12" customHeight="1">
      <c r="A32" s="99"/>
      <c r="B32" s="27" t="s">
        <v>81</v>
      </c>
      <c r="D32" s="139">
        <f>datitrim!C34</f>
        <v>17155</v>
      </c>
      <c r="E32" s="139">
        <f>datitrim!D34</f>
        <v>1987738</v>
      </c>
      <c r="F32" s="139">
        <f>datitrim!E34</f>
        <v>1736</v>
      </c>
      <c r="G32" s="139">
        <f>datitrim!F34</f>
        <v>2981</v>
      </c>
      <c r="H32" s="139">
        <f>datitrim!G34</f>
        <v>0</v>
      </c>
      <c r="I32" s="139">
        <f>datitrim!H34</f>
        <v>1977121</v>
      </c>
      <c r="J32" s="139">
        <f>datitrim!I34</f>
        <v>12341</v>
      </c>
      <c r="K32" s="140">
        <f>datitrim!J34</f>
        <v>1989462</v>
      </c>
    </row>
    <row r="33" spans="1:11" ht="12" customHeight="1">
      <c r="A33" s="99"/>
      <c r="B33" s="36" t="s">
        <v>80</v>
      </c>
      <c r="D33" s="139">
        <f>datitrim!C57</f>
        <v>0</v>
      </c>
      <c r="E33" s="139">
        <f>datitrim!D57</f>
        <v>0</v>
      </c>
      <c r="F33" s="139">
        <f>datitrim!E57</f>
        <v>1736</v>
      </c>
      <c r="G33" s="139">
        <f>datitrim!F57</f>
        <v>2981</v>
      </c>
      <c r="H33" s="139">
        <f>datitrim!G57</f>
        <v>0</v>
      </c>
      <c r="I33" s="139">
        <f>datitrim!H57</f>
        <v>0</v>
      </c>
      <c r="J33" s="139">
        <f>datitrim!I57</f>
        <v>2457</v>
      </c>
      <c r="K33" s="140">
        <f>datitrim!J57</f>
        <v>2457</v>
      </c>
    </row>
    <row r="34" spans="1:11" ht="12" customHeight="1">
      <c r="A34" s="99"/>
      <c r="B34" s="27" t="s">
        <v>82</v>
      </c>
      <c r="D34" s="139">
        <f>datitrim!C35</f>
        <v>40</v>
      </c>
      <c r="E34" s="139">
        <f>datitrim!D35</f>
        <v>536</v>
      </c>
      <c r="F34" s="139">
        <f>datitrim!E35</f>
        <v>0</v>
      </c>
      <c r="G34" s="139">
        <f>datitrim!F35</f>
        <v>0</v>
      </c>
      <c r="H34" s="139">
        <f>datitrim!G35</f>
        <v>0</v>
      </c>
      <c r="I34" s="139">
        <f>datitrim!H35</f>
        <v>536</v>
      </c>
      <c r="J34" s="139">
        <f>datitrim!I35</f>
        <v>0</v>
      </c>
      <c r="K34" s="140">
        <f>datitrim!J35</f>
        <v>536</v>
      </c>
    </row>
    <row r="35" spans="1:11" ht="12" customHeight="1">
      <c r="A35" s="99"/>
      <c r="B35" s="27" t="s">
        <v>83</v>
      </c>
      <c r="D35" s="139">
        <f>datitrim!C36</f>
        <v>0</v>
      </c>
      <c r="E35" s="139">
        <f>datitrim!D36</f>
        <v>0</v>
      </c>
      <c r="F35" s="139">
        <f>datitrim!E36</f>
        <v>0</v>
      </c>
      <c r="G35" s="139">
        <f>datitrim!F36</f>
        <v>0</v>
      </c>
      <c r="H35" s="139">
        <f>datitrim!G36</f>
        <v>0</v>
      </c>
      <c r="I35" s="139">
        <f>datitrim!H36</f>
        <v>0</v>
      </c>
      <c r="J35" s="139">
        <f>datitrim!I36</f>
        <v>0</v>
      </c>
      <c r="K35" s="140">
        <f>datitrim!J36</f>
        <v>0</v>
      </c>
    </row>
    <row r="36" spans="1:11" ht="12" customHeight="1">
      <c r="A36" s="99"/>
      <c r="B36" s="27" t="s">
        <v>68</v>
      </c>
      <c r="D36" s="139">
        <f aca="true" t="shared" si="3" ref="D36:J36">D30+D32+D34+D35</f>
        <v>84728</v>
      </c>
      <c r="E36" s="139">
        <f t="shared" si="3"/>
        <v>3276478</v>
      </c>
      <c r="F36" s="139">
        <f t="shared" si="3"/>
        <v>10589</v>
      </c>
      <c r="G36" s="139">
        <f t="shared" si="3"/>
        <v>6152</v>
      </c>
      <c r="H36" s="139">
        <f t="shared" si="3"/>
        <v>768</v>
      </c>
      <c r="I36" s="139">
        <f t="shared" si="3"/>
        <v>3128090</v>
      </c>
      <c r="J36" s="139">
        <f t="shared" si="3"/>
        <v>191668</v>
      </c>
      <c r="K36" s="140">
        <f>H36+I36+J36</f>
        <v>3320526</v>
      </c>
    </row>
    <row r="37" spans="1:11" ht="24" customHeight="1">
      <c r="A37" s="99"/>
      <c r="B37" s="284" t="s">
        <v>70</v>
      </c>
      <c r="C37" s="284"/>
      <c r="D37" s="139">
        <f>datitrim!C58</f>
        <v>0</v>
      </c>
      <c r="E37" s="139">
        <f>datitrim!D58</f>
        <v>0</v>
      </c>
      <c r="F37" s="139">
        <f>datitrim!E58</f>
        <v>0</v>
      </c>
      <c r="G37" s="139">
        <f>datitrim!F58</f>
        <v>173</v>
      </c>
      <c r="H37" s="139">
        <f>datitrim!G58</f>
        <v>0</v>
      </c>
      <c r="I37" s="139">
        <f>datitrim!H58</f>
        <v>1665</v>
      </c>
      <c r="J37" s="139">
        <f>datitrim!I58</f>
        <v>0</v>
      </c>
      <c r="K37" s="140">
        <f>datitrim!J58</f>
        <v>1665</v>
      </c>
    </row>
    <row r="38" spans="1:11" ht="13.5" customHeight="1">
      <c r="A38" s="99"/>
      <c r="B38" s="27" t="s">
        <v>71</v>
      </c>
      <c r="D38" s="139">
        <f>datitrim!C38</f>
        <v>13</v>
      </c>
      <c r="E38" s="139">
        <f>datitrim!D38</f>
        <v>265</v>
      </c>
      <c r="F38" s="139">
        <f>datitrim!E38</f>
        <v>144</v>
      </c>
      <c r="G38" s="139">
        <f>datitrim!F38</f>
        <v>8</v>
      </c>
      <c r="H38" s="139">
        <f>datitrim!G38</f>
        <v>0</v>
      </c>
      <c r="I38" s="139">
        <f>datitrim!H38</f>
        <v>412</v>
      </c>
      <c r="J38" s="142">
        <f>datitrim!I38</f>
        <v>0</v>
      </c>
      <c r="K38" s="140">
        <f>datitrim!J38</f>
        <v>412</v>
      </c>
    </row>
    <row r="39" spans="1:11" s="33" customFormat="1" ht="12.75" customHeight="1">
      <c r="A39" s="143"/>
      <c r="B39" s="38"/>
      <c r="C39" s="38" t="s">
        <v>84</v>
      </c>
      <c r="D39" s="144">
        <f aca="true" t="shared" si="4" ref="D39:J39">D36+D38</f>
        <v>84741</v>
      </c>
      <c r="E39" s="144">
        <f t="shared" si="4"/>
        <v>3276743</v>
      </c>
      <c r="F39" s="144">
        <f t="shared" si="4"/>
        <v>10733</v>
      </c>
      <c r="G39" s="144">
        <f t="shared" si="4"/>
        <v>6160</v>
      </c>
      <c r="H39" s="144">
        <f t="shared" si="4"/>
        <v>768</v>
      </c>
      <c r="I39" s="144">
        <f t="shared" si="4"/>
        <v>3128502</v>
      </c>
      <c r="J39" s="144">
        <f t="shared" si="4"/>
        <v>191668</v>
      </c>
      <c r="K39" s="144">
        <f>H39+I39+J39</f>
        <v>3320938</v>
      </c>
    </row>
    <row r="40" spans="1:11" ht="13.5" customHeight="1">
      <c r="A40" s="74"/>
      <c r="B40" s="39"/>
      <c r="C40" s="40" t="str">
        <f>"Variazione %   "&amp;datitrim!$I$1&amp;" / "&amp;datitrim!$I$1-1</f>
        <v>Variazione %   2013 / 2012</v>
      </c>
      <c r="D40" s="41">
        <f>datitrim!K39</f>
        <v>-10.73</v>
      </c>
      <c r="E40" s="41">
        <f>datitrim!L39</f>
        <v>51.01</v>
      </c>
      <c r="F40" s="41">
        <f>datitrim!M39</f>
        <v>47.82</v>
      </c>
      <c r="G40" s="41">
        <f>datitrim!N39</f>
        <v>-73.47</v>
      </c>
      <c r="H40" s="41">
        <f>datitrim!O39</f>
        <v>509.52</v>
      </c>
      <c r="I40" s="41">
        <f>datitrim!P39</f>
        <v>85.53</v>
      </c>
      <c r="J40" s="41">
        <f>datitrim!Q39</f>
        <v>-68.28</v>
      </c>
      <c r="K40" s="42">
        <f>datitrim!R39</f>
        <v>44.98</v>
      </c>
    </row>
    <row r="41" spans="1:11" ht="13.5" customHeight="1">
      <c r="A41" s="264" t="str">
        <f>"Variazione %   "&amp;datitrim!$I$1&amp;" / "&amp;datitrim!$I$1-1&amp;" su basi omogenee *"</f>
        <v>Variazione %   2013 / 2012 su basi omogenee *</v>
      </c>
      <c r="B41" s="265" t="str">
        <f>"Variazione %   "&amp;datitrim!$I$1&amp;" / "&amp;datitrim!$I$1-1</f>
        <v>Variazione %   2013 / 2012</v>
      </c>
      <c r="C41" s="283" t="str">
        <f>"Variazione %   "&amp;datitrim!$I$1&amp;" / "&amp;datitrim!$I$1-1</f>
        <v>Variazione %   2013 / 2012</v>
      </c>
      <c r="D41" s="41">
        <f>omogenei!K39</f>
        <v>-10.73</v>
      </c>
      <c r="E41" s="41">
        <f>omogenei!L39</f>
        <v>51.01</v>
      </c>
      <c r="F41" s="41">
        <f>omogenei!M39</f>
        <v>47.82</v>
      </c>
      <c r="G41" s="41">
        <f>omogenei!N39</f>
        <v>-73.47</v>
      </c>
      <c r="H41" s="41">
        <f>omogenei!O39</f>
        <v>509.52</v>
      </c>
      <c r="I41" s="41">
        <f>omogenei!P39</f>
        <v>85.53</v>
      </c>
      <c r="J41" s="41">
        <f>omogenei!Q39</f>
        <v>-68.28</v>
      </c>
      <c r="K41" s="42">
        <f>omogenei!R39</f>
        <v>44.98</v>
      </c>
    </row>
    <row r="42" spans="1:11" s="33" customFormat="1" ht="12.75" customHeight="1">
      <c r="A42" s="155"/>
      <c r="B42" s="156"/>
      <c r="C42" s="148" t="s">
        <v>85</v>
      </c>
      <c r="D42" s="151">
        <f>datitrim!C40</f>
        <v>2380</v>
      </c>
      <c r="E42" s="151">
        <f>datitrim!D40</f>
        <v>134131</v>
      </c>
      <c r="F42" s="151">
        <f>datitrim!E40</f>
        <v>53937</v>
      </c>
      <c r="G42" s="151">
        <f>datitrim!F40</f>
        <v>456601</v>
      </c>
      <c r="H42" s="151">
        <f>datitrim!G40</f>
        <v>4341</v>
      </c>
      <c r="I42" s="151">
        <f>datitrim!H40</f>
        <v>663</v>
      </c>
      <c r="J42" s="157">
        <f>datitrim!I40</f>
        <v>1</v>
      </c>
      <c r="K42" s="151">
        <f>datitrim!J40</f>
        <v>5005</v>
      </c>
    </row>
    <row r="43" spans="1:11" ht="13.5" customHeight="1">
      <c r="A43" s="74"/>
      <c r="B43" s="44"/>
      <c r="C43" s="40" t="str">
        <f>"Variazione %   "&amp;datitrim!$I$1&amp;" / "&amp;datitrim!$I$1-1</f>
        <v>Variazione %   2013 / 2012</v>
      </c>
      <c r="D43" s="41">
        <f>datitrim!K40</f>
        <v>-76.22</v>
      </c>
      <c r="E43" s="41">
        <f>datitrim!L40</f>
        <v>-81.76</v>
      </c>
      <c r="F43" s="41">
        <f>datitrim!M40</f>
        <v>879.07</v>
      </c>
      <c r="G43" s="41">
        <f>datitrim!N40</f>
        <v>464.14</v>
      </c>
      <c r="H43" s="41">
        <f>datitrim!O40</f>
        <v>39</v>
      </c>
      <c r="I43" s="41">
        <f>datitrim!P40</f>
        <v>636.67</v>
      </c>
      <c r="J43" s="41">
        <f>datitrim!Q40</f>
        <v>-75</v>
      </c>
      <c r="K43" s="42">
        <f>datitrim!R40</f>
        <v>55.58</v>
      </c>
    </row>
    <row r="44" spans="1:11" ht="13.5" customHeight="1">
      <c r="A44" s="264" t="str">
        <f>"Variazione %   "&amp;datitrim!$I$1&amp;" / "&amp;datitrim!$I$1-1&amp;" su basi omogenee *"</f>
        <v>Variazione %   2013 / 2012 su basi omogenee *</v>
      </c>
      <c r="B44" s="265" t="str">
        <f>"Variazione %   "&amp;datitrim!$I$1&amp;" / "&amp;datitrim!$I$1-1</f>
        <v>Variazione %   2013 / 2012</v>
      </c>
      <c r="C44" s="283" t="str">
        <f>"Variazione %   "&amp;datitrim!$I$1&amp;" / "&amp;datitrim!$I$1-1</f>
        <v>Variazione %   2013 / 2012</v>
      </c>
      <c r="D44" s="41">
        <f>omogenei!K40</f>
        <v>-76.22</v>
      </c>
      <c r="E44" s="41">
        <f>omogenei!L40</f>
        <v>-81.76</v>
      </c>
      <c r="F44" s="41">
        <f>omogenei!M40</f>
        <v>879.07</v>
      </c>
      <c r="G44" s="41">
        <f>omogenei!N40</f>
        <v>464.14</v>
      </c>
      <c r="H44" s="41">
        <f>omogenei!O40</f>
        <v>39</v>
      </c>
      <c r="I44" s="41">
        <f>omogenei!P40</f>
        <v>636.67</v>
      </c>
      <c r="J44" s="41">
        <f>omogenei!Q40</f>
        <v>-75</v>
      </c>
      <c r="K44" s="42">
        <f>omogenei!R40</f>
        <v>55.58</v>
      </c>
    </row>
    <row r="45" ht="12.75" customHeight="1">
      <c r="K45" s="28" t="s">
        <v>86</v>
      </c>
    </row>
    <row r="46" spans="1:11" s="31" customFormat="1" ht="12.75" customHeight="1">
      <c r="A46" s="29" t="s">
        <v>46</v>
      </c>
      <c r="B46" s="29"/>
      <c r="C46" s="30"/>
      <c r="D46" s="29"/>
      <c r="E46" s="29"/>
      <c r="F46" s="29"/>
      <c r="G46" s="29"/>
      <c r="H46" s="29"/>
      <c r="I46" s="29"/>
      <c r="J46" s="29"/>
      <c r="K46" s="29"/>
    </row>
    <row r="47" spans="1:11" s="31" customFormat="1" ht="12.75" customHeight="1">
      <c r="A47" s="29" t="s">
        <v>4</v>
      </c>
      <c r="B47" s="29"/>
      <c r="C47" s="30"/>
      <c r="D47" s="29"/>
      <c r="E47" s="29"/>
      <c r="F47" s="29"/>
      <c r="G47" s="29"/>
      <c r="H47" s="29"/>
      <c r="I47" s="29"/>
      <c r="J47" s="29"/>
      <c r="K47" s="29"/>
    </row>
    <row r="48" spans="1:11" s="31" customFormat="1" ht="12.75" customHeight="1">
      <c r="A48" s="29" t="str">
        <f>"Nuova produzione emessa "&amp;IF(datitrim!J1=0,"nell'anno ","a tutto il "&amp;TRIM(datitrim!J1)&amp;" trimestre ")&amp;datitrim!I1&amp;" (a)"</f>
        <v>Nuova produzione emessa a tutto il I trimestre 2013 (a)</v>
      </c>
      <c r="B48" s="29"/>
      <c r="C48" s="30"/>
      <c r="D48" s="29"/>
      <c r="E48" s="29"/>
      <c r="F48" s="29"/>
      <c r="G48" s="29"/>
      <c r="H48" s="29"/>
      <c r="I48" s="29"/>
      <c r="J48" s="29"/>
      <c r="K48" s="29"/>
    </row>
    <row r="49" spans="1:11" s="31" customFormat="1" ht="12.75" customHeight="1">
      <c r="A49" s="26"/>
      <c r="C49" s="26"/>
      <c r="I49" s="26"/>
      <c r="J49" s="26"/>
      <c r="K49" s="32" t="s">
        <v>5</v>
      </c>
    </row>
    <row r="50" spans="1:11" s="31" customFormat="1" ht="4.5" customHeight="1">
      <c r="A50" s="26"/>
      <c r="B50" s="26"/>
      <c r="C50" s="26"/>
      <c r="I50" s="26"/>
      <c r="J50" s="26"/>
      <c r="K50" s="28"/>
    </row>
    <row r="51" spans="1:11" s="31" customFormat="1" ht="12.75" customHeight="1">
      <c r="A51" s="33" t="s">
        <v>47</v>
      </c>
      <c r="C51" s="26"/>
      <c r="I51" s="26"/>
      <c r="J51" s="26"/>
      <c r="K51" s="28"/>
    </row>
    <row r="52" spans="1:11" ht="12.75" customHeight="1">
      <c r="A52" s="266" t="s">
        <v>48</v>
      </c>
      <c r="B52" s="267"/>
      <c r="C52" s="268"/>
      <c r="D52" s="128" t="s">
        <v>49</v>
      </c>
      <c r="E52" s="129"/>
      <c r="F52" s="130" t="s">
        <v>50</v>
      </c>
      <c r="G52" s="131"/>
      <c r="H52" s="130" t="s">
        <v>51</v>
      </c>
      <c r="I52" s="131"/>
      <c r="J52" s="131"/>
      <c r="K52" s="159"/>
    </row>
    <row r="53" spans="1:11" ht="12.75" customHeight="1">
      <c r="A53" s="269"/>
      <c r="B53" s="270"/>
      <c r="C53" s="271"/>
      <c r="D53" s="158" t="s">
        <v>52</v>
      </c>
      <c r="E53" s="133" t="s">
        <v>53</v>
      </c>
      <c r="F53" s="133" t="s">
        <v>52</v>
      </c>
      <c r="G53" s="133" t="s">
        <v>53</v>
      </c>
      <c r="H53" s="133" t="s">
        <v>54</v>
      </c>
      <c r="I53" s="133" t="s">
        <v>55</v>
      </c>
      <c r="J53" s="133" t="s">
        <v>56</v>
      </c>
      <c r="K53" s="134" t="s">
        <v>57</v>
      </c>
    </row>
    <row r="54" spans="1:11" ht="12.75" customHeight="1">
      <c r="A54" s="272"/>
      <c r="B54" s="273"/>
      <c r="C54" s="274"/>
      <c r="D54" s="160" t="s">
        <v>58</v>
      </c>
      <c r="E54" s="135" t="s">
        <v>59</v>
      </c>
      <c r="F54" s="135" t="s">
        <v>58</v>
      </c>
      <c r="G54" s="135" t="s">
        <v>59</v>
      </c>
      <c r="H54" s="135" t="s">
        <v>60</v>
      </c>
      <c r="I54" s="135"/>
      <c r="J54" s="135"/>
      <c r="K54" s="136"/>
    </row>
    <row r="55" spans="1:11" s="31" customFormat="1" ht="13.5" customHeight="1">
      <c r="A55" s="110" t="s">
        <v>87</v>
      </c>
      <c r="B55" s="161" t="s">
        <v>88</v>
      </c>
      <c r="C55" s="87"/>
      <c r="D55" s="162">
        <f>datitrim!C41</f>
        <v>5877</v>
      </c>
      <c r="E55" s="162">
        <f>datitrim!D41</f>
        <v>314660</v>
      </c>
      <c r="F55" s="162">
        <f>datitrim!E41</f>
        <v>0</v>
      </c>
      <c r="G55" s="162">
        <f>datitrim!F41</f>
        <v>102</v>
      </c>
      <c r="H55" s="162">
        <f>datitrim!G41</f>
        <v>0</v>
      </c>
      <c r="I55" s="162">
        <f>datitrim!H41</f>
        <v>313246</v>
      </c>
      <c r="J55" s="162">
        <f>datitrim!I41</f>
        <v>7505</v>
      </c>
      <c r="K55" s="163">
        <f>datitrim!J41</f>
        <v>320751</v>
      </c>
    </row>
    <row r="56" spans="1:11" ht="12" customHeight="1">
      <c r="A56" s="99"/>
      <c r="B56" s="36" t="s">
        <v>89</v>
      </c>
      <c r="C56" s="82"/>
      <c r="D56" s="139">
        <f>datitrim!C42</f>
        <v>0</v>
      </c>
      <c r="E56" s="139">
        <f>datitrim!D42</f>
        <v>0</v>
      </c>
      <c r="F56" s="139">
        <f>datitrim!E42</f>
        <v>0</v>
      </c>
      <c r="G56" s="139">
        <f>datitrim!F42</f>
        <v>0</v>
      </c>
      <c r="H56" s="139">
        <f>datitrim!G42</f>
        <v>0</v>
      </c>
      <c r="I56" s="139">
        <f>datitrim!H42</f>
        <v>0</v>
      </c>
      <c r="J56" s="139">
        <f>datitrim!I42</f>
        <v>0</v>
      </c>
      <c r="K56" s="164">
        <f>datitrim!J42</f>
        <v>0</v>
      </c>
    </row>
    <row r="57" spans="1:11" ht="12" customHeight="1">
      <c r="A57" s="99"/>
      <c r="B57" s="45" t="s">
        <v>90</v>
      </c>
      <c r="C57" s="165"/>
      <c r="D57" s="139">
        <f>datitrim!C43</f>
        <v>0</v>
      </c>
      <c r="E57" s="139">
        <f>datitrim!D43</f>
        <v>0</v>
      </c>
      <c r="F57" s="139">
        <f>datitrim!E43</f>
        <v>0</v>
      </c>
      <c r="G57" s="139">
        <f>datitrim!F43</f>
        <v>0</v>
      </c>
      <c r="H57" s="139">
        <f>datitrim!G43</f>
        <v>0</v>
      </c>
      <c r="I57" s="139">
        <f>datitrim!H43</f>
        <v>0</v>
      </c>
      <c r="J57" s="139">
        <f>datitrim!I43</f>
        <v>0</v>
      </c>
      <c r="K57" s="164">
        <f>datitrim!J43</f>
        <v>0</v>
      </c>
    </row>
    <row r="58" spans="1:11" ht="12" customHeight="1">
      <c r="A58" s="99"/>
      <c r="B58" s="45" t="s">
        <v>91</v>
      </c>
      <c r="C58" s="165"/>
      <c r="D58" s="139">
        <f>datitrim!C44</f>
        <v>0</v>
      </c>
      <c r="E58" s="139">
        <f>datitrim!D44</f>
        <v>0</v>
      </c>
      <c r="F58" s="139">
        <f>datitrim!E44</f>
        <v>0</v>
      </c>
      <c r="G58" s="139">
        <f>datitrim!F44</f>
        <v>0</v>
      </c>
      <c r="H58" s="139">
        <f>datitrim!G44</f>
        <v>0</v>
      </c>
      <c r="I58" s="139">
        <f>datitrim!H44</f>
        <v>0</v>
      </c>
      <c r="J58" s="139">
        <f>datitrim!I44</f>
        <v>0</v>
      </c>
      <c r="K58" s="164">
        <f>datitrim!J44</f>
        <v>0</v>
      </c>
    </row>
    <row r="59" spans="1:11" ht="12" customHeight="1">
      <c r="A59" s="99"/>
      <c r="B59" s="45" t="s">
        <v>92</v>
      </c>
      <c r="C59" s="165"/>
      <c r="D59" s="139">
        <f>datitrim!C45</f>
        <v>0</v>
      </c>
      <c r="E59" s="139">
        <f>datitrim!D45</f>
        <v>0</v>
      </c>
      <c r="F59" s="139">
        <f>datitrim!E45</f>
        <v>0</v>
      </c>
      <c r="G59" s="139">
        <f>datitrim!F45</f>
        <v>0</v>
      </c>
      <c r="H59" s="139">
        <f>datitrim!G45</f>
        <v>0</v>
      </c>
      <c r="I59" s="139">
        <f>datitrim!H45</f>
        <v>0</v>
      </c>
      <c r="J59" s="139">
        <f>datitrim!I45</f>
        <v>0</v>
      </c>
      <c r="K59" s="164">
        <f>datitrim!J45</f>
        <v>0</v>
      </c>
    </row>
    <row r="60" spans="1:11" ht="12" customHeight="1">
      <c r="A60" s="99"/>
      <c r="B60" s="45" t="s">
        <v>93</v>
      </c>
      <c r="C60" s="165"/>
      <c r="D60" s="139">
        <f>datitrim!C46</f>
        <v>0</v>
      </c>
      <c r="E60" s="139">
        <f>datitrim!D46</f>
        <v>0</v>
      </c>
      <c r="F60" s="139">
        <f>datitrim!E46</f>
        <v>0</v>
      </c>
      <c r="G60" s="139">
        <f>datitrim!F46</f>
        <v>0</v>
      </c>
      <c r="H60" s="139">
        <f>datitrim!G46</f>
        <v>0</v>
      </c>
      <c r="I60" s="139">
        <f>datitrim!H46</f>
        <v>0</v>
      </c>
      <c r="J60" s="139">
        <f>datitrim!I46</f>
        <v>0</v>
      </c>
      <c r="K60" s="164">
        <f>datitrim!J46</f>
        <v>0</v>
      </c>
    </row>
    <row r="61" spans="1:11" ht="13.5" customHeight="1">
      <c r="A61" s="99"/>
      <c r="B61" s="34" t="s">
        <v>94</v>
      </c>
      <c r="C61" s="165"/>
      <c r="D61" s="139">
        <f>datitrim!C47</f>
        <v>1684</v>
      </c>
      <c r="E61" s="139">
        <f>datitrim!D47</f>
        <v>89924</v>
      </c>
      <c r="F61" s="139">
        <f>datitrim!E47</f>
        <v>0</v>
      </c>
      <c r="G61" s="139">
        <f>datitrim!F47</f>
        <v>0</v>
      </c>
      <c r="H61" s="139">
        <f>datitrim!G47</f>
        <v>4485</v>
      </c>
      <c r="I61" s="139">
        <f>datitrim!H47</f>
        <v>90326</v>
      </c>
      <c r="J61" s="166">
        <f>datitrim!I47</f>
        <v>0</v>
      </c>
      <c r="K61" s="164">
        <f>datitrim!J47</f>
        <v>94811</v>
      </c>
    </row>
    <row r="62" spans="1:11" ht="12" customHeight="1">
      <c r="A62" s="99"/>
      <c r="B62" s="36" t="s">
        <v>95</v>
      </c>
      <c r="C62" s="165"/>
      <c r="D62" s="139">
        <f>datitrim!C48</f>
        <v>777</v>
      </c>
      <c r="E62" s="139">
        <f>datitrim!D48</f>
        <v>3056</v>
      </c>
      <c r="F62" s="139">
        <f>datitrim!E48</f>
        <v>0</v>
      </c>
      <c r="G62" s="139">
        <f>datitrim!F48</f>
        <v>0</v>
      </c>
      <c r="H62" s="139">
        <f>datitrim!G48</f>
        <v>279</v>
      </c>
      <c r="I62" s="139">
        <f>datitrim!H48</f>
        <v>2539</v>
      </c>
      <c r="J62" s="166">
        <f>datitrim!I48</f>
        <v>0</v>
      </c>
      <c r="K62" s="164">
        <f>datitrim!J48</f>
        <v>2818</v>
      </c>
    </row>
    <row r="63" spans="1:11" s="33" customFormat="1" ht="12.75" customHeight="1">
      <c r="A63" s="167"/>
      <c r="B63" s="168"/>
      <c r="C63" s="169" t="s">
        <v>96</v>
      </c>
      <c r="D63" s="144">
        <f aca="true" t="shared" si="5" ref="D63:J63">D55+D61</f>
        <v>7561</v>
      </c>
      <c r="E63" s="144">
        <f t="shared" si="5"/>
        <v>404584</v>
      </c>
      <c r="F63" s="144">
        <f t="shared" si="5"/>
        <v>0</v>
      </c>
      <c r="G63" s="144">
        <f t="shared" si="5"/>
        <v>102</v>
      </c>
      <c r="H63" s="144">
        <f t="shared" si="5"/>
        <v>4485</v>
      </c>
      <c r="I63" s="144">
        <f t="shared" si="5"/>
        <v>403572</v>
      </c>
      <c r="J63" s="144">
        <f t="shared" si="5"/>
        <v>7505</v>
      </c>
      <c r="K63" s="170">
        <f>H63+I63+J63</f>
        <v>415562</v>
      </c>
    </row>
    <row r="64" spans="1:11" ht="13.5" customHeight="1">
      <c r="A64" s="74"/>
      <c r="B64" s="39"/>
      <c r="C64" s="40" t="str">
        <f>"Variazione %   "&amp;datitrim!$I$1&amp;" / "&amp;datitrim!$I$1-1</f>
        <v>Variazione %   2013 / 2012</v>
      </c>
      <c r="D64" s="41">
        <f>datitrim!K49</f>
        <v>-24.41</v>
      </c>
      <c r="E64" s="41">
        <f>datitrim!L49</f>
        <v>25.2</v>
      </c>
      <c r="F64" s="41"/>
      <c r="G64" s="41"/>
      <c r="H64" s="41">
        <f>datitrim!O49</f>
        <v>17150</v>
      </c>
      <c r="I64" s="41">
        <f>datitrim!P49</f>
        <v>29.58</v>
      </c>
      <c r="J64" s="41">
        <f>datitrim!Q49</f>
        <v>-46.92</v>
      </c>
      <c r="K64" s="46">
        <f>datitrim!R49</f>
        <v>27.62</v>
      </c>
    </row>
    <row r="65" spans="1:11" ht="13.5" customHeight="1">
      <c r="A65" s="264" t="str">
        <f>"Variazione %   "&amp;datitrim!$I$1&amp;" / "&amp;datitrim!$I$1-1&amp;" su basi omogenee *"</f>
        <v>Variazione %   2013 / 2012 su basi omogenee *</v>
      </c>
      <c r="B65" s="265" t="str">
        <f>"Variazione %   "&amp;datitrim!$I$1&amp;" / "&amp;datitrim!$I$1-1</f>
        <v>Variazione %   2013 / 2012</v>
      </c>
      <c r="C65" s="283" t="str">
        <f>"Variazione %   "&amp;datitrim!$I$1&amp;" / "&amp;datitrim!$I$1-1</f>
        <v>Variazione %   2013 / 2012</v>
      </c>
      <c r="D65" s="41">
        <f>omogenei!K49</f>
        <v>-24.41</v>
      </c>
      <c r="E65" s="41">
        <f>omogenei!L49</f>
        <v>25.2</v>
      </c>
      <c r="F65" s="41"/>
      <c r="G65" s="41"/>
      <c r="H65" s="41">
        <f>omogenei!O49</f>
        <v>17150</v>
      </c>
      <c r="I65" s="41">
        <f>omogenei!P49</f>
        <v>29.58</v>
      </c>
      <c r="J65" s="41">
        <f>omogenei!Q49</f>
        <v>-46.92</v>
      </c>
      <c r="K65" s="42">
        <f>omogenei!R49</f>
        <v>27.62</v>
      </c>
    </row>
    <row r="66" spans="1:11" ht="13.5" customHeight="1">
      <c r="A66" s="146"/>
      <c r="B66" s="171"/>
      <c r="C66" s="172" t="s">
        <v>97</v>
      </c>
      <c r="D66" s="173">
        <f>datitrim!C61</f>
        <v>5760</v>
      </c>
      <c r="E66" s="149">
        <f>datitrim!D61</f>
        <v>131178</v>
      </c>
      <c r="F66" s="149">
        <f>datitrim!E61</f>
        <v>105638</v>
      </c>
      <c r="G66" s="149">
        <f>datitrim!F61</f>
        <v>31925</v>
      </c>
      <c r="H66" s="149">
        <f>datitrim!G61</f>
        <v>137</v>
      </c>
      <c r="I66" s="149">
        <f>datitrim!H61</f>
        <v>142086</v>
      </c>
      <c r="J66" s="149">
        <f>datitrim!I61</f>
        <v>24545</v>
      </c>
      <c r="K66" s="174">
        <f>datitrim!J61</f>
        <v>166768</v>
      </c>
    </row>
    <row r="67" spans="1:11" ht="13.5" customHeight="1">
      <c r="A67" s="74"/>
      <c r="B67" s="39"/>
      <c r="C67" s="40" t="str">
        <f>"Variazione %   "&amp;datitrim!$I$1&amp;" / "&amp;datitrim!$I$1-1</f>
        <v>Variazione %   2013 / 2012</v>
      </c>
      <c r="D67" s="41">
        <f>datitrim!K61</f>
        <v>-31.71</v>
      </c>
      <c r="E67" s="41">
        <f>datitrim!L61</f>
        <v>-21.15</v>
      </c>
      <c r="F67" s="41">
        <f>datitrim!M61</f>
        <v>1.3</v>
      </c>
      <c r="G67" s="41">
        <f>datitrim!N61</f>
        <v>-39.07</v>
      </c>
      <c r="H67" s="41">
        <f>datitrim!O61</f>
        <v>69.14</v>
      </c>
      <c r="I67" s="41">
        <f>datitrim!P61</f>
        <v>-33.94</v>
      </c>
      <c r="J67" s="41">
        <f>datitrim!Q61</f>
        <v>267.66</v>
      </c>
      <c r="K67" s="46">
        <f>datitrim!R61</f>
        <v>-24.82</v>
      </c>
    </row>
    <row r="68" spans="1:11" ht="13.5" customHeight="1">
      <c r="A68" s="264" t="str">
        <f>"Variazione %   "&amp;datitrim!$I$1&amp;" / "&amp;datitrim!$I$1-1&amp;" su basi omogenee *"</f>
        <v>Variazione %   2013 / 2012 su basi omogenee *</v>
      </c>
      <c r="B68" s="265" t="str">
        <f>"Variazione %   "&amp;datitrim!$I$1&amp;" / "&amp;datitrim!$I$1-1</f>
        <v>Variazione %   2013 / 2012</v>
      </c>
      <c r="C68" s="283" t="str">
        <f>"Variazione %   "&amp;datitrim!$I$1&amp;" / "&amp;datitrim!$I$1-1</f>
        <v>Variazione %   2013 / 2012</v>
      </c>
      <c r="D68" s="41">
        <f>omogenei!K61</f>
        <v>-31.71</v>
      </c>
      <c r="E68" s="41">
        <f>omogenei!L61</f>
        <v>-21.15</v>
      </c>
      <c r="F68" s="41">
        <f>omogenei!M61</f>
        <v>1.3</v>
      </c>
      <c r="G68" s="41">
        <f>omogenei!N61</f>
        <v>-39.07</v>
      </c>
      <c r="H68" s="41">
        <f>omogenei!O61</f>
        <v>69.14</v>
      </c>
      <c r="I68" s="41">
        <f>omogenei!P61</f>
        <v>-33.94</v>
      </c>
      <c r="J68" s="41">
        <f>omogenei!Q61</f>
        <v>267.66</v>
      </c>
      <c r="K68" s="42">
        <f>omogenei!R61</f>
        <v>-24.82</v>
      </c>
    </row>
    <row r="69" spans="1:11" ht="13.5" customHeight="1">
      <c r="A69" s="175" t="s">
        <v>98</v>
      </c>
      <c r="B69" s="48"/>
      <c r="C69" s="48"/>
      <c r="D69" s="152">
        <f>datitrim!C50</f>
        <v>12347</v>
      </c>
      <c r="E69" s="152">
        <f>datitrim!D50</f>
        <v>599016</v>
      </c>
      <c r="F69" s="152">
        <f>datitrim!E50</f>
        <v>598</v>
      </c>
      <c r="G69" s="152">
        <f>datitrim!F50</f>
        <v>1329</v>
      </c>
      <c r="H69" s="152">
        <f>datitrim!G50</f>
        <v>1909</v>
      </c>
      <c r="I69" s="152">
        <f>datitrim!H50</f>
        <v>147</v>
      </c>
      <c r="J69" s="152">
        <f>datitrim!I50</f>
        <v>23</v>
      </c>
      <c r="K69" s="163">
        <f>datitrim!J50</f>
        <v>2079</v>
      </c>
    </row>
    <row r="70" spans="1:11" ht="12" customHeight="1">
      <c r="A70" s="99"/>
      <c r="B70" s="36" t="s">
        <v>99</v>
      </c>
      <c r="D70" s="139">
        <f>datitrim!C59</f>
        <v>12308</v>
      </c>
      <c r="E70" s="139">
        <f>datitrim!D59</f>
        <v>598805</v>
      </c>
      <c r="F70" s="139">
        <f>datitrim!E59</f>
        <v>588</v>
      </c>
      <c r="G70" s="139">
        <f>datitrim!F59</f>
        <v>1329</v>
      </c>
      <c r="H70" s="139">
        <f>datitrim!G59</f>
        <v>1909</v>
      </c>
      <c r="I70" s="139">
        <f>datitrim!H59</f>
        <v>147</v>
      </c>
      <c r="J70" s="139">
        <f>datitrim!I59</f>
        <v>16</v>
      </c>
      <c r="K70" s="164">
        <f>datitrim!J59</f>
        <v>2072</v>
      </c>
    </row>
    <row r="71" spans="1:11" ht="12" customHeight="1">
      <c r="A71" s="99"/>
      <c r="B71" s="36"/>
      <c r="C71" s="27" t="s">
        <v>100</v>
      </c>
      <c r="D71" s="139">
        <f>datitrim!C60</f>
        <v>38</v>
      </c>
      <c r="E71" s="139">
        <f>datitrim!D60</f>
        <v>136</v>
      </c>
      <c r="F71" s="139">
        <f>datitrim!E60</f>
        <v>10</v>
      </c>
      <c r="G71" s="139">
        <f>datitrim!F60</f>
        <v>0</v>
      </c>
      <c r="H71" s="139">
        <f>datitrim!G60</f>
        <v>0</v>
      </c>
      <c r="I71" s="139">
        <f>datitrim!H60</f>
        <v>0</v>
      </c>
      <c r="J71" s="139">
        <f>datitrim!I60</f>
        <v>7</v>
      </c>
      <c r="K71" s="164">
        <f>datitrim!J60</f>
        <v>7</v>
      </c>
    </row>
    <row r="72" spans="1:11" ht="12" customHeight="1">
      <c r="A72" s="99"/>
      <c r="B72" s="49"/>
      <c r="C72" s="27" t="s">
        <v>101</v>
      </c>
      <c r="D72" s="139">
        <f>datitrim!C62</f>
        <v>0</v>
      </c>
      <c r="E72" s="139">
        <f>datitrim!D62</f>
        <v>0</v>
      </c>
      <c r="F72" s="139">
        <f>datitrim!E62</f>
        <v>0</v>
      </c>
      <c r="G72" s="139">
        <f>datitrim!F62</f>
        <v>0</v>
      </c>
      <c r="H72" s="139">
        <f>datitrim!G62</f>
        <v>0</v>
      </c>
      <c r="I72" s="139">
        <f>datitrim!H62</f>
        <v>0</v>
      </c>
      <c r="J72" s="139">
        <f>datitrim!I62</f>
        <v>0</v>
      </c>
      <c r="K72" s="164">
        <f>datitrim!J62</f>
        <v>0</v>
      </c>
    </row>
    <row r="73" spans="1:11" ht="12" customHeight="1">
      <c r="A73" s="99"/>
      <c r="B73" s="37"/>
      <c r="C73" s="34" t="s">
        <v>102</v>
      </c>
      <c r="D73" s="176">
        <f>datitrim!C63</f>
        <v>1</v>
      </c>
      <c r="E73" s="176">
        <f>datitrim!D63</f>
        <v>75</v>
      </c>
      <c r="F73" s="176">
        <f>datitrim!E63</f>
        <v>0</v>
      </c>
      <c r="G73" s="176">
        <f>datitrim!F63</f>
        <v>0</v>
      </c>
      <c r="H73" s="176">
        <f>datitrim!G63</f>
        <v>0</v>
      </c>
      <c r="I73" s="176">
        <f>datitrim!H63</f>
        <v>0</v>
      </c>
      <c r="J73" s="176">
        <f>datitrim!I63</f>
        <v>0</v>
      </c>
      <c r="K73" s="170">
        <f>datitrim!J63</f>
        <v>0</v>
      </c>
    </row>
    <row r="74" spans="1:11" ht="12.75" customHeight="1">
      <c r="A74" s="110"/>
      <c r="B74" s="177" t="s">
        <v>28</v>
      </c>
      <c r="C74" s="78"/>
      <c r="D74" s="152"/>
      <c r="E74" s="152"/>
      <c r="F74" s="152"/>
      <c r="G74" s="152"/>
      <c r="H74" s="152"/>
      <c r="I74" s="152"/>
      <c r="J74" s="152"/>
      <c r="K74" s="163"/>
    </row>
    <row r="75" spans="1:11" s="33" customFormat="1" ht="12.75" customHeight="1">
      <c r="A75" s="167"/>
      <c r="B75" s="178" t="s">
        <v>29</v>
      </c>
      <c r="C75" s="179"/>
      <c r="D75" s="180">
        <f>D25+D28+D39+D42+D63+D66</f>
        <v>982670</v>
      </c>
      <c r="E75" s="180">
        <f>E25+E28+E39+E42+E63+E66+E69</f>
        <v>31525161</v>
      </c>
      <c r="F75" s="180">
        <f>F25+F28+F39+F42+F63+F66</f>
        <v>274607</v>
      </c>
      <c r="G75" s="180">
        <f>G25+G28+G39+G42+G63+G66+G69</f>
        <v>639739</v>
      </c>
      <c r="H75" s="180">
        <f>H25+H28+H39+H42+H63+H66+H69</f>
        <v>191347</v>
      </c>
      <c r="I75" s="180">
        <f>I25+I28+I39+I42+I63+I66+I69</f>
        <v>12373997</v>
      </c>
      <c r="J75" s="180">
        <f>J25+J28+J39+J42+J63+J66+J69</f>
        <v>717448</v>
      </c>
      <c r="K75" s="180">
        <f>H75+I75+J75</f>
        <v>13282792</v>
      </c>
    </row>
    <row r="76" spans="1:11" ht="13.5" customHeight="1">
      <c r="A76" s="74"/>
      <c r="B76" s="39"/>
      <c r="C76" s="40" t="str">
        <f>"Variazione %   "&amp;datitrim!$I$1&amp;" / "&amp;datitrim!$I$1-1</f>
        <v>Variazione %   2013 / 2012</v>
      </c>
      <c r="D76" s="41">
        <f>datitrim!K51</f>
        <v>-5.99</v>
      </c>
      <c r="E76" s="41">
        <f>datitrim!L51</f>
        <v>-10.84</v>
      </c>
      <c r="F76" s="41">
        <f>datitrim!M51</f>
        <v>70.1</v>
      </c>
      <c r="G76" s="41">
        <f>datitrim!N51</f>
        <v>167.84</v>
      </c>
      <c r="H76" s="41">
        <f>datitrim!O51</f>
        <v>-3.57</v>
      </c>
      <c r="I76" s="41">
        <f>datitrim!P51</f>
        <v>22.6</v>
      </c>
      <c r="J76" s="41">
        <f>datitrim!Q51</f>
        <v>-25.54</v>
      </c>
      <c r="K76" s="46">
        <f>datitrim!R51</f>
        <v>18.02</v>
      </c>
    </row>
    <row r="77" spans="1:11" ht="13.5" customHeight="1">
      <c r="A77" s="264" t="str">
        <f>"Variazione %   "&amp;datitrim!$I$1&amp;" / "&amp;datitrim!$I$1-1&amp;" su basi omogenee *"</f>
        <v>Variazione %   2013 / 2012 su basi omogenee *</v>
      </c>
      <c r="B77" s="265" t="str">
        <f>"Variazione %   "&amp;datitrim!$I$1&amp;" / "&amp;datitrim!$I$1-1</f>
        <v>Variazione %   2013 / 2012</v>
      </c>
      <c r="C77" s="283" t="str">
        <f>"Variazione %   "&amp;datitrim!$I$1&amp;" / "&amp;datitrim!$I$1-1</f>
        <v>Variazione %   2013 / 2012</v>
      </c>
      <c r="D77" s="41">
        <f>omogenei!K51</f>
        <v>1.39</v>
      </c>
      <c r="E77" s="41">
        <f>omogenei!L51</f>
        <v>-7.13</v>
      </c>
      <c r="F77" s="41">
        <f>omogenei!M51</f>
        <v>70.1</v>
      </c>
      <c r="G77" s="41">
        <f>omogenei!N51</f>
        <v>167.84</v>
      </c>
      <c r="H77" s="41">
        <f>omogenei!O51</f>
        <v>-3.57</v>
      </c>
      <c r="I77" s="41">
        <f>omogenei!P51</f>
        <v>22.79</v>
      </c>
      <c r="J77" s="41">
        <f>omogenei!Q51</f>
        <v>-25.54</v>
      </c>
      <c r="K77" s="42">
        <f>omogenei!R51</f>
        <v>18.18</v>
      </c>
    </row>
    <row r="78" spans="1:11" ht="12" customHeight="1">
      <c r="A78" s="77"/>
      <c r="B78" s="181" t="s">
        <v>103</v>
      </c>
      <c r="C78" s="78"/>
      <c r="D78" s="137"/>
      <c r="E78" s="137"/>
      <c r="F78" s="137"/>
      <c r="G78" s="137"/>
      <c r="H78" s="137"/>
      <c r="I78" s="137"/>
      <c r="J78" s="137"/>
      <c r="K78" s="138"/>
    </row>
    <row r="79" spans="1:11" ht="12" customHeight="1">
      <c r="A79" s="83"/>
      <c r="B79" s="182" t="s">
        <v>104</v>
      </c>
      <c r="C79" s="183"/>
      <c r="D79" s="184">
        <f>datitrim!C52</f>
        <v>147672</v>
      </c>
      <c r="E79" s="184">
        <f>datitrim!D52</f>
        <v>9988283</v>
      </c>
      <c r="F79" s="184">
        <f>datitrim!E52</f>
        <v>6706</v>
      </c>
      <c r="G79" s="176">
        <f>datitrim!F52</f>
        <v>14624</v>
      </c>
      <c r="H79" s="184">
        <f>datitrim!G52</f>
        <v>23815</v>
      </c>
      <c r="I79" s="184">
        <f>datitrim!H52</f>
        <v>103694</v>
      </c>
      <c r="J79" s="185">
        <f>datitrim!I52</f>
        <v>0</v>
      </c>
      <c r="K79" s="170">
        <f>datitrim!J52</f>
        <v>127509</v>
      </c>
    </row>
    <row r="80" spans="1:11" ht="15" customHeight="1">
      <c r="A80" s="186"/>
      <c r="B80" s="187" t="str">
        <f>"Numero nuove convenzioni emesse per polizze collettive "&amp;IF(datitrim!J1=0,"nell'anno ","a tutto il "&amp;TRIM(datitrim!J1)&amp;" trimestre ")&amp;datitrim!I1&amp;":   "&amp;datitrim!C53</f>
        <v>Numero nuove convenzioni emesse per polizze collettive a tutto il I trimestre 2013:   1508</v>
      </c>
      <c r="C80" s="171"/>
      <c r="D80" s="188"/>
      <c r="E80" s="171"/>
      <c r="F80" s="171"/>
      <c r="G80" s="188"/>
      <c r="H80" s="188"/>
      <c r="I80" s="188"/>
      <c r="J80" s="188"/>
      <c r="K80" s="189"/>
    </row>
    <row r="81" spans="4:11" ht="13.5" customHeight="1">
      <c r="D81" s="50"/>
      <c r="G81" s="51"/>
      <c r="H81" s="50"/>
      <c r="I81" s="50"/>
      <c r="J81" s="50"/>
      <c r="K81" s="50"/>
    </row>
    <row r="82" spans="1:11" ht="11.25">
      <c r="A82" s="33" t="s">
        <v>105</v>
      </c>
      <c r="D82" s="50"/>
      <c r="E82" s="51"/>
      <c r="G82" s="50"/>
      <c r="H82" s="50"/>
      <c r="I82" s="50"/>
      <c r="J82" s="50"/>
      <c r="K82" s="50"/>
    </row>
    <row r="83" spans="1:11" ht="12.75" customHeight="1">
      <c r="A83" s="77"/>
      <c r="B83" s="190"/>
      <c r="C83" s="78"/>
      <c r="D83" s="52" t="s">
        <v>49</v>
      </c>
      <c r="E83" s="52"/>
      <c r="F83" s="53" t="s">
        <v>50</v>
      </c>
      <c r="G83" s="52"/>
      <c r="H83" s="53" t="s">
        <v>51</v>
      </c>
      <c r="I83" s="52"/>
      <c r="J83" s="52"/>
      <c r="K83" s="54"/>
    </row>
    <row r="84" spans="1:11" ht="12.75" customHeight="1">
      <c r="A84" s="191"/>
      <c r="B84" s="55"/>
      <c r="C84" s="192"/>
      <c r="D84" s="158" t="s">
        <v>52</v>
      </c>
      <c r="E84" s="133" t="s">
        <v>53</v>
      </c>
      <c r="F84" s="133" t="s">
        <v>52</v>
      </c>
      <c r="G84" s="133" t="s">
        <v>53</v>
      </c>
      <c r="H84" s="133" t="s">
        <v>54</v>
      </c>
      <c r="I84" s="133" t="s">
        <v>55</v>
      </c>
      <c r="J84" s="133" t="s">
        <v>56</v>
      </c>
      <c r="K84" s="134" t="s">
        <v>57</v>
      </c>
    </row>
    <row r="85" spans="1:11" ht="12.75" customHeight="1">
      <c r="A85" s="83"/>
      <c r="B85" s="182"/>
      <c r="C85" s="84"/>
      <c r="D85" s="160" t="s">
        <v>58</v>
      </c>
      <c r="E85" s="135" t="s">
        <v>59</v>
      </c>
      <c r="F85" s="135" t="s">
        <v>58</v>
      </c>
      <c r="G85" s="135" t="s">
        <v>59</v>
      </c>
      <c r="H85" s="135" t="s">
        <v>60</v>
      </c>
      <c r="I85" s="135"/>
      <c r="J85" s="135"/>
      <c r="K85" s="136"/>
    </row>
    <row r="86" spans="1:11" ht="13.5" customHeight="1">
      <c r="A86" s="146"/>
      <c r="B86" s="171" t="s">
        <v>106</v>
      </c>
      <c r="C86" s="193"/>
      <c r="D86" s="151">
        <f>datitrim!C64</f>
        <v>60921</v>
      </c>
      <c r="E86" s="151">
        <f>datitrim!D64</f>
        <v>1419840</v>
      </c>
      <c r="F86" s="151">
        <f>datitrim!E64</f>
        <v>146</v>
      </c>
      <c r="G86" s="151">
        <f>datitrim!F64</f>
        <v>0</v>
      </c>
      <c r="H86" s="151">
        <f>datitrim!G64</f>
        <v>4966</v>
      </c>
      <c r="I86" s="151">
        <f>datitrim!H64</f>
        <v>981310</v>
      </c>
      <c r="J86" s="151">
        <f>datitrim!I64</f>
        <v>1232</v>
      </c>
      <c r="K86" s="174">
        <f>datitrim!J64</f>
        <v>987508</v>
      </c>
    </row>
    <row r="87" spans="1:11" ht="13.5" customHeight="1">
      <c r="A87" s="74"/>
      <c r="B87" s="39"/>
      <c r="C87" s="40" t="str">
        <f>"Variazione %   "&amp;datitrim!$I$1&amp;" / "&amp;datitrim!$I$1-1</f>
        <v>Variazione %   2013 / 2012</v>
      </c>
      <c r="D87" s="41">
        <f>datitrim!K64</f>
        <v>24.88</v>
      </c>
      <c r="E87" s="41">
        <f>datitrim!L64</f>
        <v>-12.04</v>
      </c>
      <c r="F87" s="41">
        <f>datitrim!M64</f>
        <v>-9.88</v>
      </c>
      <c r="G87" s="41">
        <f>datitrim!N64</f>
        <v>0</v>
      </c>
      <c r="H87" s="41">
        <f>datitrim!O64</f>
        <v>-10.92</v>
      </c>
      <c r="I87" s="41">
        <f>datitrim!P64</f>
        <v>104.34</v>
      </c>
      <c r="J87" s="41">
        <f>datitrim!Q64</f>
        <v>-21.28</v>
      </c>
      <c r="K87" s="46">
        <f>datitrim!R64</f>
        <v>102.61</v>
      </c>
    </row>
    <row r="88" spans="1:11" ht="13.5" customHeight="1">
      <c r="A88" s="264" t="str">
        <f>"Variazione %   "&amp;datitrim!$I$1&amp;" / "&amp;datitrim!$I$1-1&amp;" su basi omogenee *"</f>
        <v>Variazione %   2013 / 2012 su basi omogenee *</v>
      </c>
      <c r="B88" s="265" t="str">
        <f>"Variazione %   "&amp;datitrim!$I$1&amp;" / "&amp;datitrim!$I$1-1</f>
        <v>Variazione %   2013 / 2012</v>
      </c>
      <c r="C88" s="283" t="str">
        <f>"Variazione %   "&amp;datitrim!$I$1&amp;" / "&amp;datitrim!$I$1-1</f>
        <v>Variazione %   2013 / 2012</v>
      </c>
      <c r="D88" s="41">
        <f>omogenei!K64</f>
        <v>-0.73</v>
      </c>
      <c r="E88" s="41">
        <f>omogenei!L64</f>
        <v>-19.14</v>
      </c>
      <c r="F88" s="41">
        <f>omogenei!M64</f>
        <v>-9.88</v>
      </c>
      <c r="G88" s="41">
        <f>omogenei!N64</f>
        <v>0</v>
      </c>
      <c r="H88" s="41">
        <f>omogenei!O64</f>
        <v>-10.92</v>
      </c>
      <c r="I88" s="41">
        <f>omogenei!P64</f>
        <v>90.53</v>
      </c>
      <c r="J88" s="41">
        <f>omogenei!Q64</f>
        <v>-21.28</v>
      </c>
      <c r="K88" s="42">
        <f>omogenei!R64</f>
        <v>89.01</v>
      </c>
    </row>
    <row r="89" spans="1:11" ht="12" customHeight="1">
      <c r="A89" s="194"/>
      <c r="B89" s="43" t="s">
        <v>103</v>
      </c>
      <c r="C89" s="47"/>
      <c r="D89" s="137"/>
      <c r="E89" s="137"/>
      <c r="F89" s="137"/>
      <c r="G89" s="137"/>
      <c r="H89" s="137"/>
      <c r="I89" s="137"/>
      <c r="J89" s="137"/>
      <c r="K89" s="138"/>
    </row>
    <row r="90" spans="1:11" ht="12" customHeight="1">
      <c r="A90" s="191"/>
      <c r="B90" s="27" t="s">
        <v>104</v>
      </c>
      <c r="C90" s="34"/>
      <c r="D90" s="195">
        <f>datitrim!C65</f>
        <v>678</v>
      </c>
      <c r="E90" s="195">
        <f>datitrim!D65</f>
        <v>168080</v>
      </c>
      <c r="F90" s="195">
        <f>datitrim!E65</f>
        <v>0</v>
      </c>
      <c r="G90" s="139">
        <f>datitrim!F65</f>
        <v>0</v>
      </c>
      <c r="H90" s="195">
        <f>datitrim!G65</f>
        <v>0</v>
      </c>
      <c r="I90" s="195">
        <f>datitrim!H65</f>
        <v>91059</v>
      </c>
      <c r="J90" s="196">
        <f>datitrim!I65</f>
        <v>0</v>
      </c>
      <c r="K90" s="164">
        <f>datitrim!J65</f>
        <v>91059</v>
      </c>
    </row>
    <row r="91" spans="1:11" ht="15" customHeight="1">
      <c r="A91" s="186"/>
      <c r="B91" s="187" t="str">
        <f>"Numero nuove convenzioni emesse per polizze collettive "&amp;IF(datitrim!J1=0,"nell'anno ","a tutto il "&amp;TRIM(datitrim!J1)&amp;" trimestre ")&amp;datitrim!I1&amp;":   "&amp;datitrim!C66</f>
        <v>Numero nuove convenzioni emesse per polizze collettive a tutto il I trimestre 2013:   15</v>
      </c>
      <c r="C91" s="171"/>
      <c r="D91" s="188"/>
      <c r="E91" s="171"/>
      <c r="F91" s="171"/>
      <c r="G91" s="188"/>
      <c r="H91" s="188"/>
      <c r="I91" s="188"/>
      <c r="J91" s="188"/>
      <c r="K91" s="197"/>
    </row>
    <row r="92" ht="6.75" customHeight="1"/>
    <row r="93" spans="1:11" ht="13.5" customHeight="1">
      <c r="A93" s="285" t="s">
        <v>107</v>
      </c>
      <c r="B93" s="286"/>
      <c r="C93" s="286"/>
      <c r="D93" s="286"/>
      <c r="E93" s="286"/>
      <c r="F93" s="286"/>
      <c r="G93" s="286"/>
      <c r="H93" s="286"/>
      <c r="I93" s="286"/>
      <c r="J93" s="286"/>
      <c r="K93" s="286"/>
    </row>
    <row r="94" spans="1:11" ht="13.5" customHeight="1">
      <c r="A94" s="286"/>
      <c r="B94" s="286"/>
      <c r="C94" s="286"/>
      <c r="D94" s="286"/>
      <c r="E94" s="286"/>
      <c r="F94" s="286"/>
      <c r="G94" s="286"/>
      <c r="H94" s="286"/>
      <c r="I94" s="286"/>
      <c r="J94" s="286"/>
      <c r="K94" s="286"/>
    </row>
    <row r="95" spans="1:11" ht="11.25">
      <c r="A95" s="23" t="s">
        <v>108</v>
      </c>
      <c r="B95" s="23"/>
      <c r="C95" s="24"/>
      <c r="D95" s="23"/>
      <c r="E95" s="23"/>
      <c r="F95" s="23"/>
      <c r="G95" s="23"/>
      <c r="H95" s="23"/>
      <c r="I95" s="23"/>
      <c r="J95" s="23"/>
      <c r="K95" s="23"/>
    </row>
    <row r="96" spans="1:16" ht="14.25" customHeight="1">
      <c r="A96" s="23" t="s">
        <v>152</v>
      </c>
      <c r="D96" s="27"/>
      <c r="F96" s="27"/>
      <c r="H96" s="27"/>
      <c r="I96" s="27"/>
      <c r="J96" s="27"/>
      <c r="K96" s="27"/>
      <c r="L96" s="27"/>
      <c r="N96" s="27"/>
      <c r="P96" s="27"/>
    </row>
  </sheetData>
  <sheetProtection/>
  <mergeCells count="12">
    <mergeCell ref="A52:C54"/>
    <mergeCell ref="A65:C65"/>
    <mergeCell ref="A68:C68"/>
    <mergeCell ref="A77:C77"/>
    <mergeCell ref="A88:C88"/>
    <mergeCell ref="A93:K94"/>
    <mergeCell ref="A8:C10"/>
    <mergeCell ref="B19:C19"/>
    <mergeCell ref="A27:C27"/>
    <mergeCell ref="B37:C37"/>
    <mergeCell ref="A41:C41"/>
    <mergeCell ref="A44:C44"/>
  </mergeCells>
  <printOptions horizontalCentered="1"/>
  <pageMargins left="0.1968503937007874" right="0.1968503937007874" top="0.3937007874015748" bottom="0" header="0.1968503937007874" footer="0"/>
  <pageSetup horizontalDpi="300" verticalDpi="300" orientation="landscape" paperSize="9" scale="87" r:id="rId1"/>
  <headerFooter alignWithMargins="0">
    <oddHeader>&amp;L&amp;"Arial,Normale"&amp;8IVASS - SERVIZIO RAPPORTI INTERNAZIONALI E STUDI
SEZIONE STUDI E STATISTICA</oddHeader>
  </headerFooter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zoomScalePageLayoutView="0" workbookViewId="0" topLeftCell="A1">
      <selection activeCell="A1" sqref="A1:A61"/>
    </sheetView>
  </sheetViews>
  <sheetFormatPr defaultColWidth="9.140625" defaultRowHeight="15"/>
  <cols>
    <col min="1" max="1" width="3.7109375" style="25" customWidth="1"/>
    <col min="2" max="2" width="1.7109375" style="1" customWidth="1"/>
    <col min="3" max="3" width="10.7109375" style="1" customWidth="1"/>
    <col min="4" max="4" width="22.7109375" style="2" customWidth="1"/>
    <col min="5" max="6" width="14.7109375" style="1" customWidth="1"/>
    <col min="7" max="7" width="17.00390625" style="1" customWidth="1"/>
    <col min="8" max="8" width="9.7109375" style="1" customWidth="1"/>
    <col min="9" max="10" width="9.57421875" style="1" bestFit="1" customWidth="1"/>
    <col min="11" max="16384" width="9.140625" style="1" customWidth="1"/>
  </cols>
  <sheetData>
    <row r="1" spans="1:8" ht="12.75" customHeight="1">
      <c r="A1" s="287"/>
      <c r="H1" s="3" t="s">
        <v>2</v>
      </c>
    </row>
    <row r="2" spans="1:8" ht="12.75" customHeight="1">
      <c r="A2" s="288"/>
      <c r="H2" s="3"/>
    </row>
    <row r="3" spans="1:8" s="6" customFormat="1" ht="12.75" customHeight="1">
      <c r="A3" s="288"/>
      <c r="B3" s="4" t="s">
        <v>3</v>
      </c>
      <c r="C3" s="4"/>
      <c r="D3" s="5"/>
      <c r="E3" s="4"/>
      <c r="F3" s="4"/>
      <c r="G3" s="4"/>
      <c r="H3" s="4"/>
    </row>
    <row r="4" spans="1:8" s="6" customFormat="1" ht="12.75" customHeight="1">
      <c r="A4" s="288"/>
      <c r="B4" s="4" t="s">
        <v>4</v>
      </c>
      <c r="C4" s="4"/>
      <c r="D4" s="5"/>
      <c r="E4" s="4"/>
      <c r="F4" s="4"/>
      <c r="G4" s="4"/>
      <c r="H4" s="4"/>
    </row>
    <row r="5" spans="1:8" s="6" customFormat="1" ht="12.75" customHeight="1">
      <c r="A5" s="288"/>
      <c r="B5" s="4"/>
      <c r="C5" s="4"/>
      <c r="D5" s="5"/>
      <c r="E5" s="4"/>
      <c r="F5" s="4"/>
      <c r="G5" s="4"/>
      <c r="H5" s="4"/>
    </row>
    <row r="6" spans="1:8" s="6" customFormat="1" ht="12.75" customHeight="1">
      <c r="A6" s="288"/>
      <c r="B6" s="1"/>
      <c r="D6" s="7"/>
      <c r="H6" s="8" t="s">
        <v>5</v>
      </c>
    </row>
    <row r="7" spans="1:8" ht="12.75" customHeight="1">
      <c r="A7" s="288"/>
      <c r="B7" s="9"/>
      <c r="C7" s="9"/>
      <c r="D7" s="10"/>
      <c r="E7" s="9"/>
      <c r="F7" s="9"/>
      <c r="G7" s="9"/>
      <c r="H7" s="9"/>
    </row>
    <row r="8" spans="1:8" s="6" customFormat="1" ht="12.75" customHeight="1">
      <c r="A8" s="288"/>
      <c r="B8" s="9" t="str">
        <f>"Premi lordi contabilizzati "&amp;IF(datitrim!J1=0,"nell'anno ","a tutto il "&amp;TRIM(datitrim!J1)&amp;" trimestre ")&amp;datitrim!I1</f>
        <v>Premi lordi contabilizzati a tutto il I trimestre 2013</v>
      </c>
      <c r="C8" s="9"/>
      <c r="D8" s="10"/>
      <c r="E8" s="9"/>
      <c r="F8" s="9"/>
      <c r="G8" s="9"/>
      <c r="H8" s="9"/>
    </row>
    <row r="9" spans="1:8" ht="9.75" customHeight="1">
      <c r="A9" s="288"/>
      <c r="C9" s="2"/>
      <c r="E9" s="2"/>
      <c r="F9" s="2"/>
      <c r="G9" s="2"/>
      <c r="H9" s="2"/>
    </row>
    <row r="10" spans="1:8" ht="12.75" customHeight="1">
      <c r="A10" s="288"/>
      <c r="B10" s="289" t="s">
        <v>6</v>
      </c>
      <c r="C10" s="290"/>
      <c r="D10" s="291"/>
      <c r="E10" s="198"/>
      <c r="F10" s="198"/>
      <c r="G10" s="199"/>
      <c r="H10" s="198"/>
    </row>
    <row r="11" spans="1:8" ht="12.75" customHeight="1">
      <c r="A11" s="288"/>
      <c r="B11" s="292"/>
      <c r="C11" s="293"/>
      <c r="D11" s="294"/>
      <c r="E11" s="200" t="str">
        <f>IF(datitrim!J1=0,"ANNO",TRIM(datitrim!J1)&amp;" trimestre")</f>
        <v>I trimestre</v>
      </c>
      <c r="F11" s="200" t="s">
        <v>7</v>
      </c>
      <c r="G11" s="200" t="s">
        <v>7</v>
      </c>
      <c r="H11" s="200" t="s">
        <v>8</v>
      </c>
    </row>
    <row r="12" spans="1:8" ht="12.75" customHeight="1">
      <c r="A12" s="288"/>
      <c r="B12" s="292"/>
      <c r="C12" s="293"/>
      <c r="D12" s="294"/>
      <c r="E12" s="201">
        <f>datitrim!I1</f>
        <v>2013</v>
      </c>
      <c r="F12" s="201" t="str">
        <f>datitrim!I1&amp;" / "&amp;datitrim!I1-1</f>
        <v>2013 / 2012</v>
      </c>
      <c r="G12" s="201" t="str">
        <f>datitrim!I1&amp;" / "&amp;datitrim!I1-1</f>
        <v>2013 / 2012</v>
      </c>
      <c r="H12" s="201" t="s">
        <v>9</v>
      </c>
    </row>
    <row r="13" spans="1:8" ht="24">
      <c r="A13" s="288"/>
      <c r="B13" s="202"/>
      <c r="C13" s="203"/>
      <c r="D13" s="204"/>
      <c r="E13" s="205"/>
      <c r="F13" s="205"/>
      <c r="G13" s="205" t="s">
        <v>157</v>
      </c>
      <c r="H13" s="205"/>
    </row>
    <row r="14" spans="1:8" ht="9.75" customHeight="1">
      <c r="A14" s="288"/>
      <c r="B14" s="206"/>
      <c r="C14" s="207"/>
      <c r="D14" s="208"/>
      <c r="E14" s="209"/>
      <c r="F14" s="209"/>
      <c r="G14" s="209"/>
      <c r="H14" s="209"/>
    </row>
    <row r="15" spans="1:8" s="2" customFormat="1" ht="12.75" customHeight="1">
      <c r="A15" s="288"/>
      <c r="B15" s="210"/>
      <c r="C15" s="2" t="s">
        <v>10</v>
      </c>
      <c r="D15" s="211"/>
      <c r="E15" s="212">
        <f>datitrim!$C1</f>
        <v>701679</v>
      </c>
      <c r="F15" s="213">
        <f>datitrim!$K1</f>
        <v>-2.17</v>
      </c>
      <c r="G15" s="213">
        <f>omogenei!$K1</f>
        <v>-1.06</v>
      </c>
      <c r="H15" s="213">
        <f>datitrim!$L1</f>
        <v>8.56</v>
      </c>
    </row>
    <row r="16" spans="1:8" s="2" customFormat="1" ht="12.75" customHeight="1">
      <c r="A16" s="288"/>
      <c r="B16" s="214"/>
      <c r="C16" s="7" t="s">
        <v>11</v>
      </c>
      <c r="D16" s="211"/>
      <c r="E16" s="212">
        <f>datitrim!$C2</f>
        <v>538201</v>
      </c>
      <c r="F16" s="213">
        <f>datitrim!$K2</f>
        <v>-9.34</v>
      </c>
      <c r="G16" s="213">
        <f>omogenei!$K2</f>
        <v>-7.86</v>
      </c>
      <c r="H16" s="213">
        <f>datitrim!$L2</f>
        <v>6.57</v>
      </c>
    </row>
    <row r="17" spans="1:8" s="2" customFormat="1" ht="12.75" customHeight="1">
      <c r="A17" s="288"/>
      <c r="B17" s="210"/>
      <c r="C17" s="2" t="s">
        <v>12</v>
      </c>
      <c r="D17" s="211"/>
      <c r="E17" s="212">
        <f>datitrim!$C3</f>
        <v>625835</v>
      </c>
      <c r="F17" s="213">
        <f>datitrim!$K3</f>
        <v>-7.15</v>
      </c>
      <c r="G17" s="213">
        <f>omogenei!$K3</f>
        <v>-7.15</v>
      </c>
      <c r="H17" s="213">
        <f>datitrim!$L3</f>
        <v>7.63</v>
      </c>
    </row>
    <row r="18" spans="1:8" s="2" customFormat="1" ht="12.75" customHeight="1">
      <c r="A18" s="288"/>
      <c r="B18" s="210"/>
      <c r="C18" s="2" t="s">
        <v>13</v>
      </c>
      <c r="D18" s="211"/>
      <c r="E18" s="212">
        <f>datitrim!$C4</f>
        <v>1802</v>
      </c>
      <c r="F18" s="213">
        <f>datitrim!$K4</f>
        <v>84.25</v>
      </c>
      <c r="G18" s="213">
        <f>omogenei!$K4</f>
        <v>84.25</v>
      </c>
      <c r="H18" s="213">
        <f>datitrim!$L4</f>
        <v>0.02</v>
      </c>
    </row>
    <row r="19" spans="1:8" s="2" customFormat="1" ht="12.75" customHeight="1">
      <c r="A19" s="288"/>
      <c r="B19" s="210"/>
      <c r="C19" s="2" t="s">
        <v>14</v>
      </c>
      <c r="D19" s="211"/>
      <c r="E19" s="212">
        <f>datitrim!$C5</f>
        <v>10764</v>
      </c>
      <c r="F19" s="213">
        <f>datitrim!$K5</f>
        <v>-7.98</v>
      </c>
      <c r="G19" s="213">
        <f>omogenei!$K5</f>
        <v>-7.98</v>
      </c>
      <c r="H19" s="213">
        <f>datitrim!$L5</f>
        <v>0.13</v>
      </c>
    </row>
    <row r="20" spans="1:8" s="2" customFormat="1" ht="12.75" customHeight="1">
      <c r="A20" s="288"/>
      <c r="B20" s="210"/>
      <c r="C20" s="2" t="s">
        <v>15</v>
      </c>
      <c r="D20" s="211"/>
      <c r="E20" s="212">
        <f>datitrim!$C6</f>
        <v>51094</v>
      </c>
      <c r="F20" s="213">
        <f>datitrim!$K6</f>
        <v>-14.09</v>
      </c>
      <c r="G20" s="213">
        <f>omogenei!$K6</f>
        <v>-14.09</v>
      </c>
      <c r="H20" s="213">
        <f>datitrim!$L6</f>
        <v>0.62</v>
      </c>
    </row>
    <row r="21" spans="1:8" s="2" customFormat="1" ht="12.75" customHeight="1">
      <c r="A21" s="288"/>
      <c r="B21" s="214"/>
      <c r="C21" s="11" t="s">
        <v>16</v>
      </c>
      <c r="D21" s="211"/>
      <c r="E21" s="212">
        <f>datitrim!$C7</f>
        <v>59076</v>
      </c>
      <c r="F21" s="213">
        <f>datitrim!$K7</f>
        <v>-5.98</v>
      </c>
      <c r="G21" s="213">
        <f>omogenei!$K7</f>
        <v>-5.98</v>
      </c>
      <c r="H21" s="213">
        <f>datitrim!$L7</f>
        <v>0.72</v>
      </c>
    </row>
    <row r="22" spans="1:8" s="2" customFormat="1" ht="12.75" customHeight="1">
      <c r="A22" s="288"/>
      <c r="B22" s="210"/>
      <c r="C22" s="2" t="s">
        <v>17</v>
      </c>
      <c r="D22" s="211"/>
      <c r="E22" s="212">
        <f>datitrim!$C8</f>
        <v>468470</v>
      </c>
      <c r="F22" s="213">
        <f>datitrim!$K8</f>
        <v>-1.98</v>
      </c>
      <c r="G22" s="213">
        <f>omogenei!$K8</f>
        <v>-1.98</v>
      </c>
      <c r="H22" s="213">
        <f>datitrim!$L8</f>
        <v>5.71</v>
      </c>
    </row>
    <row r="23" spans="1:8" s="2" customFormat="1" ht="12.75" customHeight="1">
      <c r="A23" s="288"/>
      <c r="B23" s="214"/>
      <c r="C23" s="7" t="s">
        <v>18</v>
      </c>
      <c r="D23" s="215"/>
      <c r="E23" s="212">
        <f>datitrim!$C9</f>
        <v>525544</v>
      </c>
      <c r="F23" s="213">
        <f>datitrim!$K9</f>
        <v>-2.09</v>
      </c>
      <c r="G23" s="213">
        <f>omogenei!$K9</f>
        <v>-1.99</v>
      </c>
      <c r="H23" s="213">
        <f>datitrim!$L9</f>
        <v>6.41</v>
      </c>
    </row>
    <row r="24" spans="1:8" s="2" customFormat="1" ht="12.75" customHeight="1">
      <c r="A24" s="288"/>
      <c r="B24" s="210"/>
      <c r="C24" s="2" t="s">
        <v>19</v>
      </c>
      <c r="D24" s="211"/>
      <c r="E24" s="212">
        <f>datitrim!$C10</f>
        <v>4164569</v>
      </c>
      <c r="F24" s="213">
        <f>datitrim!$K10</f>
        <v>-6.22</v>
      </c>
      <c r="G24" s="213">
        <f>omogenei!$K10</f>
        <v>-6.22</v>
      </c>
      <c r="H24" s="213">
        <f>datitrim!$L10</f>
        <v>50.8</v>
      </c>
    </row>
    <row r="25" spans="1:8" s="2" customFormat="1" ht="12.75" customHeight="1">
      <c r="A25" s="288"/>
      <c r="B25" s="210"/>
      <c r="C25" s="2" t="s">
        <v>20</v>
      </c>
      <c r="D25" s="211"/>
      <c r="E25" s="212">
        <f>datitrim!$C11</f>
        <v>2933</v>
      </c>
      <c r="F25" s="213">
        <f>datitrim!$K11</f>
        <v>-23.46</v>
      </c>
      <c r="G25" s="213">
        <f>omogenei!$K11</f>
        <v>-23.46</v>
      </c>
      <c r="H25" s="213">
        <f>datitrim!$L11</f>
        <v>0.04</v>
      </c>
    </row>
    <row r="26" spans="1:8" s="2" customFormat="1" ht="12.75" customHeight="1">
      <c r="A26" s="288"/>
      <c r="B26" s="210"/>
      <c r="C26" s="2" t="s">
        <v>21</v>
      </c>
      <c r="D26" s="211"/>
      <c r="E26" s="212">
        <f>datitrim!$C12</f>
        <v>2962</v>
      </c>
      <c r="F26" s="213">
        <f>datitrim!$K12</f>
        <v>-31.32</v>
      </c>
      <c r="G26" s="213">
        <f>omogenei!$K12</f>
        <v>-31.32</v>
      </c>
      <c r="H26" s="213">
        <f>datitrim!$L12</f>
        <v>0.04</v>
      </c>
    </row>
    <row r="27" spans="1:8" s="2" customFormat="1" ht="12.75" customHeight="1">
      <c r="A27" s="288"/>
      <c r="B27" s="214"/>
      <c r="C27" s="2" t="s">
        <v>22</v>
      </c>
      <c r="D27" s="211"/>
      <c r="E27" s="212">
        <f>datitrim!$C13</f>
        <v>630854</v>
      </c>
      <c r="F27" s="213">
        <f>datitrim!$K13</f>
        <v>-2.09</v>
      </c>
      <c r="G27" s="213">
        <f>omogenei!$K13</f>
        <v>-2.09</v>
      </c>
      <c r="H27" s="213">
        <f>datitrim!$L13</f>
        <v>7.7</v>
      </c>
    </row>
    <row r="28" spans="1:8" s="2" customFormat="1" ht="12.75" customHeight="1">
      <c r="A28" s="288"/>
      <c r="B28" s="214"/>
      <c r="C28" s="2" t="s">
        <v>23</v>
      </c>
      <c r="D28" s="211"/>
      <c r="E28" s="212">
        <f>datitrim!$C14</f>
        <v>22669</v>
      </c>
      <c r="F28" s="213">
        <f>datitrim!$K14</f>
        <v>-59.71</v>
      </c>
      <c r="G28" s="213">
        <f>omogenei!$K14</f>
        <v>-24.36</v>
      </c>
      <c r="H28" s="213">
        <f>datitrim!$L14</f>
        <v>0.28</v>
      </c>
    </row>
    <row r="29" spans="1:8" s="2" customFormat="1" ht="12.75" customHeight="1">
      <c r="A29" s="288"/>
      <c r="B29" s="214"/>
      <c r="C29" s="2" t="s">
        <v>24</v>
      </c>
      <c r="D29" s="211"/>
      <c r="E29" s="212">
        <f>datitrim!$C15</f>
        <v>101934</v>
      </c>
      <c r="F29" s="213">
        <f>datitrim!$K15</f>
        <v>-10.03</v>
      </c>
      <c r="G29" s="213">
        <f>omogenei!$K15</f>
        <v>1.5</v>
      </c>
      <c r="H29" s="213">
        <f>datitrim!$L15</f>
        <v>1.24</v>
      </c>
    </row>
    <row r="30" spans="1:8" s="2" customFormat="1" ht="12.75" customHeight="1">
      <c r="A30" s="288"/>
      <c r="B30" s="214"/>
      <c r="C30" s="2" t="s">
        <v>25</v>
      </c>
      <c r="D30" s="211"/>
      <c r="E30" s="212">
        <f>datitrim!$C16</f>
        <v>101642</v>
      </c>
      <c r="F30" s="213">
        <f>datitrim!$K16</f>
        <v>-4</v>
      </c>
      <c r="G30" s="213">
        <f>omogenei!$K16</f>
        <v>-3.03</v>
      </c>
      <c r="H30" s="213">
        <f>datitrim!$L16</f>
        <v>1.24</v>
      </c>
    </row>
    <row r="31" spans="1:8" s="2" customFormat="1" ht="12.75" customHeight="1">
      <c r="A31" s="288"/>
      <c r="B31" s="214"/>
      <c r="C31" s="2" t="s">
        <v>26</v>
      </c>
      <c r="D31" s="211"/>
      <c r="E31" s="212">
        <f>datitrim!$C17</f>
        <v>68661</v>
      </c>
      <c r="F31" s="213">
        <f>datitrim!$K17</f>
        <v>-3.47</v>
      </c>
      <c r="G31" s="213">
        <f>omogenei!$K17</f>
        <v>5.58</v>
      </c>
      <c r="H31" s="213">
        <f>datitrim!$L17</f>
        <v>0.84</v>
      </c>
    </row>
    <row r="32" spans="1:8" s="2" customFormat="1" ht="12.75" customHeight="1">
      <c r="A32" s="288"/>
      <c r="B32" s="214"/>
      <c r="C32" s="2" t="s">
        <v>27</v>
      </c>
      <c r="D32" s="211"/>
      <c r="E32" s="212">
        <f>datitrim!$C18</f>
        <v>119264</v>
      </c>
      <c r="F32" s="213">
        <f>datitrim!$K18</f>
        <v>6.44</v>
      </c>
      <c r="G32" s="213">
        <f>omogenei!$K18</f>
        <v>6.44</v>
      </c>
      <c r="H32" s="213">
        <f>datitrim!$L18</f>
        <v>1.45</v>
      </c>
    </row>
    <row r="33" spans="1:8" ht="9.75" customHeight="1">
      <c r="A33" s="288"/>
      <c r="B33" s="216"/>
      <c r="C33" s="217"/>
      <c r="D33" s="218"/>
      <c r="E33" s="219"/>
      <c r="F33" s="220"/>
      <c r="G33" s="220"/>
      <c r="H33" s="220"/>
    </row>
    <row r="34" spans="1:8" s="12" customFormat="1" ht="15" customHeight="1">
      <c r="A34" s="288"/>
      <c r="B34" s="221"/>
      <c r="C34" s="222" t="s">
        <v>28</v>
      </c>
      <c r="D34" s="223"/>
      <c r="E34" s="224"/>
      <c r="F34" s="225"/>
      <c r="G34" s="225"/>
      <c r="H34" s="225"/>
    </row>
    <row r="35" spans="1:10" s="12" customFormat="1" ht="15" customHeight="1">
      <c r="A35" s="288"/>
      <c r="B35" s="226"/>
      <c r="C35" s="227" t="s">
        <v>29</v>
      </c>
      <c r="D35" s="228"/>
      <c r="E35" s="229">
        <f>SUM(E15:E32)</f>
        <v>8197953</v>
      </c>
      <c r="F35" s="230">
        <f>datitrim!$K19</f>
        <v>-5.62</v>
      </c>
      <c r="G35" s="230">
        <f>omogenei!$K19</f>
        <v>-4.92</v>
      </c>
      <c r="H35" s="230">
        <f>datitrim!$L19</f>
        <v>100</v>
      </c>
      <c r="I35" s="13"/>
      <c r="J35" s="13"/>
    </row>
    <row r="36" spans="1:9" ht="9" customHeight="1">
      <c r="A36" s="288"/>
      <c r="B36" s="14"/>
      <c r="C36" s="2"/>
      <c r="E36" s="15"/>
      <c r="F36" s="16"/>
      <c r="G36" s="16"/>
      <c r="H36" s="15"/>
      <c r="I36" s="2"/>
    </row>
    <row r="37" spans="1:7" ht="15.75" customHeight="1">
      <c r="A37" s="288"/>
      <c r="B37" s="146"/>
      <c r="C37" s="171" t="s">
        <v>30</v>
      </c>
      <c r="D37" s="193"/>
      <c r="E37" s="231">
        <f>datitrim!$C20</f>
        <v>1180676</v>
      </c>
      <c r="F37" s="232">
        <f>datitrim!$K20</f>
        <v>10.94</v>
      </c>
      <c r="G37" s="232">
        <f>omogenei!$K20</f>
        <v>-0.72</v>
      </c>
    </row>
    <row r="38" ht="7.5" customHeight="1">
      <c r="A38" s="288"/>
    </row>
    <row r="39" spans="1:9" s="19" customFormat="1" ht="12.75" customHeight="1">
      <c r="A39" s="288"/>
      <c r="B39" s="6" t="s">
        <v>156</v>
      </c>
      <c r="C39" s="17"/>
      <c r="D39" s="17"/>
      <c r="E39" s="17"/>
      <c r="F39" s="17"/>
      <c r="G39" s="17"/>
      <c r="H39" s="17"/>
      <c r="I39" s="18"/>
    </row>
    <row r="40" spans="1:9" s="19" customFormat="1" ht="12.75" customHeight="1">
      <c r="A40" s="288"/>
      <c r="B40" s="6" t="s">
        <v>31</v>
      </c>
      <c r="C40" s="17"/>
      <c r="D40" s="17"/>
      <c r="E40" s="17"/>
      <c r="F40" s="17"/>
      <c r="G40" s="17"/>
      <c r="H40" s="17"/>
      <c r="I40" s="18"/>
    </row>
    <row r="41" spans="1:9" ht="12.75" customHeight="1">
      <c r="A41" s="288"/>
      <c r="B41" s="1" t="s">
        <v>32</v>
      </c>
      <c r="C41" s="23"/>
      <c r="D41" s="24"/>
      <c r="E41" s="23"/>
      <c r="F41" s="23"/>
      <c r="G41" s="23"/>
      <c r="I41" s="17"/>
    </row>
    <row r="42" ht="12" customHeight="1">
      <c r="A42" s="288"/>
    </row>
    <row r="43" ht="12" customHeight="1">
      <c r="A43" s="288"/>
    </row>
    <row r="44" s="6" customFormat="1" ht="12" customHeight="1">
      <c r="A44" s="288"/>
    </row>
    <row r="45" spans="1:7" ht="24.75" customHeight="1">
      <c r="A45" s="288"/>
      <c r="B45" s="295" t="str">
        <f>"Ripartizione per canale distributivo dei premi lordi 
contabilizzati "&amp;IF(datitrim!J1=0,"nell'anno ","a tutto il "&amp;TRIM(datitrim!J1)&amp;" trimestre ")&amp;datitrim!I1&amp;" (b)"</f>
        <v>Ripartizione per canale distributivo dei premi lordi 
contabilizzati a tutto il I trimestre 2013 (b)</v>
      </c>
      <c r="C45" s="295"/>
      <c r="D45" s="295"/>
      <c r="E45" s="295"/>
      <c r="F45" s="295"/>
      <c r="G45" s="20"/>
    </row>
    <row r="46" ht="9.75" customHeight="1">
      <c r="A46" s="288"/>
    </row>
    <row r="47" spans="1:7" ht="12.75" customHeight="1">
      <c r="A47" s="288"/>
      <c r="B47" s="233"/>
      <c r="C47" s="234"/>
      <c r="D47" s="235"/>
      <c r="E47" s="236" t="s">
        <v>33</v>
      </c>
      <c r="F47" s="236" t="s">
        <v>34</v>
      </c>
      <c r="G47" s="10"/>
    </row>
    <row r="48" spans="1:7" ht="12.75" customHeight="1">
      <c r="A48" s="288"/>
      <c r="B48" s="237"/>
      <c r="C48" s="14"/>
      <c r="D48" s="238"/>
      <c r="E48" s="239"/>
      <c r="F48" s="239" t="s">
        <v>35</v>
      </c>
      <c r="G48" s="14"/>
    </row>
    <row r="49" spans="1:7" ht="12.75" customHeight="1">
      <c r="A49" s="288"/>
      <c r="B49" s="240"/>
      <c r="C49" s="217"/>
      <c r="D49" s="218"/>
      <c r="E49" s="241" t="s">
        <v>9</v>
      </c>
      <c r="F49" s="241" t="s">
        <v>9</v>
      </c>
      <c r="G49" s="14"/>
    </row>
    <row r="50" spans="1:6" s="2" customFormat="1" ht="9.75" customHeight="1">
      <c r="A50" s="288"/>
      <c r="B50" s="206"/>
      <c r="C50" s="207"/>
      <c r="D50" s="208"/>
      <c r="E50" s="209"/>
      <c r="F50" s="209"/>
    </row>
    <row r="51" spans="1:7" s="2" customFormat="1" ht="12.75" customHeight="1">
      <c r="A51" s="288"/>
      <c r="B51" s="210"/>
      <c r="C51" s="2" t="s">
        <v>36</v>
      </c>
      <c r="D51" s="211"/>
      <c r="E51" s="242">
        <f>datitrim!$K131</f>
        <v>81.6</v>
      </c>
      <c r="F51" s="242">
        <f>datitrim!$L131</f>
        <v>87.23</v>
      </c>
      <c r="G51" s="21"/>
    </row>
    <row r="52" spans="1:7" s="2" customFormat="1" ht="12.75" customHeight="1">
      <c r="A52" s="288"/>
      <c r="B52" s="214"/>
      <c r="C52" s="7" t="s">
        <v>37</v>
      </c>
      <c r="D52" s="211"/>
      <c r="E52" s="242">
        <f>datitrim!$K132</f>
        <v>2.79</v>
      </c>
      <c r="F52" s="242">
        <f>datitrim!$L132</f>
        <v>0.34</v>
      </c>
      <c r="G52" s="21"/>
    </row>
    <row r="53" spans="1:7" s="2" customFormat="1" ht="12.75" customHeight="1">
      <c r="A53" s="288"/>
      <c r="B53" s="210"/>
      <c r="C53" s="2" t="s">
        <v>38</v>
      </c>
      <c r="D53" s="211"/>
      <c r="E53" s="242">
        <f>datitrim!$K133</f>
        <v>6.11</v>
      </c>
      <c r="F53" s="242">
        <f>datitrim!$L133</f>
        <v>8.62</v>
      </c>
      <c r="G53" s="21"/>
    </row>
    <row r="54" spans="1:7" s="2" customFormat="1" ht="12.75" customHeight="1">
      <c r="A54" s="288"/>
      <c r="B54" s="210"/>
      <c r="C54" s="2" t="s">
        <v>39</v>
      </c>
      <c r="D54" s="211"/>
      <c r="E54" s="242">
        <f>datitrim!$K134</f>
        <v>3.49</v>
      </c>
      <c r="F54" s="242">
        <f>datitrim!$L134</f>
        <v>1.87</v>
      </c>
      <c r="G54" s="21"/>
    </row>
    <row r="55" spans="1:7" s="2" customFormat="1" ht="12.75" customHeight="1">
      <c r="A55" s="288"/>
      <c r="B55" s="210"/>
      <c r="C55" s="2" t="s">
        <v>40</v>
      </c>
      <c r="D55" s="211"/>
      <c r="E55" s="242">
        <f>datitrim!$K135</f>
        <v>0.14</v>
      </c>
      <c r="F55" s="242">
        <f>datitrim!$L135</f>
        <v>0</v>
      </c>
      <c r="G55" s="21"/>
    </row>
    <row r="56" spans="1:7" ht="12.75" customHeight="1">
      <c r="A56" s="288"/>
      <c r="B56" s="210"/>
      <c r="C56" s="2" t="s">
        <v>41</v>
      </c>
      <c r="D56" s="211"/>
      <c r="E56" s="242">
        <f>datitrim!$K136</f>
        <v>5.87</v>
      </c>
      <c r="F56" s="242">
        <f>datitrim!$L136</f>
        <v>1.94</v>
      </c>
      <c r="G56" s="21"/>
    </row>
    <row r="57" spans="1:7" ht="12.75" customHeight="1">
      <c r="A57" s="288"/>
      <c r="B57" s="237"/>
      <c r="C57" s="2" t="s">
        <v>42</v>
      </c>
      <c r="D57" s="211"/>
      <c r="E57" s="242">
        <f>SUM(E51:E56)</f>
        <v>100</v>
      </c>
      <c r="F57" s="242">
        <f>SUM(F51:F56)</f>
        <v>100.00000000000001</v>
      </c>
      <c r="G57" s="21"/>
    </row>
    <row r="58" spans="1:7" ht="9.75" customHeight="1">
      <c r="A58" s="288"/>
      <c r="B58" s="240"/>
      <c r="C58" s="217"/>
      <c r="D58" s="218"/>
      <c r="E58" s="220"/>
      <c r="F58" s="220"/>
      <c r="G58" s="22"/>
    </row>
    <row r="59" spans="1:8" ht="12.75" customHeight="1">
      <c r="A59" s="288"/>
      <c r="H59" s="23"/>
    </row>
    <row r="60" spans="1:8" ht="12">
      <c r="A60" s="288"/>
      <c r="B60" s="6" t="s">
        <v>43</v>
      </c>
      <c r="C60" s="23"/>
      <c r="D60" s="24"/>
      <c r="E60" s="23"/>
      <c r="F60" s="23"/>
      <c r="G60" s="23"/>
      <c r="H60" s="23"/>
    </row>
    <row r="61" spans="1:7" ht="12">
      <c r="A61" s="288"/>
      <c r="B61" s="1" t="s">
        <v>44</v>
      </c>
      <c r="C61" s="23"/>
      <c r="D61" s="24"/>
      <c r="E61" s="23"/>
      <c r="F61" s="23"/>
      <c r="G61" s="23"/>
    </row>
  </sheetData>
  <sheetProtection/>
  <mergeCells count="3">
    <mergeCell ref="A1:A61"/>
    <mergeCell ref="B10:D12"/>
    <mergeCell ref="B45:F4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  <headerFooter alignWithMargins="0">
    <oddHeader>&amp;L&amp;"Arial,Normale"&amp;8IVASS - SERVIZIO RAPPORTI INTERNAZIONALI E STUDI
SEZIONE STUDI E STATISTICA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3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8" ht="15">
      <c r="A1">
        <v>1</v>
      </c>
      <c r="B1">
        <v>1</v>
      </c>
      <c r="C1">
        <v>701679</v>
      </c>
      <c r="D1">
        <v>0</v>
      </c>
      <c r="E1">
        <v>0</v>
      </c>
      <c r="F1">
        <v>0</v>
      </c>
      <c r="G1">
        <v>0</v>
      </c>
      <c r="H1">
        <v>0</v>
      </c>
      <c r="I1">
        <v>2013</v>
      </c>
      <c r="J1" t="s">
        <v>0</v>
      </c>
      <c r="K1">
        <v>-2.17</v>
      </c>
      <c r="L1">
        <v>8.56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</row>
    <row r="2" spans="1:18" ht="15">
      <c r="A2">
        <v>1</v>
      </c>
      <c r="B2">
        <v>2</v>
      </c>
      <c r="C2">
        <v>538201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-9.34</v>
      </c>
      <c r="L2">
        <v>6.57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</row>
    <row r="3" spans="1:18" ht="15">
      <c r="A3">
        <v>1</v>
      </c>
      <c r="B3">
        <v>3</v>
      </c>
      <c r="C3">
        <v>625835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-7.15</v>
      </c>
      <c r="L3">
        <v>7.63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</row>
    <row r="4" spans="1:18" ht="15">
      <c r="A4">
        <v>1</v>
      </c>
      <c r="B4">
        <v>4</v>
      </c>
      <c r="C4">
        <v>1802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84.25</v>
      </c>
      <c r="L4">
        <v>0.02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ht="15">
      <c r="A5">
        <v>1</v>
      </c>
      <c r="B5">
        <v>5</v>
      </c>
      <c r="C5">
        <v>10764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-7.98</v>
      </c>
      <c r="L5">
        <v>0.13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</row>
    <row r="6" spans="1:18" ht="15">
      <c r="A6">
        <v>1</v>
      </c>
      <c r="B6">
        <v>6</v>
      </c>
      <c r="C6">
        <v>51094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-14.09</v>
      </c>
      <c r="L6">
        <v>0.62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</row>
    <row r="7" spans="1:18" ht="15">
      <c r="A7">
        <v>1</v>
      </c>
      <c r="B7">
        <v>7</v>
      </c>
      <c r="C7">
        <v>59076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-5.98</v>
      </c>
      <c r="L7">
        <v>0.72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</row>
    <row r="8" spans="1:18" ht="15">
      <c r="A8">
        <v>1</v>
      </c>
      <c r="B8">
        <v>8</v>
      </c>
      <c r="C8">
        <v>468470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-1.98</v>
      </c>
      <c r="L8">
        <v>5.71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</row>
    <row r="9" spans="1:18" ht="15">
      <c r="A9">
        <v>1</v>
      </c>
      <c r="B9">
        <v>9</v>
      </c>
      <c r="C9">
        <v>525544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-2.09</v>
      </c>
      <c r="L9">
        <v>6.41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</row>
    <row r="10" spans="1:18" ht="15">
      <c r="A10">
        <v>1</v>
      </c>
      <c r="B10">
        <v>10</v>
      </c>
      <c r="C10">
        <v>4164569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-6.22</v>
      </c>
      <c r="L10">
        <v>50.8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</row>
    <row r="11" spans="1:18" ht="15">
      <c r="A11">
        <v>1</v>
      </c>
      <c r="B11">
        <v>11</v>
      </c>
      <c r="C11">
        <v>2933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-23.46</v>
      </c>
      <c r="L11">
        <v>0.04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8" ht="15">
      <c r="A12">
        <v>1</v>
      </c>
      <c r="B12">
        <v>12</v>
      </c>
      <c r="C12">
        <v>2962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-31.32</v>
      </c>
      <c r="L12">
        <v>0.04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 ht="15">
      <c r="A13">
        <v>1</v>
      </c>
      <c r="B13">
        <v>13</v>
      </c>
      <c r="C13">
        <v>630854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-2.09</v>
      </c>
      <c r="L13">
        <v>7.7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</row>
    <row r="14" spans="1:18" ht="15">
      <c r="A14">
        <v>1</v>
      </c>
      <c r="B14">
        <v>14</v>
      </c>
      <c r="C14">
        <v>22669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-59.71</v>
      </c>
      <c r="L14">
        <v>0.28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</row>
    <row r="15" spans="1:18" ht="15">
      <c r="A15">
        <v>1</v>
      </c>
      <c r="B15">
        <v>15</v>
      </c>
      <c r="C15">
        <v>101934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-10.03</v>
      </c>
      <c r="L15">
        <v>1.24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</row>
    <row r="16" spans="1:18" ht="15">
      <c r="A16">
        <v>1</v>
      </c>
      <c r="B16">
        <v>16</v>
      </c>
      <c r="C16">
        <v>101642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-4</v>
      </c>
      <c r="L16">
        <v>1.24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</row>
    <row r="17" spans="1:18" ht="15">
      <c r="A17">
        <v>1</v>
      </c>
      <c r="B17">
        <v>17</v>
      </c>
      <c r="C17">
        <v>68661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-3.47</v>
      </c>
      <c r="L17">
        <v>0.84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</row>
    <row r="18" spans="1:18" ht="15">
      <c r="A18">
        <v>1</v>
      </c>
      <c r="B18">
        <v>18</v>
      </c>
      <c r="C18">
        <v>119264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6.44</v>
      </c>
      <c r="L18">
        <v>1.45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</row>
    <row r="19" spans="1:18" ht="15">
      <c r="A19">
        <v>1</v>
      </c>
      <c r="B19">
        <v>19</v>
      </c>
      <c r="C19">
        <v>8197953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-5.62</v>
      </c>
      <c r="L19">
        <v>100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</row>
    <row r="20" spans="1:18" ht="15">
      <c r="A20">
        <v>1</v>
      </c>
      <c r="B20">
        <v>20</v>
      </c>
      <c r="C20">
        <v>1180676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10.94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 ht="15">
      <c r="A21">
        <v>2</v>
      </c>
      <c r="B21">
        <v>1</v>
      </c>
      <c r="C21">
        <v>469073</v>
      </c>
      <c r="D21">
        <v>10414257</v>
      </c>
      <c r="E21">
        <v>91126</v>
      </c>
      <c r="F21">
        <v>90358</v>
      </c>
      <c r="G21">
        <v>145344</v>
      </c>
      <c r="H21">
        <v>8407199</v>
      </c>
      <c r="I21">
        <v>493654</v>
      </c>
      <c r="J21">
        <v>9046197</v>
      </c>
      <c r="K21">
        <v>-5.95</v>
      </c>
      <c r="L21">
        <v>8.41</v>
      </c>
      <c r="M21">
        <v>130.21</v>
      </c>
      <c r="N21">
        <v>111.49</v>
      </c>
      <c r="O21">
        <v>-8.2</v>
      </c>
      <c r="P21">
        <v>10.74</v>
      </c>
      <c r="Q21">
        <v>45.91</v>
      </c>
      <c r="R21">
        <v>11.84</v>
      </c>
    </row>
    <row r="22" spans="1:18" ht="15">
      <c r="A22">
        <v>2</v>
      </c>
      <c r="B22">
        <v>2</v>
      </c>
      <c r="C22">
        <v>2054</v>
      </c>
      <c r="D22">
        <v>40430</v>
      </c>
      <c r="E22">
        <v>0</v>
      </c>
      <c r="F22">
        <v>0</v>
      </c>
      <c r="G22">
        <v>2334</v>
      </c>
      <c r="H22">
        <v>15346</v>
      </c>
      <c r="I22">
        <v>7262</v>
      </c>
      <c r="J22">
        <v>24942</v>
      </c>
      <c r="K22">
        <v>-0.68</v>
      </c>
      <c r="L22">
        <v>-49.08</v>
      </c>
      <c r="M22">
        <v>0</v>
      </c>
      <c r="N22">
        <v>0</v>
      </c>
      <c r="O22">
        <v>-33.24</v>
      </c>
      <c r="P22">
        <v>-61.79</v>
      </c>
      <c r="Q22">
        <v>89.81</v>
      </c>
      <c r="R22">
        <v>-47.47</v>
      </c>
    </row>
    <row r="23" spans="1:18" ht="15">
      <c r="A23">
        <v>2</v>
      </c>
      <c r="B23">
        <v>3</v>
      </c>
      <c r="C23">
        <v>149774</v>
      </c>
      <c r="D23">
        <v>9369857</v>
      </c>
      <c r="E23">
        <v>58</v>
      </c>
      <c r="F23">
        <v>748</v>
      </c>
      <c r="G23">
        <v>21652</v>
      </c>
      <c r="H23">
        <v>37433</v>
      </c>
      <c r="I23">
        <v>52</v>
      </c>
      <c r="J23">
        <v>59137</v>
      </c>
      <c r="K23">
        <v>0.2</v>
      </c>
      <c r="L23">
        <v>1</v>
      </c>
      <c r="M23">
        <v>-24.68</v>
      </c>
      <c r="N23">
        <v>-40.82</v>
      </c>
      <c r="O23">
        <v>6.11</v>
      </c>
      <c r="P23">
        <v>-23.98</v>
      </c>
      <c r="Q23">
        <v>-54.39</v>
      </c>
      <c r="R23">
        <v>-15.23</v>
      </c>
    </row>
    <row r="24" spans="1:18" ht="15">
      <c r="A24">
        <v>2</v>
      </c>
      <c r="B24">
        <v>4</v>
      </c>
      <c r="C24">
        <v>1116</v>
      </c>
      <c r="D24">
        <v>37789</v>
      </c>
      <c r="E24">
        <v>1</v>
      </c>
      <c r="F24">
        <v>20</v>
      </c>
      <c r="G24">
        <v>322</v>
      </c>
      <c r="H24">
        <v>9070</v>
      </c>
      <c r="I24">
        <v>0</v>
      </c>
      <c r="J24">
        <v>9392</v>
      </c>
      <c r="K24">
        <v>27.69</v>
      </c>
      <c r="L24">
        <v>-38.08</v>
      </c>
      <c r="M24">
        <v>0</v>
      </c>
      <c r="N24">
        <v>0</v>
      </c>
      <c r="O24">
        <v>28.8</v>
      </c>
      <c r="P24">
        <v>-79.35</v>
      </c>
      <c r="Q24">
        <v>0</v>
      </c>
      <c r="R24">
        <v>-78.74</v>
      </c>
    </row>
    <row r="25" spans="1:18" ht="15">
      <c r="A25">
        <v>2</v>
      </c>
      <c r="B25">
        <v>5</v>
      </c>
      <c r="C25">
        <v>619963</v>
      </c>
      <c r="D25">
        <v>19821903</v>
      </c>
      <c r="E25">
        <v>91185</v>
      </c>
      <c r="F25">
        <v>91126</v>
      </c>
      <c r="G25">
        <v>167318</v>
      </c>
      <c r="H25">
        <v>8453702</v>
      </c>
      <c r="I25">
        <v>493706</v>
      </c>
      <c r="J25">
        <v>9114726</v>
      </c>
      <c r="K25">
        <v>-4.49</v>
      </c>
      <c r="L25">
        <v>4.63</v>
      </c>
      <c r="M25">
        <v>129.91</v>
      </c>
      <c r="N25">
        <v>107.16</v>
      </c>
      <c r="O25">
        <v>-6.51</v>
      </c>
      <c r="P25">
        <v>10</v>
      </c>
      <c r="Q25">
        <v>45.88</v>
      </c>
      <c r="R25">
        <v>11.12</v>
      </c>
    </row>
    <row r="26" spans="1:18" ht="15">
      <c r="A26">
        <v>2</v>
      </c>
      <c r="B26">
        <v>6</v>
      </c>
      <c r="C26">
        <v>2282</v>
      </c>
      <c r="D26">
        <v>144855</v>
      </c>
      <c r="E26">
        <v>3</v>
      </c>
      <c r="F26">
        <v>4</v>
      </c>
      <c r="G26">
        <v>4979</v>
      </c>
      <c r="H26">
        <v>22809</v>
      </c>
      <c r="I26">
        <v>2</v>
      </c>
      <c r="J26">
        <v>27790</v>
      </c>
      <c r="K26">
        <v>5.75</v>
      </c>
      <c r="L26">
        <v>11.01</v>
      </c>
      <c r="M26">
        <v>-78.57</v>
      </c>
      <c r="N26">
        <v>-98.82</v>
      </c>
      <c r="O26">
        <v>-9.67</v>
      </c>
      <c r="P26">
        <v>1847.82</v>
      </c>
      <c r="Q26">
        <v>0</v>
      </c>
      <c r="R26">
        <v>315.71</v>
      </c>
    </row>
    <row r="27" spans="1:18" ht="15">
      <c r="A27">
        <v>2</v>
      </c>
      <c r="B27">
        <v>7</v>
      </c>
      <c r="C27">
        <v>382</v>
      </c>
      <c r="D27">
        <v>3741</v>
      </c>
      <c r="E27">
        <v>0</v>
      </c>
      <c r="F27">
        <v>0</v>
      </c>
      <c r="G27">
        <v>562</v>
      </c>
      <c r="H27">
        <v>2132</v>
      </c>
      <c r="I27">
        <v>0</v>
      </c>
      <c r="J27">
        <v>2694</v>
      </c>
      <c r="K27">
        <v>-24.36</v>
      </c>
      <c r="L27">
        <v>-43.43</v>
      </c>
      <c r="M27">
        <v>0</v>
      </c>
      <c r="N27">
        <v>0</v>
      </c>
      <c r="O27">
        <v>-3.6</v>
      </c>
      <c r="P27">
        <v>-15.96</v>
      </c>
      <c r="Q27">
        <v>0</v>
      </c>
      <c r="R27">
        <v>-13.65</v>
      </c>
    </row>
    <row r="28" spans="1:18" ht="15">
      <c r="A28">
        <v>2</v>
      </c>
      <c r="B28">
        <v>8</v>
      </c>
      <c r="C28">
        <v>252091</v>
      </c>
      <c r="D28">
        <v>7111685</v>
      </c>
      <c r="E28">
        <v>1763</v>
      </c>
      <c r="F28">
        <v>50811</v>
      </c>
      <c r="G28">
        <v>9223</v>
      </c>
      <c r="H28">
        <v>199195</v>
      </c>
      <c r="I28">
        <v>0</v>
      </c>
      <c r="J28">
        <v>208418</v>
      </c>
      <c r="K28">
        <v>-5.21</v>
      </c>
      <c r="L28">
        <v>-42.66</v>
      </c>
      <c r="M28">
        <v>31.67</v>
      </c>
      <c r="N28">
        <v>44.67</v>
      </c>
      <c r="O28">
        <v>-24.17</v>
      </c>
      <c r="P28">
        <v>34.99</v>
      </c>
      <c r="Q28">
        <v>0</v>
      </c>
      <c r="R28">
        <v>30.49</v>
      </c>
    </row>
    <row r="29" spans="1:18" ht="15">
      <c r="A29">
        <v>2</v>
      </c>
      <c r="B29">
        <v>9</v>
      </c>
      <c r="C29">
        <v>9792</v>
      </c>
      <c r="D29">
        <v>42180</v>
      </c>
      <c r="E29">
        <v>11351</v>
      </c>
      <c r="F29">
        <v>1685</v>
      </c>
      <c r="G29">
        <v>2604</v>
      </c>
      <c r="H29">
        <v>43998</v>
      </c>
      <c r="I29">
        <v>0</v>
      </c>
      <c r="J29">
        <v>46602</v>
      </c>
      <c r="K29">
        <v>55.33</v>
      </c>
      <c r="L29">
        <v>-15.76</v>
      </c>
      <c r="M29">
        <v>235.73</v>
      </c>
      <c r="N29">
        <v>54.87</v>
      </c>
      <c r="O29">
        <v>152.08</v>
      </c>
      <c r="P29">
        <v>-1.14</v>
      </c>
      <c r="Q29">
        <v>0</v>
      </c>
      <c r="R29">
        <v>2.34</v>
      </c>
    </row>
    <row r="30" spans="1:18" ht="15">
      <c r="A30">
        <v>2</v>
      </c>
      <c r="B30">
        <v>10</v>
      </c>
      <c r="C30">
        <v>262265</v>
      </c>
      <c r="D30">
        <v>7157606</v>
      </c>
      <c r="E30">
        <v>13114</v>
      </c>
      <c r="F30">
        <v>52496</v>
      </c>
      <c r="G30">
        <v>12389</v>
      </c>
      <c r="H30">
        <v>245325</v>
      </c>
      <c r="I30">
        <v>0</v>
      </c>
      <c r="J30">
        <v>257714</v>
      </c>
      <c r="K30">
        <v>-3.85</v>
      </c>
      <c r="L30">
        <v>-42.55</v>
      </c>
      <c r="M30">
        <v>177.84</v>
      </c>
      <c r="N30">
        <v>44.98</v>
      </c>
      <c r="O30">
        <v>-10.09</v>
      </c>
      <c r="P30">
        <v>26.07</v>
      </c>
      <c r="Q30">
        <v>0</v>
      </c>
      <c r="R30">
        <v>23.68</v>
      </c>
    </row>
    <row r="31" spans="1:18" ht="15">
      <c r="A31">
        <v>2</v>
      </c>
      <c r="B31">
        <v>11</v>
      </c>
      <c r="C31">
        <v>882228</v>
      </c>
      <c r="D31">
        <v>26979509</v>
      </c>
      <c r="E31">
        <v>104299</v>
      </c>
      <c r="F31">
        <v>143622</v>
      </c>
      <c r="G31">
        <v>179707</v>
      </c>
      <c r="H31">
        <v>8699027</v>
      </c>
      <c r="I31">
        <v>493706</v>
      </c>
      <c r="J31">
        <v>9372440</v>
      </c>
      <c r="K31">
        <v>-4.3</v>
      </c>
      <c r="L31">
        <v>-14.09</v>
      </c>
      <c r="M31">
        <v>135.01</v>
      </c>
      <c r="N31">
        <v>79.08</v>
      </c>
      <c r="O31">
        <v>-6.77</v>
      </c>
      <c r="P31">
        <v>10.4</v>
      </c>
      <c r="Q31">
        <v>45.88</v>
      </c>
      <c r="R31">
        <v>11.43</v>
      </c>
    </row>
    <row r="32" spans="1:18" ht="15">
      <c r="A32">
        <v>2</v>
      </c>
      <c r="B32">
        <v>12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</row>
    <row r="33" spans="1:18" ht="15">
      <c r="A33">
        <v>2</v>
      </c>
      <c r="B33">
        <v>13</v>
      </c>
      <c r="C33">
        <v>67533</v>
      </c>
      <c r="D33">
        <v>1288204</v>
      </c>
      <c r="E33">
        <v>8853</v>
      </c>
      <c r="F33">
        <v>3171</v>
      </c>
      <c r="G33">
        <v>768</v>
      </c>
      <c r="H33">
        <v>1150433</v>
      </c>
      <c r="I33">
        <v>179327</v>
      </c>
      <c r="J33">
        <v>1330528</v>
      </c>
      <c r="K33">
        <v>21.12</v>
      </c>
      <c r="L33">
        <v>76.03</v>
      </c>
      <c r="M33">
        <v>45.44</v>
      </c>
      <c r="N33">
        <v>-83.41</v>
      </c>
      <c r="O33">
        <v>509.52</v>
      </c>
      <c r="P33">
        <v>74.04</v>
      </c>
      <c r="Q33">
        <v>-4.16</v>
      </c>
      <c r="R33">
        <v>56.85</v>
      </c>
    </row>
    <row r="34" spans="1:18" ht="15">
      <c r="A34">
        <v>2</v>
      </c>
      <c r="B34">
        <v>14</v>
      </c>
      <c r="C34">
        <v>17155</v>
      </c>
      <c r="D34">
        <v>1987738</v>
      </c>
      <c r="E34">
        <v>1736</v>
      </c>
      <c r="F34">
        <v>2981</v>
      </c>
      <c r="G34">
        <v>0</v>
      </c>
      <c r="H34">
        <v>1977121</v>
      </c>
      <c r="I34">
        <v>12341</v>
      </c>
      <c r="J34">
        <v>1989462</v>
      </c>
      <c r="K34">
        <v>108.72</v>
      </c>
      <c r="L34">
        <v>92.85</v>
      </c>
      <c r="M34">
        <v>101.86</v>
      </c>
      <c r="N34">
        <v>-27.27</v>
      </c>
      <c r="O34">
        <v>0</v>
      </c>
      <c r="P34">
        <v>93.07</v>
      </c>
      <c r="Q34">
        <v>14.84</v>
      </c>
      <c r="R34">
        <v>92.25</v>
      </c>
    </row>
    <row r="35" spans="1:18" ht="15">
      <c r="A35">
        <v>2</v>
      </c>
      <c r="B35">
        <v>15</v>
      </c>
      <c r="C35">
        <v>40</v>
      </c>
      <c r="D35">
        <v>536</v>
      </c>
      <c r="E35">
        <v>0</v>
      </c>
      <c r="F35">
        <v>0</v>
      </c>
      <c r="G35">
        <v>0</v>
      </c>
      <c r="H35">
        <v>536</v>
      </c>
      <c r="I35">
        <v>0</v>
      </c>
      <c r="J35">
        <v>536</v>
      </c>
      <c r="K35">
        <v>-99.87</v>
      </c>
      <c r="L35">
        <v>-99.87</v>
      </c>
      <c r="M35">
        <v>0</v>
      </c>
      <c r="N35">
        <v>0</v>
      </c>
      <c r="O35">
        <v>0</v>
      </c>
      <c r="P35">
        <v>-20</v>
      </c>
      <c r="Q35">
        <v>-100</v>
      </c>
      <c r="R35">
        <v>-99.87</v>
      </c>
    </row>
    <row r="36" spans="1:18" ht="15">
      <c r="A36">
        <v>2</v>
      </c>
      <c r="B36">
        <v>16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</row>
    <row r="37" spans="1:18" ht="15">
      <c r="A37">
        <v>2</v>
      </c>
      <c r="B37">
        <v>17</v>
      </c>
      <c r="C37">
        <v>84728</v>
      </c>
      <c r="D37">
        <v>3276478</v>
      </c>
      <c r="E37">
        <v>10589</v>
      </c>
      <c r="F37">
        <v>6152</v>
      </c>
      <c r="G37">
        <v>768</v>
      </c>
      <c r="H37">
        <v>3128090</v>
      </c>
      <c r="I37">
        <v>191668</v>
      </c>
      <c r="J37">
        <v>3320526</v>
      </c>
      <c r="K37">
        <v>-10.73</v>
      </c>
      <c r="L37">
        <v>51.02</v>
      </c>
      <c r="M37">
        <v>52.43</v>
      </c>
      <c r="N37">
        <v>-73.49</v>
      </c>
      <c r="O37">
        <v>509.52</v>
      </c>
      <c r="P37">
        <v>85.56</v>
      </c>
      <c r="Q37">
        <v>-68.28</v>
      </c>
      <c r="R37">
        <v>45</v>
      </c>
    </row>
    <row r="38" spans="1:18" ht="15">
      <c r="A38">
        <v>2</v>
      </c>
      <c r="B38">
        <v>18</v>
      </c>
      <c r="C38">
        <v>13</v>
      </c>
      <c r="D38">
        <v>265</v>
      </c>
      <c r="E38">
        <v>144</v>
      </c>
      <c r="F38">
        <v>8</v>
      </c>
      <c r="G38">
        <v>0</v>
      </c>
      <c r="H38">
        <v>412</v>
      </c>
      <c r="I38">
        <v>0</v>
      </c>
      <c r="J38">
        <v>412</v>
      </c>
      <c r="K38">
        <v>18.18</v>
      </c>
      <c r="L38">
        <v>-19.7</v>
      </c>
      <c r="M38">
        <v>-54.14</v>
      </c>
      <c r="N38">
        <v>-11.11</v>
      </c>
      <c r="O38">
        <v>0</v>
      </c>
      <c r="P38">
        <v>-18.09</v>
      </c>
      <c r="Q38">
        <v>0</v>
      </c>
      <c r="R38">
        <v>-18.09</v>
      </c>
    </row>
    <row r="39" spans="1:18" ht="15">
      <c r="A39">
        <v>2</v>
      </c>
      <c r="B39">
        <v>19</v>
      </c>
      <c r="C39">
        <v>84741</v>
      </c>
      <c r="D39">
        <v>3276743</v>
      </c>
      <c r="E39">
        <v>10733</v>
      </c>
      <c r="F39">
        <v>6160</v>
      </c>
      <c r="G39">
        <v>768</v>
      </c>
      <c r="H39">
        <v>3128502</v>
      </c>
      <c r="I39">
        <v>191668</v>
      </c>
      <c r="J39">
        <v>3320938</v>
      </c>
      <c r="K39">
        <v>-10.73</v>
      </c>
      <c r="L39">
        <v>51.01</v>
      </c>
      <c r="M39">
        <v>47.82</v>
      </c>
      <c r="N39">
        <v>-73.47</v>
      </c>
      <c r="O39">
        <v>509.52</v>
      </c>
      <c r="P39">
        <v>85.53</v>
      </c>
      <c r="Q39">
        <v>-68.28</v>
      </c>
      <c r="R39">
        <v>44.98</v>
      </c>
    </row>
    <row r="40" spans="1:18" ht="15">
      <c r="A40">
        <v>2</v>
      </c>
      <c r="B40">
        <v>20</v>
      </c>
      <c r="C40">
        <v>2380</v>
      </c>
      <c r="D40">
        <v>134131</v>
      </c>
      <c r="E40">
        <v>53937</v>
      </c>
      <c r="F40">
        <v>456601</v>
      </c>
      <c r="G40">
        <v>4341</v>
      </c>
      <c r="H40">
        <v>663</v>
      </c>
      <c r="I40">
        <v>1</v>
      </c>
      <c r="J40">
        <v>5005</v>
      </c>
      <c r="K40">
        <v>-76.22</v>
      </c>
      <c r="L40">
        <v>-81.76</v>
      </c>
      <c r="M40">
        <v>879.07</v>
      </c>
      <c r="N40">
        <v>464.14</v>
      </c>
      <c r="O40">
        <v>39</v>
      </c>
      <c r="P40">
        <v>636.67</v>
      </c>
      <c r="Q40">
        <v>-75</v>
      </c>
      <c r="R40">
        <v>55.58</v>
      </c>
    </row>
    <row r="41" spans="1:18" ht="15">
      <c r="A41">
        <v>2</v>
      </c>
      <c r="B41">
        <v>21</v>
      </c>
      <c r="C41">
        <v>5877</v>
      </c>
      <c r="D41">
        <v>314660</v>
      </c>
      <c r="E41">
        <v>0</v>
      </c>
      <c r="F41">
        <v>102</v>
      </c>
      <c r="G41">
        <v>0</v>
      </c>
      <c r="H41">
        <v>313246</v>
      </c>
      <c r="I41">
        <v>7505</v>
      </c>
      <c r="J41">
        <v>320751</v>
      </c>
      <c r="K41">
        <v>-18.99</v>
      </c>
      <c r="L41">
        <v>40.98</v>
      </c>
      <c r="M41">
        <v>0</v>
      </c>
      <c r="N41">
        <v>0</v>
      </c>
      <c r="O41">
        <v>0</v>
      </c>
      <c r="P41">
        <v>48.03</v>
      </c>
      <c r="Q41">
        <v>-46.92</v>
      </c>
      <c r="R41">
        <v>42.09</v>
      </c>
    </row>
    <row r="42" spans="1:18" ht="15">
      <c r="A42">
        <v>2</v>
      </c>
      <c r="B42">
        <v>22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</row>
    <row r="43" spans="1:18" ht="15">
      <c r="A43">
        <v>2</v>
      </c>
      <c r="B43">
        <v>23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</row>
    <row r="44" spans="1:18" ht="15">
      <c r="A44">
        <v>2</v>
      </c>
      <c r="B44">
        <v>24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</row>
    <row r="45" spans="1:18" ht="15">
      <c r="A45">
        <v>2</v>
      </c>
      <c r="B45">
        <v>25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</row>
    <row r="46" spans="1:18" ht="15">
      <c r="A46">
        <v>2</v>
      </c>
      <c r="B46">
        <v>26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</row>
    <row r="47" spans="1:18" ht="15">
      <c r="A47">
        <v>2</v>
      </c>
      <c r="B47">
        <v>27</v>
      </c>
      <c r="C47">
        <v>1684</v>
      </c>
      <c r="D47">
        <v>89924</v>
      </c>
      <c r="E47">
        <v>0</v>
      </c>
      <c r="F47">
        <v>0</v>
      </c>
      <c r="G47">
        <v>4485</v>
      </c>
      <c r="H47">
        <v>90326</v>
      </c>
      <c r="I47">
        <v>0</v>
      </c>
      <c r="J47">
        <v>94811</v>
      </c>
      <c r="K47">
        <v>-38.72</v>
      </c>
      <c r="L47">
        <v>-10.03</v>
      </c>
      <c r="M47">
        <v>0</v>
      </c>
      <c r="N47">
        <v>0</v>
      </c>
      <c r="O47">
        <v>17150</v>
      </c>
      <c r="P47">
        <v>-9.54</v>
      </c>
      <c r="Q47">
        <v>0</v>
      </c>
      <c r="R47">
        <v>-5.07</v>
      </c>
    </row>
    <row r="48" spans="1:18" ht="15">
      <c r="A48">
        <v>2</v>
      </c>
      <c r="B48">
        <v>28</v>
      </c>
      <c r="C48">
        <v>777</v>
      </c>
      <c r="D48">
        <v>3056</v>
      </c>
      <c r="E48">
        <v>0</v>
      </c>
      <c r="F48">
        <v>0</v>
      </c>
      <c r="G48">
        <v>279</v>
      </c>
      <c r="H48">
        <v>2539</v>
      </c>
      <c r="I48">
        <v>0</v>
      </c>
      <c r="J48">
        <v>2818</v>
      </c>
      <c r="K48">
        <v>-27.11</v>
      </c>
      <c r="L48">
        <v>-71.61</v>
      </c>
      <c r="M48">
        <v>0</v>
      </c>
      <c r="N48">
        <v>0</v>
      </c>
      <c r="O48">
        <v>973.08</v>
      </c>
      <c r="P48">
        <v>-75.83</v>
      </c>
      <c r="Q48">
        <v>0</v>
      </c>
      <c r="R48">
        <v>-73.24</v>
      </c>
    </row>
    <row r="49" spans="1:18" ht="15">
      <c r="A49">
        <v>2</v>
      </c>
      <c r="B49">
        <v>29</v>
      </c>
      <c r="C49">
        <v>7561</v>
      </c>
      <c r="D49">
        <v>404584</v>
      </c>
      <c r="E49">
        <v>0</v>
      </c>
      <c r="F49">
        <v>102</v>
      </c>
      <c r="G49">
        <v>4485</v>
      </c>
      <c r="H49">
        <v>403572</v>
      </c>
      <c r="I49">
        <v>7505</v>
      </c>
      <c r="J49">
        <v>415562</v>
      </c>
      <c r="K49">
        <v>-24.41</v>
      </c>
      <c r="L49">
        <v>25.2</v>
      </c>
      <c r="M49">
        <v>0</v>
      </c>
      <c r="N49">
        <v>0</v>
      </c>
      <c r="O49">
        <v>17150</v>
      </c>
      <c r="P49">
        <v>29.58</v>
      </c>
      <c r="Q49">
        <v>-46.92</v>
      </c>
      <c r="R49">
        <v>27.62</v>
      </c>
    </row>
    <row r="50" spans="1:18" ht="15">
      <c r="A50">
        <v>2</v>
      </c>
      <c r="B50">
        <v>30</v>
      </c>
      <c r="C50">
        <v>12347</v>
      </c>
      <c r="D50">
        <v>599016</v>
      </c>
      <c r="E50">
        <v>598</v>
      </c>
      <c r="F50">
        <v>1329</v>
      </c>
      <c r="G50">
        <v>1909</v>
      </c>
      <c r="H50">
        <v>147</v>
      </c>
      <c r="I50">
        <v>23</v>
      </c>
      <c r="J50">
        <v>2079</v>
      </c>
      <c r="K50">
        <v>66.02</v>
      </c>
      <c r="L50">
        <v>7.19</v>
      </c>
      <c r="M50">
        <v>-38.41</v>
      </c>
      <c r="N50">
        <v>-36.77</v>
      </c>
      <c r="O50">
        <v>-17.86</v>
      </c>
      <c r="P50">
        <v>-51.16</v>
      </c>
      <c r="Q50">
        <v>15</v>
      </c>
      <c r="R50">
        <v>-21.4</v>
      </c>
    </row>
    <row r="51" spans="1:18" ht="15">
      <c r="A51">
        <v>2</v>
      </c>
      <c r="B51">
        <v>31</v>
      </c>
      <c r="C51">
        <v>982670</v>
      </c>
      <c r="D51">
        <v>31525161</v>
      </c>
      <c r="E51">
        <v>274607</v>
      </c>
      <c r="F51">
        <v>639739</v>
      </c>
      <c r="G51">
        <v>191347</v>
      </c>
      <c r="H51">
        <v>12373997</v>
      </c>
      <c r="I51">
        <v>717448</v>
      </c>
      <c r="J51">
        <v>13282792</v>
      </c>
      <c r="K51">
        <v>-5.99</v>
      </c>
      <c r="L51">
        <v>-10.84</v>
      </c>
      <c r="M51">
        <v>70.1</v>
      </c>
      <c r="N51">
        <v>167.84</v>
      </c>
      <c r="O51">
        <v>-3.57</v>
      </c>
      <c r="P51">
        <v>22.6</v>
      </c>
      <c r="Q51">
        <v>-25.54</v>
      </c>
      <c r="R51">
        <v>18.02</v>
      </c>
    </row>
    <row r="52" spans="1:18" ht="15">
      <c r="A52">
        <v>2</v>
      </c>
      <c r="B52">
        <v>32</v>
      </c>
      <c r="C52">
        <v>147672</v>
      </c>
      <c r="D52">
        <v>9988283</v>
      </c>
      <c r="E52">
        <v>6706</v>
      </c>
      <c r="F52">
        <v>14624</v>
      </c>
      <c r="G52">
        <v>23815</v>
      </c>
      <c r="H52">
        <v>103694</v>
      </c>
      <c r="I52">
        <v>0</v>
      </c>
      <c r="J52">
        <v>127509</v>
      </c>
      <c r="K52">
        <v>-15.5</v>
      </c>
      <c r="L52">
        <v>-9.52</v>
      </c>
      <c r="M52">
        <v>14.57</v>
      </c>
      <c r="N52">
        <v>-87.03</v>
      </c>
      <c r="O52">
        <v>-3.26</v>
      </c>
      <c r="P52">
        <v>-32.96</v>
      </c>
      <c r="Q52">
        <v>0</v>
      </c>
      <c r="R52">
        <v>-28.88</v>
      </c>
    </row>
    <row r="53" spans="1:18" ht="15">
      <c r="A53">
        <v>2</v>
      </c>
      <c r="B53">
        <v>33</v>
      </c>
      <c r="C53">
        <v>1508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-38.5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</row>
    <row r="54" spans="1:18" ht="15">
      <c r="A54">
        <v>2</v>
      </c>
      <c r="B54">
        <v>34</v>
      </c>
      <c r="C54">
        <v>0</v>
      </c>
      <c r="D54">
        <v>0</v>
      </c>
      <c r="E54">
        <v>89236</v>
      </c>
      <c r="F54">
        <v>71091</v>
      </c>
      <c r="G54">
        <v>0</v>
      </c>
      <c r="H54">
        <v>0</v>
      </c>
      <c r="I54">
        <v>131492</v>
      </c>
      <c r="J54">
        <v>131492</v>
      </c>
      <c r="K54">
        <v>0</v>
      </c>
      <c r="L54">
        <v>0</v>
      </c>
      <c r="M54">
        <v>134.89</v>
      </c>
      <c r="N54">
        <v>99.51</v>
      </c>
      <c r="O54">
        <v>0</v>
      </c>
      <c r="P54">
        <v>0</v>
      </c>
      <c r="Q54">
        <v>20.61</v>
      </c>
      <c r="R54">
        <v>20.61</v>
      </c>
    </row>
    <row r="55" spans="1:18" ht="15">
      <c r="A55">
        <v>2</v>
      </c>
      <c r="B55">
        <v>35</v>
      </c>
      <c r="C55">
        <v>0</v>
      </c>
      <c r="D55">
        <v>0</v>
      </c>
      <c r="E55">
        <v>3460</v>
      </c>
      <c r="F55">
        <v>13460</v>
      </c>
      <c r="G55">
        <v>0</v>
      </c>
      <c r="H55">
        <v>39894</v>
      </c>
      <c r="I55">
        <v>0</v>
      </c>
      <c r="J55">
        <v>39894</v>
      </c>
      <c r="K55">
        <v>0</v>
      </c>
      <c r="L55">
        <v>0</v>
      </c>
      <c r="M55">
        <v>83.07</v>
      </c>
      <c r="N55">
        <v>692.23</v>
      </c>
      <c r="O55">
        <v>0</v>
      </c>
      <c r="P55">
        <v>189.97</v>
      </c>
      <c r="Q55">
        <v>0</v>
      </c>
      <c r="R55">
        <v>189.97</v>
      </c>
    </row>
    <row r="56" spans="1:18" ht="15">
      <c r="A56">
        <v>2</v>
      </c>
      <c r="B56">
        <v>36</v>
      </c>
      <c r="C56">
        <v>0</v>
      </c>
      <c r="D56">
        <v>0</v>
      </c>
      <c r="E56">
        <v>8610</v>
      </c>
      <c r="F56">
        <v>2676</v>
      </c>
      <c r="G56">
        <v>0</v>
      </c>
      <c r="H56">
        <v>0</v>
      </c>
      <c r="I56">
        <v>6625</v>
      </c>
      <c r="J56">
        <v>6625</v>
      </c>
      <c r="K56">
        <v>0</v>
      </c>
      <c r="L56">
        <v>0</v>
      </c>
      <c r="M56">
        <v>80.2</v>
      </c>
      <c r="N56">
        <v>-39.2</v>
      </c>
      <c r="O56">
        <v>0</v>
      </c>
      <c r="P56">
        <v>0</v>
      </c>
      <c r="Q56">
        <v>-30.71</v>
      </c>
      <c r="R56">
        <v>-30.71</v>
      </c>
    </row>
    <row r="57" spans="1:18" ht="15">
      <c r="A57">
        <v>2</v>
      </c>
      <c r="B57">
        <v>37</v>
      </c>
      <c r="C57">
        <v>0</v>
      </c>
      <c r="D57">
        <v>0</v>
      </c>
      <c r="E57">
        <v>1736</v>
      </c>
      <c r="F57">
        <v>2981</v>
      </c>
      <c r="G57">
        <v>0</v>
      </c>
      <c r="H57">
        <v>0</v>
      </c>
      <c r="I57">
        <v>2457</v>
      </c>
      <c r="J57">
        <v>2457</v>
      </c>
      <c r="K57">
        <v>0</v>
      </c>
      <c r="L57">
        <v>0</v>
      </c>
      <c r="M57">
        <v>101.86</v>
      </c>
      <c r="N57">
        <v>-27.27</v>
      </c>
      <c r="O57">
        <v>0</v>
      </c>
      <c r="P57">
        <v>0</v>
      </c>
      <c r="Q57">
        <v>-18.43</v>
      </c>
      <c r="R57">
        <v>-18.43</v>
      </c>
    </row>
    <row r="58" spans="1:18" ht="15">
      <c r="A58">
        <v>2</v>
      </c>
      <c r="B58">
        <v>38</v>
      </c>
      <c r="C58">
        <v>0</v>
      </c>
      <c r="D58">
        <v>0</v>
      </c>
      <c r="E58">
        <v>0</v>
      </c>
      <c r="F58">
        <v>173</v>
      </c>
      <c r="G58">
        <v>0</v>
      </c>
      <c r="H58">
        <v>1665</v>
      </c>
      <c r="I58">
        <v>0</v>
      </c>
      <c r="J58">
        <v>1665</v>
      </c>
      <c r="K58">
        <v>0</v>
      </c>
      <c r="L58">
        <v>0</v>
      </c>
      <c r="M58">
        <v>-100</v>
      </c>
      <c r="N58">
        <v>118.99</v>
      </c>
      <c r="O58">
        <v>0</v>
      </c>
      <c r="P58">
        <v>16.6</v>
      </c>
      <c r="Q58">
        <v>0</v>
      </c>
      <c r="R58">
        <v>16.6</v>
      </c>
    </row>
    <row r="59" spans="1:18" ht="15">
      <c r="A59">
        <v>2</v>
      </c>
      <c r="B59">
        <v>39</v>
      </c>
      <c r="C59">
        <v>12308</v>
      </c>
      <c r="D59">
        <v>598805</v>
      </c>
      <c r="E59">
        <v>588</v>
      </c>
      <c r="F59">
        <v>1329</v>
      </c>
      <c r="G59">
        <v>1909</v>
      </c>
      <c r="H59">
        <v>147</v>
      </c>
      <c r="I59">
        <v>16</v>
      </c>
      <c r="J59">
        <v>2072</v>
      </c>
      <c r="K59">
        <v>65.72</v>
      </c>
      <c r="L59">
        <v>7.27</v>
      </c>
      <c r="M59">
        <v>-39.44</v>
      </c>
      <c r="N59">
        <v>-36.65</v>
      </c>
      <c r="O59">
        <v>-17.86</v>
      </c>
      <c r="P59">
        <v>-51.16</v>
      </c>
      <c r="Q59">
        <v>220</v>
      </c>
      <c r="R59">
        <v>-21.22</v>
      </c>
    </row>
    <row r="60" spans="1:18" ht="15">
      <c r="A60">
        <v>2</v>
      </c>
      <c r="B60">
        <v>40</v>
      </c>
      <c r="C60">
        <v>38</v>
      </c>
      <c r="D60">
        <v>136</v>
      </c>
      <c r="E60">
        <v>10</v>
      </c>
      <c r="F60">
        <v>0</v>
      </c>
      <c r="G60">
        <v>0</v>
      </c>
      <c r="H60">
        <v>0</v>
      </c>
      <c r="I60">
        <v>7</v>
      </c>
      <c r="J60">
        <v>7</v>
      </c>
      <c r="K60">
        <v>280</v>
      </c>
      <c r="L60">
        <v>-78.34</v>
      </c>
      <c r="M60">
        <v>0</v>
      </c>
      <c r="N60">
        <v>-100</v>
      </c>
      <c r="O60">
        <v>0</v>
      </c>
      <c r="P60">
        <v>0</v>
      </c>
      <c r="Q60">
        <v>-53.33</v>
      </c>
      <c r="R60">
        <v>-53.33</v>
      </c>
    </row>
    <row r="61" spans="1:18" ht="15">
      <c r="A61">
        <v>2</v>
      </c>
      <c r="B61">
        <v>41</v>
      </c>
      <c r="C61">
        <v>5760</v>
      </c>
      <c r="D61">
        <v>131178</v>
      </c>
      <c r="E61">
        <v>105638</v>
      </c>
      <c r="F61">
        <v>31925</v>
      </c>
      <c r="G61">
        <v>137</v>
      </c>
      <c r="H61">
        <v>142086</v>
      </c>
      <c r="I61">
        <v>24545</v>
      </c>
      <c r="J61">
        <v>166768</v>
      </c>
      <c r="K61">
        <v>-31.71</v>
      </c>
      <c r="L61">
        <v>-21.15</v>
      </c>
      <c r="M61">
        <v>1.3</v>
      </c>
      <c r="N61">
        <v>-39.07</v>
      </c>
      <c r="O61">
        <v>69.14</v>
      </c>
      <c r="P61">
        <v>-33.94</v>
      </c>
      <c r="Q61">
        <v>267.66</v>
      </c>
      <c r="R61">
        <v>-24.82</v>
      </c>
    </row>
    <row r="62" spans="1:18" ht="15">
      <c r="A62">
        <v>2</v>
      </c>
      <c r="B62">
        <v>42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</row>
    <row r="63" spans="1:18" ht="15">
      <c r="A63">
        <v>2</v>
      </c>
      <c r="B63">
        <v>43</v>
      </c>
      <c r="C63">
        <v>1</v>
      </c>
      <c r="D63">
        <v>75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</row>
    <row r="64" spans="1:18" ht="15">
      <c r="A64">
        <v>2</v>
      </c>
      <c r="B64">
        <v>44</v>
      </c>
      <c r="C64">
        <v>60921</v>
      </c>
      <c r="D64">
        <v>1419840</v>
      </c>
      <c r="E64">
        <v>146</v>
      </c>
      <c r="F64">
        <v>0</v>
      </c>
      <c r="G64">
        <v>4966</v>
      </c>
      <c r="H64">
        <v>981310</v>
      </c>
      <c r="I64">
        <v>1232</v>
      </c>
      <c r="J64">
        <v>987508</v>
      </c>
      <c r="K64">
        <v>24.88</v>
      </c>
      <c r="L64">
        <v>-12.04</v>
      </c>
      <c r="M64">
        <v>-9.88</v>
      </c>
      <c r="N64">
        <v>0</v>
      </c>
      <c r="O64">
        <v>-10.92</v>
      </c>
      <c r="P64">
        <v>104.34</v>
      </c>
      <c r="Q64">
        <v>-21.28</v>
      </c>
      <c r="R64">
        <v>102.61</v>
      </c>
    </row>
    <row r="65" spans="1:18" ht="15">
      <c r="A65">
        <v>2</v>
      </c>
      <c r="B65">
        <v>45</v>
      </c>
      <c r="C65">
        <v>678</v>
      </c>
      <c r="D65">
        <v>168080</v>
      </c>
      <c r="E65">
        <v>0</v>
      </c>
      <c r="F65">
        <v>0</v>
      </c>
      <c r="G65">
        <v>0</v>
      </c>
      <c r="H65">
        <v>91059</v>
      </c>
      <c r="I65">
        <v>0</v>
      </c>
      <c r="J65">
        <v>91059</v>
      </c>
      <c r="K65">
        <v>598.97</v>
      </c>
      <c r="L65">
        <v>243.61</v>
      </c>
      <c r="M65">
        <v>0</v>
      </c>
      <c r="N65">
        <v>0</v>
      </c>
      <c r="O65">
        <v>0</v>
      </c>
      <c r="P65">
        <v>86.15</v>
      </c>
      <c r="Q65">
        <v>0</v>
      </c>
      <c r="R65">
        <v>86.15</v>
      </c>
    </row>
    <row r="66" spans="1:18" ht="15">
      <c r="A66">
        <v>2</v>
      </c>
      <c r="B66">
        <v>46</v>
      </c>
      <c r="C66">
        <v>15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</row>
    <row r="67" spans="1:18" ht="15">
      <c r="A67">
        <v>3</v>
      </c>
      <c r="B67">
        <v>1</v>
      </c>
      <c r="C67">
        <v>19</v>
      </c>
      <c r="D67">
        <v>0</v>
      </c>
      <c r="E67">
        <v>0</v>
      </c>
      <c r="F67">
        <v>19</v>
      </c>
      <c r="G67">
        <v>0</v>
      </c>
      <c r="H67">
        <v>0</v>
      </c>
      <c r="I67">
        <v>0</v>
      </c>
      <c r="J67">
        <v>0</v>
      </c>
      <c r="K67">
        <v>-53.66</v>
      </c>
      <c r="L67">
        <v>0</v>
      </c>
      <c r="M67">
        <v>0</v>
      </c>
      <c r="N67">
        <v>-53.66</v>
      </c>
      <c r="O67">
        <v>-100</v>
      </c>
      <c r="P67">
        <v>0</v>
      </c>
      <c r="Q67">
        <v>0</v>
      </c>
      <c r="R67">
        <v>0</v>
      </c>
    </row>
    <row r="68" spans="1:18" ht="15">
      <c r="A68">
        <v>3</v>
      </c>
      <c r="B68">
        <v>2</v>
      </c>
      <c r="C68">
        <v>1124436</v>
      </c>
      <c r="D68">
        <v>11456327</v>
      </c>
      <c r="E68">
        <v>1387674</v>
      </c>
      <c r="F68">
        <v>13968437</v>
      </c>
      <c r="G68">
        <v>677332</v>
      </c>
      <c r="H68">
        <v>0</v>
      </c>
      <c r="I68">
        <v>0</v>
      </c>
      <c r="J68">
        <v>0</v>
      </c>
      <c r="K68">
        <v>-3.47</v>
      </c>
      <c r="L68">
        <v>17.19</v>
      </c>
      <c r="M68">
        <v>26</v>
      </c>
      <c r="N68">
        <v>16</v>
      </c>
      <c r="O68">
        <v>38.64</v>
      </c>
      <c r="P68">
        <v>0</v>
      </c>
      <c r="Q68">
        <v>0</v>
      </c>
      <c r="R68">
        <v>0</v>
      </c>
    </row>
    <row r="69" spans="1:18" ht="15">
      <c r="A69">
        <v>3</v>
      </c>
      <c r="B69">
        <v>3</v>
      </c>
      <c r="C69">
        <v>15267</v>
      </c>
      <c r="D69">
        <v>15488</v>
      </c>
      <c r="E69">
        <v>13472</v>
      </c>
      <c r="F69">
        <v>44227</v>
      </c>
      <c r="G69">
        <v>9414</v>
      </c>
      <c r="H69">
        <v>0</v>
      </c>
      <c r="I69">
        <v>0</v>
      </c>
      <c r="J69">
        <v>0</v>
      </c>
      <c r="K69">
        <v>-1.54</v>
      </c>
      <c r="L69">
        <v>-59.36</v>
      </c>
      <c r="M69">
        <v>73.47</v>
      </c>
      <c r="N69">
        <v>-27.95</v>
      </c>
      <c r="O69">
        <v>31.46</v>
      </c>
      <c r="P69">
        <v>0</v>
      </c>
      <c r="Q69">
        <v>0</v>
      </c>
      <c r="R69">
        <v>0</v>
      </c>
    </row>
    <row r="70" spans="1:18" ht="15">
      <c r="A70">
        <v>3</v>
      </c>
      <c r="B70">
        <v>4</v>
      </c>
      <c r="C70">
        <v>104121</v>
      </c>
      <c r="D70">
        <v>37553</v>
      </c>
      <c r="E70">
        <v>2588</v>
      </c>
      <c r="F70">
        <v>144262</v>
      </c>
      <c r="G70">
        <v>20769</v>
      </c>
      <c r="H70">
        <v>0</v>
      </c>
      <c r="I70">
        <v>0</v>
      </c>
      <c r="J70">
        <v>0</v>
      </c>
      <c r="K70">
        <v>2.48</v>
      </c>
      <c r="L70">
        <v>-26.3</v>
      </c>
      <c r="M70">
        <v>200.23</v>
      </c>
      <c r="N70">
        <v>-5.97</v>
      </c>
      <c r="O70">
        <v>-0.74</v>
      </c>
      <c r="P70">
        <v>0</v>
      </c>
      <c r="Q70">
        <v>0</v>
      </c>
      <c r="R70">
        <v>0</v>
      </c>
    </row>
    <row r="71" spans="1:18" ht="15">
      <c r="A71">
        <v>3</v>
      </c>
      <c r="B71">
        <v>5</v>
      </c>
      <c r="C71">
        <v>1178</v>
      </c>
      <c r="D71">
        <v>9107</v>
      </c>
      <c r="E71">
        <v>1</v>
      </c>
      <c r="F71">
        <v>10286</v>
      </c>
      <c r="G71">
        <v>859</v>
      </c>
      <c r="H71">
        <v>0</v>
      </c>
      <c r="I71">
        <v>0</v>
      </c>
      <c r="J71">
        <v>0</v>
      </c>
      <c r="K71">
        <v>29.45</v>
      </c>
      <c r="L71">
        <v>-78.91</v>
      </c>
      <c r="M71">
        <v>0</v>
      </c>
      <c r="N71">
        <v>-76.67</v>
      </c>
      <c r="O71">
        <v>17.35</v>
      </c>
      <c r="P71">
        <v>0</v>
      </c>
      <c r="Q71">
        <v>0</v>
      </c>
      <c r="R71">
        <v>0</v>
      </c>
    </row>
    <row r="72" spans="1:18" ht="15">
      <c r="A72">
        <v>3</v>
      </c>
      <c r="B72">
        <v>6</v>
      </c>
      <c r="C72">
        <v>1229754</v>
      </c>
      <c r="D72">
        <v>11502987</v>
      </c>
      <c r="E72">
        <v>1390263</v>
      </c>
      <c r="F72">
        <v>14123004</v>
      </c>
      <c r="G72">
        <v>698960</v>
      </c>
      <c r="H72">
        <v>0</v>
      </c>
      <c r="I72">
        <v>0</v>
      </c>
      <c r="J72">
        <v>0</v>
      </c>
      <c r="K72">
        <v>-2.97</v>
      </c>
      <c r="L72">
        <v>16.54</v>
      </c>
      <c r="M72">
        <v>26.13</v>
      </c>
      <c r="N72">
        <v>15.39</v>
      </c>
      <c r="O72">
        <v>36.99</v>
      </c>
      <c r="P72">
        <v>0</v>
      </c>
      <c r="Q72">
        <v>0</v>
      </c>
      <c r="R72">
        <v>0</v>
      </c>
    </row>
    <row r="73" spans="1:18" ht="15">
      <c r="A73">
        <v>3</v>
      </c>
      <c r="B73">
        <v>7</v>
      </c>
      <c r="C73">
        <v>5713</v>
      </c>
      <c r="D73">
        <v>6238</v>
      </c>
      <c r="E73">
        <v>1019</v>
      </c>
      <c r="F73">
        <v>12970</v>
      </c>
      <c r="G73">
        <v>354</v>
      </c>
      <c r="H73">
        <v>0</v>
      </c>
      <c r="I73">
        <v>0</v>
      </c>
      <c r="J73">
        <v>0</v>
      </c>
      <c r="K73">
        <v>-1.23</v>
      </c>
      <c r="L73">
        <v>-12.83</v>
      </c>
      <c r="M73">
        <v>22.77</v>
      </c>
      <c r="N73">
        <v>-5.81</v>
      </c>
      <c r="O73">
        <v>-36.1</v>
      </c>
      <c r="P73">
        <v>0</v>
      </c>
      <c r="Q73">
        <v>0</v>
      </c>
      <c r="R73">
        <v>0</v>
      </c>
    </row>
    <row r="74" spans="1:18" ht="15">
      <c r="A74">
        <v>3</v>
      </c>
      <c r="B74">
        <v>8</v>
      </c>
      <c r="C74">
        <v>74368</v>
      </c>
      <c r="D74">
        <v>265504</v>
      </c>
      <c r="E74">
        <v>27429</v>
      </c>
      <c r="F74">
        <v>367301</v>
      </c>
      <c r="G74">
        <v>25390</v>
      </c>
      <c r="H74">
        <v>0</v>
      </c>
      <c r="I74">
        <v>0</v>
      </c>
      <c r="J74">
        <v>0</v>
      </c>
      <c r="K74">
        <v>-11.96</v>
      </c>
      <c r="L74">
        <v>22.26</v>
      </c>
      <c r="M74">
        <v>6.63</v>
      </c>
      <c r="N74">
        <v>12.2</v>
      </c>
      <c r="O74">
        <v>-45.41</v>
      </c>
      <c r="P74">
        <v>0</v>
      </c>
      <c r="Q74">
        <v>0</v>
      </c>
      <c r="R74">
        <v>0</v>
      </c>
    </row>
    <row r="75" spans="1:18" ht="15">
      <c r="A75">
        <v>3</v>
      </c>
      <c r="B75">
        <v>9</v>
      </c>
      <c r="C75">
        <v>137526</v>
      </c>
      <c r="D75">
        <v>297553</v>
      </c>
      <c r="E75">
        <v>19361</v>
      </c>
      <c r="F75">
        <v>454440</v>
      </c>
      <c r="G75">
        <v>34068</v>
      </c>
      <c r="H75">
        <v>0</v>
      </c>
      <c r="I75">
        <v>0</v>
      </c>
      <c r="J75">
        <v>0</v>
      </c>
      <c r="K75">
        <v>407.66</v>
      </c>
      <c r="L75">
        <v>-24.25</v>
      </c>
      <c r="M75">
        <v>4.4</v>
      </c>
      <c r="N75">
        <v>3.65</v>
      </c>
      <c r="O75">
        <v>255.25</v>
      </c>
      <c r="P75">
        <v>0</v>
      </c>
      <c r="Q75">
        <v>0</v>
      </c>
      <c r="R75">
        <v>0</v>
      </c>
    </row>
    <row r="76" spans="1:18" ht="15">
      <c r="A76">
        <v>3</v>
      </c>
      <c r="B76">
        <v>10</v>
      </c>
      <c r="C76">
        <v>217607</v>
      </c>
      <c r="D76">
        <v>569295</v>
      </c>
      <c r="E76">
        <v>47809</v>
      </c>
      <c r="F76">
        <v>834711</v>
      </c>
      <c r="G76">
        <v>59812</v>
      </c>
      <c r="H76">
        <v>0</v>
      </c>
      <c r="I76">
        <v>0</v>
      </c>
      <c r="J76">
        <v>0</v>
      </c>
      <c r="K76">
        <v>85.45</v>
      </c>
      <c r="L76">
        <v>-7.75</v>
      </c>
      <c r="M76">
        <v>6.01</v>
      </c>
      <c r="N76">
        <v>7.08</v>
      </c>
      <c r="O76">
        <v>5.58</v>
      </c>
      <c r="P76">
        <v>0</v>
      </c>
      <c r="Q76">
        <v>0</v>
      </c>
      <c r="R76">
        <v>0</v>
      </c>
    </row>
    <row r="77" spans="1:18" ht="15">
      <c r="A77">
        <v>3</v>
      </c>
      <c r="B77">
        <v>11</v>
      </c>
      <c r="C77">
        <v>1447361</v>
      </c>
      <c r="D77">
        <v>12072282</v>
      </c>
      <c r="E77">
        <v>1438072</v>
      </c>
      <c r="F77">
        <v>14957715</v>
      </c>
      <c r="G77">
        <v>758772</v>
      </c>
      <c r="H77">
        <v>0</v>
      </c>
      <c r="I77">
        <v>0</v>
      </c>
      <c r="J77">
        <v>0</v>
      </c>
      <c r="K77">
        <v>4.52</v>
      </c>
      <c r="L77">
        <v>15.11</v>
      </c>
      <c r="M77">
        <v>25.34</v>
      </c>
      <c r="N77">
        <v>14.89</v>
      </c>
      <c r="O77">
        <v>33.85</v>
      </c>
      <c r="P77">
        <v>0</v>
      </c>
      <c r="Q77">
        <v>0</v>
      </c>
      <c r="R77">
        <v>0</v>
      </c>
    </row>
    <row r="78" spans="1:18" ht="15">
      <c r="A78">
        <v>3</v>
      </c>
      <c r="B78">
        <v>12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</row>
    <row r="79" spans="1:18" ht="15">
      <c r="A79">
        <v>3</v>
      </c>
      <c r="B79">
        <v>13</v>
      </c>
      <c r="C79">
        <v>25689</v>
      </c>
      <c r="D79">
        <v>1512489</v>
      </c>
      <c r="E79">
        <v>625970</v>
      </c>
      <c r="F79">
        <v>2164148</v>
      </c>
      <c r="G79">
        <v>187515</v>
      </c>
      <c r="H79">
        <v>0</v>
      </c>
      <c r="I79">
        <v>0</v>
      </c>
      <c r="J79">
        <v>0</v>
      </c>
      <c r="K79">
        <v>-26.21</v>
      </c>
      <c r="L79">
        <v>70.61</v>
      </c>
      <c r="M79">
        <v>-7.38</v>
      </c>
      <c r="N79">
        <v>35.49</v>
      </c>
      <c r="O79">
        <v>5.33</v>
      </c>
      <c r="P79">
        <v>0</v>
      </c>
      <c r="Q79">
        <v>0</v>
      </c>
      <c r="R79">
        <v>0</v>
      </c>
    </row>
    <row r="80" spans="1:18" ht="15">
      <c r="A80">
        <v>3</v>
      </c>
      <c r="B80">
        <v>14</v>
      </c>
      <c r="C80">
        <v>118</v>
      </c>
      <c r="D80">
        <v>1919914</v>
      </c>
      <c r="E80">
        <v>96598</v>
      </c>
      <c r="F80">
        <v>2016630</v>
      </c>
      <c r="G80">
        <v>15977</v>
      </c>
      <c r="H80">
        <v>0</v>
      </c>
      <c r="I80">
        <v>0</v>
      </c>
      <c r="J80">
        <v>0</v>
      </c>
      <c r="K80">
        <v>0</v>
      </c>
      <c r="L80">
        <v>96.37</v>
      </c>
      <c r="M80">
        <v>6.04</v>
      </c>
      <c r="N80">
        <v>88.68</v>
      </c>
      <c r="O80">
        <v>30.79</v>
      </c>
      <c r="P80">
        <v>0</v>
      </c>
      <c r="Q80">
        <v>0</v>
      </c>
      <c r="R80">
        <v>0</v>
      </c>
    </row>
    <row r="81" spans="1:18" ht="15">
      <c r="A81">
        <v>3</v>
      </c>
      <c r="B81">
        <v>15</v>
      </c>
      <c r="C81">
        <v>0</v>
      </c>
      <c r="D81">
        <v>590</v>
      </c>
      <c r="E81">
        <v>0</v>
      </c>
      <c r="F81">
        <v>590</v>
      </c>
      <c r="G81">
        <v>0</v>
      </c>
      <c r="H81">
        <v>0</v>
      </c>
      <c r="I81">
        <v>0</v>
      </c>
      <c r="J81">
        <v>0</v>
      </c>
      <c r="K81">
        <v>0</v>
      </c>
      <c r="L81">
        <v>-99.85</v>
      </c>
      <c r="M81">
        <v>0</v>
      </c>
      <c r="N81">
        <v>-99.85</v>
      </c>
      <c r="O81">
        <v>0</v>
      </c>
      <c r="P81">
        <v>0</v>
      </c>
      <c r="Q81">
        <v>0</v>
      </c>
      <c r="R81">
        <v>0</v>
      </c>
    </row>
    <row r="82" spans="1:18" ht="15">
      <c r="A82">
        <v>3</v>
      </c>
      <c r="B82">
        <v>16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</row>
    <row r="83" spans="1:18" ht="15">
      <c r="A83">
        <v>3</v>
      </c>
      <c r="B83">
        <v>17</v>
      </c>
      <c r="C83">
        <v>25807</v>
      </c>
      <c r="D83">
        <v>3432993</v>
      </c>
      <c r="E83">
        <v>722568</v>
      </c>
      <c r="F83">
        <v>4181368</v>
      </c>
      <c r="G83">
        <v>203492</v>
      </c>
      <c r="H83">
        <v>0</v>
      </c>
      <c r="I83">
        <v>0</v>
      </c>
      <c r="J83">
        <v>0</v>
      </c>
      <c r="K83">
        <v>-25.88</v>
      </c>
      <c r="L83">
        <v>51.27</v>
      </c>
      <c r="M83">
        <v>-5.79</v>
      </c>
      <c r="N83">
        <v>36.14</v>
      </c>
      <c r="O83">
        <v>6.96</v>
      </c>
      <c r="P83">
        <v>0</v>
      </c>
      <c r="Q83">
        <v>0</v>
      </c>
      <c r="R83">
        <v>0</v>
      </c>
    </row>
    <row r="84" spans="1:18" ht="15">
      <c r="A84">
        <v>3</v>
      </c>
      <c r="B84">
        <v>18</v>
      </c>
      <c r="C84">
        <v>0</v>
      </c>
      <c r="D84">
        <v>1251</v>
      </c>
      <c r="E84">
        <v>613</v>
      </c>
      <c r="F84">
        <v>1864</v>
      </c>
      <c r="G84">
        <v>605</v>
      </c>
      <c r="H84">
        <v>0</v>
      </c>
      <c r="I84">
        <v>0</v>
      </c>
      <c r="J84">
        <v>0</v>
      </c>
      <c r="K84">
        <v>0</v>
      </c>
      <c r="L84">
        <v>-12.7</v>
      </c>
      <c r="M84">
        <v>10.05</v>
      </c>
      <c r="N84">
        <v>-6.33</v>
      </c>
      <c r="O84">
        <v>25.78</v>
      </c>
      <c r="P84">
        <v>0</v>
      </c>
      <c r="Q84">
        <v>0</v>
      </c>
      <c r="R84">
        <v>0</v>
      </c>
    </row>
    <row r="85" spans="1:18" ht="15">
      <c r="A85">
        <v>3</v>
      </c>
      <c r="B85">
        <v>19</v>
      </c>
      <c r="C85">
        <v>25807</v>
      </c>
      <c r="D85">
        <v>3434244</v>
      </c>
      <c r="E85">
        <v>723181</v>
      </c>
      <c r="F85">
        <v>4183232</v>
      </c>
      <c r="G85">
        <v>204097</v>
      </c>
      <c r="H85">
        <v>0</v>
      </c>
      <c r="I85">
        <v>0</v>
      </c>
      <c r="J85">
        <v>0</v>
      </c>
      <c r="K85">
        <v>-25.88</v>
      </c>
      <c r="L85">
        <v>51.23</v>
      </c>
      <c r="M85">
        <v>-5.78</v>
      </c>
      <c r="N85">
        <v>36.12</v>
      </c>
      <c r="O85">
        <v>7.01</v>
      </c>
      <c r="P85">
        <v>0</v>
      </c>
      <c r="Q85">
        <v>0</v>
      </c>
      <c r="R85">
        <v>0</v>
      </c>
    </row>
    <row r="86" spans="1:18" ht="15">
      <c r="A86">
        <v>3</v>
      </c>
      <c r="B86">
        <v>20</v>
      </c>
      <c r="C86">
        <v>9179</v>
      </c>
      <c r="D86">
        <v>490</v>
      </c>
      <c r="E86">
        <v>6306</v>
      </c>
      <c r="F86">
        <v>15975</v>
      </c>
      <c r="G86">
        <v>5011</v>
      </c>
      <c r="H86">
        <v>0</v>
      </c>
      <c r="I86">
        <v>0</v>
      </c>
      <c r="J86">
        <v>0</v>
      </c>
      <c r="K86">
        <v>47.88</v>
      </c>
      <c r="L86">
        <v>22.81</v>
      </c>
      <c r="M86">
        <v>21.46</v>
      </c>
      <c r="N86">
        <v>35.4</v>
      </c>
      <c r="O86">
        <v>46.01</v>
      </c>
      <c r="P86">
        <v>0</v>
      </c>
      <c r="Q86">
        <v>0</v>
      </c>
      <c r="R86">
        <v>0</v>
      </c>
    </row>
    <row r="87" spans="1:18" ht="15">
      <c r="A87">
        <v>3</v>
      </c>
      <c r="B87">
        <v>21</v>
      </c>
      <c r="C87">
        <v>1003</v>
      </c>
      <c r="D87">
        <v>360630</v>
      </c>
      <c r="E87">
        <v>52637</v>
      </c>
      <c r="F87">
        <v>414270</v>
      </c>
      <c r="G87">
        <v>4609</v>
      </c>
      <c r="H87">
        <v>0</v>
      </c>
      <c r="I87">
        <v>0</v>
      </c>
      <c r="J87">
        <v>0</v>
      </c>
      <c r="K87">
        <v>-64.67</v>
      </c>
      <c r="L87">
        <v>45.31</v>
      </c>
      <c r="M87">
        <v>-13.4</v>
      </c>
      <c r="N87">
        <v>32.86</v>
      </c>
      <c r="O87">
        <v>-55.29</v>
      </c>
      <c r="P87">
        <v>0</v>
      </c>
      <c r="Q87">
        <v>0</v>
      </c>
      <c r="R87">
        <v>0</v>
      </c>
    </row>
    <row r="88" spans="1:18" ht="15">
      <c r="A88">
        <v>3</v>
      </c>
      <c r="B88">
        <v>22</v>
      </c>
      <c r="C88">
        <v>0</v>
      </c>
      <c r="D88">
        <v>238</v>
      </c>
      <c r="E88">
        <v>54</v>
      </c>
      <c r="F88">
        <v>292</v>
      </c>
      <c r="G88">
        <v>0</v>
      </c>
      <c r="H88">
        <v>0</v>
      </c>
      <c r="I88">
        <v>0</v>
      </c>
      <c r="J88">
        <v>0</v>
      </c>
      <c r="K88">
        <v>0</v>
      </c>
      <c r="L88">
        <v>-5.56</v>
      </c>
      <c r="M88">
        <v>-50</v>
      </c>
      <c r="N88">
        <v>-18.89</v>
      </c>
      <c r="O88">
        <v>0</v>
      </c>
      <c r="P88">
        <v>0</v>
      </c>
      <c r="Q88">
        <v>0</v>
      </c>
      <c r="R88">
        <v>0</v>
      </c>
    </row>
    <row r="89" spans="1:18" ht="15">
      <c r="A89">
        <v>3</v>
      </c>
      <c r="B89">
        <v>23</v>
      </c>
      <c r="C89">
        <v>0</v>
      </c>
      <c r="D89">
        <v>238</v>
      </c>
      <c r="E89">
        <v>54</v>
      </c>
      <c r="F89">
        <v>292</v>
      </c>
      <c r="G89">
        <v>0</v>
      </c>
      <c r="H89">
        <v>0</v>
      </c>
      <c r="I89">
        <v>0</v>
      </c>
      <c r="J89">
        <v>0</v>
      </c>
      <c r="K89">
        <v>0</v>
      </c>
      <c r="L89">
        <v>-5.56</v>
      </c>
      <c r="M89">
        <v>-50</v>
      </c>
      <c r="N89">
        <v>-18.89</v>
      </c>
      <c r="O89">
        <v>0</v>
      </c>
      <c r="P89">
        <v>0</v>
      </c>
      <c r="Q89">
        <v>0</v>
      </c>
      <c r="R89">
        <v>0</v>
      </c>
    </row>
    <row r="90" spans="1:18" ht="15">
      <c r="A90">
        <v>3</v>
      </c>
      <c r="B90">
        <v>24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</row>
    <row r="91" spans="1:18" ht="15">
      <c r="A91">
        <v>3</v>
      </c>
      <c r="B91">
        <v>25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</row>
    <row r="92" spans="1:18" ht="15">
      <c r="A92">
        <v>3</v>
      </c>
      <c r="B92">
        <v>26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</row>
    <row r="93" spans="1:18" ht="15">
      <c r="A93">
        <v>3</v>
      </c>
      <c r="B93">
        <v>27</v>
      </c>
      <c r="C93">
        <v>9519</v>
      </c>
      <c r="D93">
        <v>303152</v>
      </c>
      <c r="E93">
        <v>41761</v>
      </c>
      <c r="F93">
        <v>354432</v>
      </c>
      <c r="G93">
        <v>7574</v>
      </c>
      <c r="H93">
        <v>0</v>
      </c>
      <c r="I93">
        <v>0</v>
      </c>
      <c r="J93">
        <v>0</v>
      </c>
      <c r="K93">
        <v>467.28</v>
      </c>
      <c r="L93">
        <v>-7.52</v>
      </c>
      <c r="M93">
        <v>-16.33</v>
      </c>
      <c r="N93">
        <v>-6.58</v>
      </c>
      <c r="O93">
        <v>1528.82</v>
      </c>
      <c r="P93">
        <v>0</v>
      </c>
      <c r="Q93">
        <v>0</v>
      </c>
      <c r="R93">
        <v>0</v>
      </c>
    </row>
    <row r="94" spans="1:18" ht="15">
      <c r="A94">
        <v>3</v>
      </c>
      <c r="B94">
        <v>28</v>
      </c>
      <c r="C94">
        <v>346</v>
      </c>
      <c r="D94">
        <v>28405</v>
      </c>
      <c r="E94">
        <v>1726</v>
      </c>
      <c r="F94">
        <v>30477</v>
      </c>
      <c r="G94">
        <v>477</v>
      </c>
      <c r="H94">
        <v>0</v>
      </c>
      <c r="I94">
        <v>0</v>
      </c>
      <c r="J94">
        <v>0</v>
      </c>
      <c r="K94">
        <v>-13.72</v>
      </c>
      <c r="L94">
        <v>-19.77</v>
      </c>
      <c r="M94">
        <v>12.15</v>
      </c>
      <c r="N94">
        <v>-18.39</v>
      </c>
      <c r="O94">
        <v>61.69</v>
      </c>
      <c r="P94">
        <v>0</v>
      </c>
      <c r="Q94">
        <v>0</v>
      </c>
      <c r="R94">
        <v>0</v>
      </c>
    </row>
    <row r="95" spans="1:18" ht="15">
      <c r="A95">
        <v>3</v>
      </c>
      <c r="B95">
        <v>29</v>
      </c>
      <c r="C95">
        <v>10522</v>
      </c>
      <c r="D95">
        <v>663782</v>
      </c>
      <c r="E95">
        <v>94398</v>
      </c>
      <c r="F95">
        <v>768702</v>
      </c>
      <c r="G95">
        <v>12183</v>
      </c>
      <c r="H95">
        <v>0</v>
      </c>
      <c r="I95">
        <v>0</v>
      </c>
      <c r="J95">
        <v>0</v>
      </c>
      <c r="K95">
        <v>132.94</v>
      </c>
      <c r="L95">
        <v>15.25</v>
      </c>
      <c r="M95">
        <v>-14.72</v>
      </c>
      <c r="N95">
        <v>11.22</v>
      </c>
      <c r="O95">
        <v>13.09</v>
      </c>
      <c r="P95">
        <v>0</v>
      </c>
      <c r="Q95">
        <v>0</v>
      </c>
      <c r="R95">
        <v>0</v>
      </c>
    </row>
    <row r="96" spans="1:18" ht="15">
      <c r="A96">
        <v>3</v>
      </c>
      <c r="B96">
        <v>30</v>
      </c>
      <c r="C96">
        <v>23481</v>
      </c>
      <c r="D96">
        <v>267</v>
      </c>
      <c r="E96">
        <v>58</v>
      </c>
      <c r="F96">
        <v>23806</v>
      </c>
      <c r="G96">
        <v>2251</v>
      </c>
      <c r="H96">
        <v>0</v>
      </c>
      <c r="I96">
        <v>0</v>
      </c>
      <c r="J96">
        <v>0</v>
      </c>
      <c r="K96">
        <v>-1.53</v>
      </c>
      <c r="L96">
        <v>-29.37</v>
      </c>
      <c r="M96">
        <v>-17.14</v>
      </c>
      <c r="N96">
        <v>-2.01</v>
      </c>
      <c r="O96">
        <v>13.8</v>
      </c>
      <c r="P96">
        <v>0</v>
      </c>
      <c r="Q96">
        <v>0</v>
      </c>
      <c r="R96">
        <v>0</v>
      </c>
    </row>
    <row r="97" spans="1:18" ht="15">
      <c r="A97">
        <v>3</v>
      </c>
      <c r="B97">
        <v>31</v>
      </c>
      <c r="C97">
        <v>1518040</v>
      </c>
      <c r="D97">
        <v>16386821</v>
      </c>
      <c r="E97">
        <v>2392573</v>
      </c>
      <c r="F97">
        <v>20297434</v>
      </c>
      <c r="G97">
        <v>988098</v>
      </c>
      <c r="H97">
        <v>322786</v>
      </c>
      <c r="I97">
        <v>0</v>
      </c>
      <c r="J97">
        <v>0</v>
      </c>
      <c r="K97">
        <v>4.25</v>
      </c>
      <c r="L97">
        <v>20.33</v>
      </c>
      <c r="M97">
        <v>9.94</v>
      </c>
      <c r="N97">
        <v>17.66</v>
      </c>
      <c r="O97">
        <v>26.18</v>
      </c>
      <c r="P97">
        <v>-32.29</v>
      </c>
      <c r="Q97">
        <v>0</v>
      </c>
      <c r="R97">
        <v>0</v>
      </c>
    </row>
    <row r="98" spans="1:18" ht="15">
      <c r="A98">
        <v>3</v>
      </c>
      <c r="B98">
        <v>32</v>
      </c>
      <c r="C98">
        <v>3346</v>
      </c>
      <c r="D98">
        <v>0</v>
      </c>
      <c r="E98">
        <v>405133</v>
      </c>
      <c r="F98">
        <v>408479</v>
      </c>
      <c r="G98">
        <v>124171</v>
      </c>
      <c r="H98">
        <v>0</v>
      </c>
      <c r="I98">
        <v>0</v>
      </c>
      <c r="J98">
        <v>0</v>
      </c>
      <c r="K98">
        <v>-17.01</v>
      </c>
      <c r="L98">
        <v>0</v>
      </c>
      <c r="M98">
        <v>24.53</v>
      </c>
      <c r="N98">
        <v>24.02</v>
      </c>
      <c r="O98">
        <v>61.41</v>
      </c>
      <c r="P98">
        <v>0</v>
      </c>
      <c r="Q98">
        <v>0</v>
      </c>
      <c r="R98">
        <v>0</v>
      </c>
    </row>
    <row r="99" spans="1:18" ht="15">
      <c r="A99">
        <v>3</v>
      </c>
      <c r="B99">
        <v>33</v>
      </c>
      <c r="C99">
        <v>0</v>
      </c>
      <c r="D99">
        <v>0</v>
      </c>
      <c r="E99">
        <v>118725</v>
      </c>
      <c r="F99">
        <v>118725</v>
      </c>
      <c r="G99">
        <v>6492</v>
      </c>
      <c r="H99">
        <v>0</v>
      </c>
      <c r="I99">
        <v>0</v>
      </c>
      <c r="J99">
        <v>0</v>
      </c>
      <c r="K99">
        <v>0</v>
      </c>
      <c r="L99">
        <v>0</v>
      </c>
      <c r="M99">
        <v>-6.18</v>
      </c>
      <c r="N99">
        <v>-6.18</v>
      </c>
      <c r="O99">
        <v>-26.09</v>
      </c>
      <c r="P99">
        <v>0</v>
      </c>
      <c r="Q99">
        <v>0</v>
      </c>
      <c r="R99">
        <v>0</v>
      </c>
    </row>
    <row r="100" spans="1:18" ht="15">
      <c r="A100">
        <v>3</v>
      </c>
      <c r="B100">
        <v>34</v>
      </c>
      <c r="C100">
        <v>0</v>
      </c>
      <c r="D100">
        <v>0</v>
      </c>
      <c r="E100">
        <v>77970</v>
      </c>
      <c r="F100">
        <v>77970</v>
      </c>
      <c r="G100">
        <v>8377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-5.26</v>
      </c>
      <c r="N100">
        <v>-5.26</v>
      </c>
      <c r="O100">
        <v>-16.51</v>
      </c>
      <c r="P100">
        <v>0</v>
      </c>
      <c r="Q100">
        <v>0</v>
      </c>
      <c r="R100">
        <v>0</v>
      </c>
    </row>
    <row r="101" spans="1:18" ht="15">
      <c r="A101">
        <v>3</v>
      </c>
      <c r="B101">
        <v>35</v>
      </c>
      <c r="C101">
        <v>23240</v>
      </c>
      <c r="D101">
        <v>267</v>
      </c>
      <c r="E101">
        <v>46</v>
      </c>
      <c r="F101">
        <v>23553</v>
      </c>
      <c r="G101">
        <v>2248</v>
      </c>
      <c r="H101">
        <v>0</v>
      </c>
      <c r="I101">
        <v>0</v>
      </c>
      <c r="J101">
        <v>0</v>
      </c>
      <c r="K101">
        <v>-1.45</v>
      </c>
      <c r="L101">
        <v>-29.37</v>
      </c>
      <c r="M101">
        <v>-2.13</v>
      </c>
      <c r="N101">
        <v>-1.89</v>
      </c>
      <c r="O101">
        <v>15.4</v>
      </c>
      <c r="P101">
        <v>0</v>
      </c>
      <c r="Q101">
        <v>0</v>
      </c>
      <c r="R101">
        <v>0</v>
      </c>
    </row>
    <row r="102" spans="1:18" ht="15">
      <c r="A102">
        <v>3</v>
      </c>
      <c r="B102">
        <v>36</v>
      </c>
      <c r="C102">
        <v>241</v>
      </c>
      <c r="D102">
        <v>0</v>
      </c>
      <c r="E102">
        <v>9</v>
      </c>
      <c r="F102">
        <v>250</v>
      </c>
      <c r="G102">
        <v>3</v>
      </c>
      <c r="H102">
        <v>0</v>
      </c>
      <c r="I102">
        <v>0</v>
      </c>
      <c r="J102">
        <v>0</v>
      </c>
      <c r="K102">
        <v>-9.4</v>
      </c>
      <c r="L102">
        <v>0</v>
      </c>
      <c r="M102">
        <v>-52.63</v>
      </c>
      <c r="N102">
        <v>-12.28</v>
      </c>
      <c r="O102">
        <v>-90</v>
      </c>
      <c r="P102">
        <v>0</v>
      </c>
      <c r="Q102">
        <v>0</v>
      </c>
      <c r="R102">
        <v>0</v>
      </c>
    </row>
    <row r="103" spans="1:18" ht="15">
      <c r="A103">
        <v>3</v>
      </c>
      <c r="B103">
        <v>37</v>
      </c>
      <c r="C103">
        <v>1690</v>
      </c>
      <c r="D103">
        <v>215756</v>
      </c>
      <c r="E103">
        <v>130558</v>
      </c>
      <c r="F103">
        <v>348004</v>
      </c>
      <c r="G103">
        <v>5784</v>
      </c>
      <c r="H103">
        <v>0</v>
      </c>
      <c r="I103">
        <v>0</v>
      </c>
      <c r="J103">
        <v>0</v>
      </c>
      <c r="K103">
        <v>-14.78</v>
      </c>
      <c r="L103">
        <v>-23.91</v>
      </c>
      <c r="M103">
        <v>-10.24</v>
      </c>
      <c r="N103">
        <v>-19.25</v>
      </c>
      <c r="O103">
        <v>-37.69</v>
      </c>
      <c r="P103">
        <v>0</v>
      </c>
      <c r="Q103">
        <v>0</v>
      </c>
      <c r="R103">
        <v>0</v>
      </c>
    </row>
    <row r="104" spans="1:18" ht="15">
      <c r="A104">
        <v>3</v>
      </c>
      <c r="B104">
        <v>38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</row>
    <row r="105" spans="1:18" ht="15">
      <c r="A105">
        <v>3</v>
      </c>
      <c r="B105">
        <v>39</v>
      </c>
      <c r="C105">
        <v>0</v>
      </c>
      <c r="D105">
        <v>0</v>
      </c>
      <c r="E105">
        <v>3</v>
      </c>
      <c r="F105">
        <v>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-25</v>
      </c>
      <c r="N105">
        <v>-25</v>
      </c>
      <c r="O105">
        <v>0</v>
      </c>
      <c r="P105">
        <v>0</v>
      </c>
      <c r="Q105">
        <v>0</v>
      </c>
      <c r="R105">
        <v>0</v>
      </c>
    </row>
    <row r="106" spans="1:18" ht="15">
      <c r="A106">
        <v>3</v>
      </c>
      <c r="B106">
        <v>40</v>
      </c>
      <c r="C106">
        <v>32865</v>
      </c>
      <c r="D106">
        <v>1006796</v>
      </c>
      <c r="E106">
        <v>19240</v>
      </c>
      <c r="F106">
        <v>1058901</v>
      </c>
      <c r="G106">
        <v>5467</v>
      </c>
      <c r="H106">
        <v>0</v>
      </c>
      <c r="I106">
        <v>0</v>
      </c>
      <c r="J106">
        <v>0</v>
      </c>
      <c r="K106">
        <v>2.66</v>
      </c>
      <c r="L106">
        <v>106.29</v>
      </c>
      <c r="M106">
        <v>32.93</v>
      </c>
      <c r="N106">
        <v>98.1</v>
      </c>
      <c r="O106">
        <v>16.15</v>
      </c>
      <c r="P106">
        <v>0</v>
      </c>
      <c r="Q106">
        <v>0</v>
      </c>
      <c r="R106">
        <v>0</v>
      </c>
    </row>
    <row r="107" spans="1:18" ht="15">
      <c r="A107">
        <v>4</v>
      </c>
      <c r="B107">
        <v>1</v>
      </c>
      <c r="C107">
        <v>2049078</v>
      </c>
      <c r="D107">
        <v>967145</v>
      </c>
      <c r="E107">
        <v>27168</v>
      </c>
      <c r="F107">
        <v>9417286</v>
      </c>
      <c r="G107">
        <v>1649107</v>
      </c>
      <c r="H107">
        <v>13220</v>
      </c>
      <c r="I107">
        <v>14123004</v>
      </c>
      <c r="J107">
        <v>0</v>
      </c>
      <c r="K107">
        <v>14.51</v>
      </c>
      <c r="L107">
        <v>6.85</v>
      </c>
      <c r="M107">
        <v>0.19</v>
      </c>
      <c r="N107">
        <v>66.68</v>
      </c>
      <c r="O107">
        <v>11.68</v>
      </c>
      <c r="P107">
        <v>0.09</v>
      </c>
      <c r="Q107">
        <v>100</v>
      </c>
      <c r="R107">
        <v>0</v>
      </c>
    </row>
    <row r="108" spans="1:18" ht="15">
      <c r="A108">
        <v>4</v>
      </c>
      <c r="B108">
        <v>2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18" ht="15">
      <c r="A109">
        <v>4</v>
      </c>
      <c r="B109">
        <v>3</v>
      </c>
      <c r="C109">
        <v>156061</v>
      </c>
      <c r="D109">
        <v>16130</v>
      </c>
      <c r="E109">
        <v>495</v>
      </c>
      <c r="F109">
        <v>1734293</v>
      </c>
      <c r="G109">
        <v>2273975</v>
      </c>
      <c r="H109">
        <v>414</v>
      </c>
      <c r="I109">
        <v>4181368</v>
      </c>
      <c r="J109">
        <v>0</v>
      </c>
      <c r="K109">
        <v>3.73</v>
      </c>
      <c r="L109">
        <v>0.39</v>
      </c>
      <c r="M109">
        <v>0.01</v>
      </c>
      <c r="N109">
        <v>41.48</v>
      </c>
      <c r="O109">
        <v>54.38</v>
      </c>
      <c r="P109">
        <v>0.01</v>
      </c>
      <c r="Q109">
        <v>100</v>
      </c>
      <c r="R109">
        <v>0</v>
      </c>
    </row>
    <row r="110" spans="1:18" ht="15">
      <c r="A110">
        <v>4</v>
      </c>
      <c r="B110">
        <v>4</v>
      </c>
      <c r="C110">
        <v>1064</v>
      </c>
      <c r="D110">
        <v>227</v>
      </c>
      <c r="E110">
        <v>1</v>
      </c>
      <c r="F110">
        <v>3329</v>
      </c>
      <c r="G110">
        <v>4</v>
      </c>
      <c r="H110">
        <v>15</v>
      </c>
      <c r="I110">
        <v>4640</v>
      </c>
      <c r="J110">
        <v>0</v>
      </c>
      <c r="K110">
        <v>22.93</v>
      </c>
      <c r="L110">
        <v>4.89</v>
      </c>
      <c r="M110">
        <v>0.02</v>
      </c>
      <c r="N110">
        <v>71.75</v>
      </c>
      <c r="O110">
        <v>0.09</v>
      </c>
      <c r="P110">
        <v>0.32</v>
      </c>
      <c r="Q110">
        <v>100</v>
      </c>
      <c r="R110">
        <v>0</v>
      </c>
    </row>
    <row r="111" spans="1:18" ht="15">
      <c r="A111">
        <v>4</v>
      </c>
      <c r="B111">
        <v>5</v>
      </c>
      <c r="C111">
        <v>60990</v>
      </c>
      <c r="D111">
        <v>218488</v>
      </c>
      <c r="E111">
        <v>51</v>
      </c>
      <c r="F111">
        <v>132007</v>
      </c>
      <c r="G111">
        <v>161</v>
      </c>
      <c r="H111">
        <v>2573</v>
      </c>
      <c r="I111">
        <v>414270</v>
      </c>
      <c r="J111">
        <v>0</v>
      </c>
      <c r="K111">
        <v>14.73</v>
      </c>
      <c r="L111">
        <v>52.74</v>
      </c>
      <c r="M111">
        <v>0.01</v>
      </c>
      <c r="N111">
        <v>31.86</v>
      </c>
      <c r="O111">
        <v>0.04</v>
      </c>
      <c r="P111">
        <v>0.62</v>
      </c>
      <c r="Q111">
        <v>100</v>
      </c>
      <c r="R111">
        <v>0</v>
      </c>
    </row>
    <row r="112" spans="1:18" ht="15">
      <c r="A112">
        <v>4</v>
      </c>
      <c r="B112">
        <v>6</v>
      </c>
      <c r="C112">
        <v>290</v>
      </c>
      <c r="D112">
        <v>0</v>
      </c>
      <c r="E112">
        <v>0</v>
      </c>
      <c r="F112">
        <v>2</v>
      </c>
      <c r="G112">
        <v>0</v>
      </c>
      <c r="H112">
        <v>0</v>
      </c>
      <c r="I112">
        <v>292</v>
      </c>
      <c r="J112">
        <v>0</v>
      </c>
      <c r="K112">
        <v>99.32</v>
      </c>
      <c r="L112">
        <v>0</v>
      </c>
      <c r="M112">
        <v>0</v>
      </c>
      <c r="N112">
        <v>0.68</v>
      </c>
      <c r="O112">
        <v>0</v>
      </c>
      <c r="P112">
        <v>0</v>
      </c>
      <c r="Q112">
        <v>100</v>
      </c>
      <c r="R112">
        <v>0</v>
      </c>
    </row>
    <row r="113" spans="1:18" ht="15">
      <c r="A113">
        <v>4</v>
      </c>
      <c r="B113">
        <v>7</v>
      </c>
      <c r="C113">
        <v>2323404</v>
      </c>
      <c r="D113">
        <v>1212435</v>
      </c>
      <c r="E113">
        <v>30099</v>
      </c>
      <c r="F113">
        <v>11327031</v>
      </c>
      <c r="G113">
        <v>3937333</v>
      </c>
      <c r="H113">
        <v>16350</v>
      </c>
      <c r="I113">
        <v>18846652</v>
      </c>
      <c r="J113">
        <v>0</v>
      </c>
      <c r="K113">
        <v>12.33</v>
      </c>
      <c r="L113">
        <v>6.43</v>
      </c>
      <c r="M113">
        <v>0.16</v>
      </c>
      <c r="N113">
        <v>60.1</v>
      </c>
      <c r="O113">
        <v>20.89</v>
      </c>
      <c r="P113">
        <v>0.09</v>
      </c>
      <c r="Q113">
        <v>100</v>
      </c>
      <c r="R113">
        <v>0</v>
      </c>
    </row>
    <row r="114" spans="1:18" ht="15">
      <c r="A114">
        <v>4</v>
      </c>
      <c r="B114">
        <v>8</v>
      </c>
      <c r="C114">
        <v>452356</v>
      </c>
      <c r="D114">
        <v>668456</v>
      </c>
      <c r="E114">
        <v>1501</v>
      </c>
      <c r="F114">
        <v>66373</v>
      </c>
      <c r="G114">
        <v>70966</v>
      </c>
      <c r="H114">
        <v>4895</v>
      </c>
      <c r="I114">
        <v>1264547</v>
      </c>
      <c r="J114">
        <v>0</v>
      </c>
      <c r="K114">
        <v>35.77</v>
      </c>
      <c r="L114">
        <v>52.86</v>
      </c>
      <c r="M114">
        <v>0.12</v>
      </c>
      <c r="N114">
        <v>5.25</v>
      </c>
      <c r="O114">
        <v>5.61</v>
      </c>
      <c r="P114">
        <v>0.39</v>
      </c>
      <c r="Q114">
        <v>100</v>
      </c>
      <c r="R114">
        <v>0</v>
      </c>
    </row>
    <row r="115" spans="1:18" ht="15">
      <c r="A115">
        <v>4</v>
      </c>
      <c r="B115">
        <v>9</v>
      </c>
      <c r="C115">
        <v>1297374</v>
      </c>
      <c r="D115">
        <v>434734</v>
      </c>
      <c r="E115">
        <v>19696</v>
      </c>
      <c r="F115">
        <v>10088466</v>
      </c>
      <c r="G115">
        <v>3500708</v>
      </c>
      <c r="H115">
        <v>8029</v>
      </c>
      <c r="I115">
        <v>15349007</v>
      </c>
      <c r="J115">
        <v>0</v>
      </c>
      <c r="K115">
        <v>8.45</v>
      </c>
      <c r="L115">
        <v>2.83</v>
      </c>
      <c r="M115">
        <v>0.13</v>
      </c>
      <c r="N115">
        <v>65.73</v>
      </c>
      <c r="O115">
        <v>22.81</v>
      </c>
      <c r="P115">
        <v>0.05</v>
      </c>
      <c r="Q115">
        <v>100</v>
      </c>
      <c r="R115">
        <v>0</v>
      </c>
    </row>
    <row r="116" spans="1:18" ht="15">
      <c r="A116">
        <v>4</v>
      </c>
      <c r="B116">
        <v>10</v>
      </c>
      <c r="C116">
        <v>573674</v>
      </c>
      <c r="D116">
        <v>109245</v>
      </c>
      <c r="E116">
        <v>8902</v>
      </c>
      <c r="F116">
        <v>1172192</v>
      </c>
      <c r="G116">
        <v>365659</v>
      </c>
      <c r="H116">
        <v>3426</v>
      </c>
      <c r="I116">
        <v>2233098</v>
      </c>
      <c r="J116">
        <v>0</v>
      </c>
      <c r="K116">
        <v>25.7</v>
      </c>
      <c r="L116">
        <v>4.89</v>
      </c>
      <c r="M116">
        <v>0.4</v>
      </c>
      <c r="N116">
        <v>52.49</v>
      </c>
      <c r="O116">
        <v>16.37</v>
      </c>
      <c r="P116">
        <v>0.15</v>
      </c>
      <c r="Q116">
        <v>100</v>
      </c>
      <c r="R116">
        <v>0</v>
      </c>
    </row>
    <row r="117" spans="1:18" ht="15">
      <c r="A117">
        <v>4</v>
      </c>
      <c r="B117">
        <v>11</v>
      </c>
      <c r="C117">
        <v>145260</v>
      </c>
      <c r="D117">
        <v>311067</v>
      </c>
      <c r="E117">
        <v>7667</v>
      </c>
      <c r="F117">
        <v>244289</v>
      </c>
      <c r="G117">
        <v>5217</v>
      </c>
      <c r="H117">
        <v>121211</v>
      </c>
      <c r="I117">
        <v>834711</v>
      </c>
      <c r="J117">
        <v>0</v>
      </c>
      <c r="K117">
        <v>17.39</v>
      </c>
      <c r="L117">
        <v>37.27</v>
      </c>
      <c r="M117">
        <v>0.92</v>
      </c>
      <c r="N117">
        <v>29.27</v>
      </c>
      <c r="O117">
        <v>0.63</v>
      </c>
      <c r="P117">
        <v>14.52</v>
      </c>
      <c r="Q117">
        <v>100</v>
      </c>
      <c r="R117">
        <v>0</v>
      </c>
    </row>
    <row r="118" spans="1:18" ht="15">
      <c r="A118">
        <v>4</v>
      </c>
      <c r="B118">
        <v>12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</row>
    <row r="119" spans="1:18" ht="15">
      <c r="A119">
        <v>4</v>
      </c>
      <c r="B119">
        <v>13</v>
      </c>
      <c r="C119">
        <v>0</v>
      </c>
      <c r="D119">
        <v>1455</v>
      </c>
      <c r="E119">
        <v>409</v>
      </c>
      <c r="F119">
        <v>0</v>
      </c>
      <c r="G119">
        <v>0</v>
      </c>
      <c r="H119">
        <v>0</v>
      </c>
      <c r="I119">
        <v>1864</v>
      </c>
      <c r="J119">
        <v>0</v>
      </c>
      <c r="K119">
        <v>0</v>
      </c>
      <c r="L119">
        <v>78.06</v>
      </c>
      <c r="M119">
        <v>21.94</v>
      </c>
      <c r="N119">
        <v>0</v>
      </c>
      <c r="O119">
        <v>0</v>
      </c>
      <c r="P119">
        <v>0</v>
      </c>
      <c r="Q119">
        <v>100</v>
      </c>
      <c r="R119">
        <v>0</v>
      </c>
    </row>
    <row r="120" spans="1:18" ht="15">
      <c r="A120">
        <v>4</v>
      </c>
      <c r="B120">
        <v>14</v>
      </c>
      <c r="C120">
        <v>1928</v>
      </c>
      <c r="D120">
        <v>544</v>
      </c>
      <c r="E120">
        <v>0</v>
      </c>
      <c r="F120">
        <v>0</v>
      </c>
      <c r="G120">
        <v>0</v>
      </c>
      <c r="H120">
        <v>8863</v>
      </c>
      <c r="I120">
        <v>11335</v>
      </c>
      <c r="J120">
        <v>0</v>
      </c>
      <c r="K120">
        <v>17.01</v>
      </c>
      <c r="L120">
        <v>4.8</v>
      </c>
      <c r="M120">
        <v>0</v>
      </c>
      <c r="N120">
        <v>0</v>
      </c>
      <c r="O120">
        <v>0</v>
      </c>
      <c r="P120">
        <v>78.19</v>
      </c>
      <c r="Q120">
        <v>100</v>
      </c>
      <c r="R120">
        <v>0</v>
      </c>
    </row>
    <row r="121" spans="1:18" ht="15">
      <c r="A121">
        <v>4</v>
      </c>
      <c r="B121">
        <v>15</v>
      </c>
      <c r="C121">
        <v>52608</v>
      </c>
      <c r="D121">
        <v>231672</v>
      </c>
      <c r="E121">
        <v>0</v>
      </c>
      <c r="F121">
        <v>1308</v>
      </c>
      <c r="G121">
        <v>384</v>
      </c>
      <c r="H121">
        <v>68460</v>
      </c>
      <c r="I121">
        <v>354432</v>
      </c>
      <c r="J121">
        <v>0</v>
      </c>
      <c r="K121">
        <v>14.84</v>
      </c>
      <c r="L121">
        <v>65.36</v>
      </c>
      <c r="M121">
        <v>0</v>
      </c>
      <c r="N121">
        <v>0.37</v>
      </c>
      <c r="O121">
        <v>0.11</v>
      </c>
      <c r="P121">
        <v>19.32</v>
      </c>
      <c r="Q121">
        <v>100</v>
      </c>
      <c r="R121">
        <v>0</v>
      </c>
    </row>
    <row r="122" spans="1:18" ht="15">
      <c r="A122">
        <v>4</v>
      </c>
      <c r="B122">
        <v>16</v>
      </c>
      <c r="C122">
        <v>220637</v>
      </c>
      <c r="D122">
        <v>738448</v>
      </c>
      <c r="E122">
        <v>8076</v>
      </c>
      <c r="F122">
        <v>253000</v>
      </c>
      <c r="G122">
        <v>5984</v>
      </c>
      <c r="H122">
        <v>200831</v>
      </c>
      <c r="I122">
        <v>1426976</v>
      </c>
      <c r="J122">
        <v>0</v>
      </c>
      <c r="K122">
        <v>15.46</v>
      </c>
      <c r="L122">
        <v>51.75</v>
      </c>
      <c r="M122">
        <v>0.57</v>
      </c>
      <c r="N122">
        <v>17.73</v>
      </c>
      <c r="O122">
        <v>0.42</v>
      </c>
      <c r="P122">
        <v>14.07</v>
      </c>
      <c r="Q122">
        <v>100</v>
      </c>
      <c r="R122">
        <v>0</v>
      </c>
    </row>
    <row r="123" spans="1:18" ht="15">
      <c r="A123">
        <v>4</v>
      </c>
      <c r="B123">
        <v>17</v>
      </c>
      <c r="C123">
        <v>2544041</v>
      </c>
      <c r="D123">
        <v>1950883</v>
      </c>
      <c r="E123">
        <v>38175</v>
      </c>
      <c r="F123">
        <v>11580031</v>
      </c>
      <c r="G123">
        <v>3943317</v>
      </c>
      <c r="H123">
        <v>217181</v>
      </c>
      <c r="I123">
        <v>20273628</v>
      </c>
      <c r="J123">
        <v>0</v>
      </c>
      <c r="K123">
        <v>12.55</v>
      </c>
      <c r="L123">
        <v>9.62</v>
      </c>
      <c r="M123">
        <v>0.19</v>
      </c>
      <c r="N123">
        <v>57.12</v>
      </c>
      <c r="O123">
        <v>19.45</v>
      </c>
      <c r="P123">
        <v>1.07</v>
      </c>
      <c r="Q123">
        <v>100</v>
      </c>
      <c r="R123">
        <v>0</v>
      </c>
    </row>
    <row r="124" spans="1:18" ht="15">
      <c r="A124">
        <v>4</v>
      </c>
      <c r="B124">
        <v>18</v>
      </c>
      <c r="C124">
        <v>159173</v>
      </c>
      <c r="D124">
        <v>75360</v>
      </c>
      <c r="E124">
        <v>6128</v>
      </c>
      <c r="F124">
        <v>150187</v>
      </c>
      <c r="G124">
        <v>17172</v>
      </c>
      <c r="H124">
        <v>459</v>
      </c>
      <c r="I124">
        <v>408479</v>
      </c>
      <c r="J124">
        <v>0</v>
      </c>
      <c r="K124">
        <v>38.97</v>
      </c>
      <c r="L124">
        <v>18.45</v>
      </c>
      <c r="M124">
        <v>1.5</v>
      </c>
      <c r="N124">
        <v>36.77</v>
      </c>
      <c r="O124">
        <v>4.2</v>
      </c>
      <c r="P124">
        <v>0.11</v>
      </c>
      <c r="Q124">
        <v>100</v>
      </c>
      <c r="R124">
        <v>0</v>
      </c>
    </row>
    <row r="125" spans="1:18" ht="15">
      <c r="A125">
        <v>4</v>
      </c>
      <c r="B125">
        <v>19</v>
      </c>
      <c r="C125">
        <v>21906</v>
      </c>
      <c r="D125">
        <v>11952</v>
      </c>
      <c r="E125">
        <v>414</v>
      </c>
      <c r="F125">
        <v>8980</v>
      </c>
      <c r="G125">
        <v>153373</v>
      </c>
      <c r="H125">
        <v>70</v>
      </c>
      <c r="I125">
        <v>196695</v>
      </c>
      <c r="J125">
        <v>0</v>
      </c>
      <c r="K125">
        <v>11.12</v>
      </c>
      <c r="L125">
        <v>6.08</v>
      </c>
      <c r="M125">
        <v>0.21</v>
      </c>
      <c r="N125">
        <v>4.57</v>
      </c>
      <c r="O125">
        <v>77.98</v>
      </c>
      <c r="P125">
        <v>0.04</v>
      </c>
      <c r="Q125">
        <v>100</v>
      </c>
      <c r="R125">
        <v>0</v>
      </c>
    </row>
    <row r="126" spans="1:18" ht="15">
      <c r="A126">
        <v>4</v>
      </c>
      <c r="B126">
        <v>20</v>
      </c>
      <c r="C126">
        <v>56211</v>
      </c>
      <c r="D126">
        <v>10445</v>
      </c>
      <c r="E126">
        <v>2384</v>
      </c>
      <c r="F126">
        <v>40116</v>
      </c>
      <c r="G126">
        <v>14086</v>
      </c>
      <c r="H126">
        <v>128</v>
      </c>
      <c r="I126">
        <v>123370</v>
      </c>
      <c r="J126">
        <v>0</v>
      </c>
      <c r="K126">
        <v>45.56</v>
      </c>
      <c r="L126">
        <v>8.47</v>
      </c>
      <c r="M126">
        <v>1.93</v>
      </c>
      <c r="N126">
        <v>32.52</v>
      </c>
      <c r="O126">
        <v>11.42</v>
      </c>
      <c r="P126">
        <v>0.1</v>
      </c>
      <c r="Q126">
        <v>100</v>
      </c>
      <c r="R126">
        <v>0</v>
      </c>
    </row>
    <row r="127" spans="1:18" ht="15">
      <c r="A127">
        <v>4</v>
      </c>
      <c r="B127">
        <v>21</v>
      </c>
      <c r="C127">
        <v>20841</v>
      </c>
      <c r="D127">
        <v>193710</v>
      </c>
      <c r="E127">
        <v>0</v>
      </c>
      <c r="F127">
        <v>7403</v>
      </c>
      <c r="G127">
        <v>383</v>
      </c>
      <c r="H127">
        <v>2297</v>
      </c>
      <c r="I127">
        <v>224634</v>
      </c>
      <c r="J127">
        <v>0</v>
      </c>
      <c r="K127">
        <v>9.28</v>
      </c>
      <c r="L127">
        <v>86.23</v>
      </c>
      <c r="M127">
        <v>0</v>
      </c>
      <c r="N127">
        <v>3.3</v>
      </c>
      <c r="O127">
        <v>0.17</v>
      </c>
      <c r="P127">
        <v>1.02</v>
      </c>
      <c r="Q127">
        <v>100</v>
      </c>
      <c r="R127">
        <v>0</v>
      </c>
    </row>
    <row r="128" spans="1:18" ht="15">
      <c r="A128">
        <v>4</v>
      </c>
      <c r="B128">
        <v>22</v>
      </c>
      <c r="C128">
        <v>40239</v>
      </c>
      <c r="D128">
        <v>733</v>
      </c>
      <c r="E128">
        <v>112287</v>
      </c>
      <c r="F128">
        <v>576689</v>
      </c>
      <c r="G128">
        <v>279245</v>
      </c>
      <c r="H128">
        <v>47014</v>
      </c>
      <c r="I128">
        <v>1056207</v>
      </c>
      <c r="J128">
        <v>0</v>
      </c>
      <c r="K128">
        <v>3.81</v>
      </c>
      <c r="L128">
        <v>0.07</v>
      </c>
      <c r="M128">
        <v>10.63</v>
      </c>
      <c r="N128">
        <v>54.6</v>
      </c>
      <c r="O128">
        <v>26.44</v>
      </c>
      <c r="P128">
        <v>4.45</v>
      </c>
      <c r="Q128">
        <v>100</v>
      </c>
      <c r="R128">
        <v>0</v>
      </c>
    </row>
    <row r="129" spans="1:18" ht="15">
      <c r="A129">
        <v>4</v>
      </c>
      <c r="B129">
        <v>23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1.7</v>
      </c>
      <c r="L129">
        <v>11.21</v>
      </c>
      <c r="M129">
        <v>-31.74</v>
      </c>
      <c r="N129">
        <v>33.23</v>
      </c>
      <c r="O129">
        <v>-1.98</v>
      </c>
      <c r="P129">
        <v>8.62</v>
      </c>
      <c r="Q129">
        <v>17.69</v>
      </c>
      <c r="R129">
        <v>0</v>
      </c>
    </row>
    <row r="130" spans="1:18" ht="15">
      <c r="A130">
        <v>4</v>
      </c>
      <c r="B130">
        <v>24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29.15</v>
      </c>
      <c r="L130">
        <v>671.58</v>
      </c>
      <c r="M130">
        <v>100.97</v>
      </c>
      <c r="N130">
        <v>430.84</v>
      </c>
      <c r="O130">
        <v>-13.95</v>
      </c>
      <c r="P130">
        <v>230.27</v>
      </c>
      <c r="Q130">
        <v>97.61</v>
      </c>
      <c r="R130">
        <v>0</v>
      </c>
    </row>
    <row r="131" spans="1:18" ht="15">
      <c r="A131">
        <v>5</v>
      </c>
      <c r="B131">
        <v>1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81.6</v>
      </c>
      <c r="L131">
        <v>87.23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</row>
    <row r="132" spans="1:18" ht="15">
      <c r="A132">
        <v>5</v>
      </c>
      <c r="B132">
        <v>2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2.79</v>
      </c>
      <c r="L132">
        <v>0.34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18" ht="15">
      <c r="A133">
        <v>5</v>
      </c>
      <c r="B133">
        <v>3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6.11</v>
      </c>
      <c r="L133">
        <v>8.62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18" ht="15">
      <c r="A134">
        <v>5</v>
      </c>
      <c r="B134">
        <v>4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3.49</v>
      </c>
      <c r="L134">
        <v>1.87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</row>
    <row r="135" spans="1:18" ht="15">
      <c r="A135">
        <v>5</v>
      </c>
      <c r="B135">
        <v>5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0.14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</row>
    <row r="136" spans="1:18" ht="15">
      <c r="A136">
        <v>5</v>
      </c>
      <c r="B136">
        <v>6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5.87</v>
      </c>
      <c r="L136">
        <v>1.94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</row>
    <row r="137" spans="1:18" ht="15">
      <c r="A137">
        <v>5</v>
      </c>
      <c r="B137">
        <v>7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100</v>
      </c>
      <c r="L137">
        <v>100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</row>
    <row r="138" ht="15">
      <c r="A138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3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8" ht="15">
      <c r="A1">
        <v>1</v>
      </c>
      <c r="B1">
        <v>1</v>
      </c>
      <c r="C1">
        <v>701679</v>
      </c>
      <c r="D1">
        <v>0</v>
      </c>
      <c r="E1">
        <v>0</v>
      </c>
      <c r="F1">
        <v>0</v>
      </c>
      <c r="G1">
        <v>0</v>
      </c>
      <c r="H1">
        <v>0</v>
      </c>
      <c r="I1">
        <v>2013</v>
      </c>
      <c r="J1" t="s">
        <v>0</v>
      </c>
      <c r="K1">
        <v>-1.06</v>
      </c>
      <c r="L1">
        <v>8.56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</row>
    <row r="2" spans="1:18" ht="15">
      <c r="A2">
        <v>1</v>
      </c>
      <c r="B2">
        <v>2</v>
      </c>
      <c r="C2">
        <v>538201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-7.86</v>
      </c>
      <c r="L2">
        <v>6.57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</row>
    <row r="3" spans="1:18" ht="15">
      <c r="A3">
        <v>1</v>
      </c>
      <c r="B3">
        <v>3</v>
      </c>
      <c r="C3">
        <v>625835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-7.15</v>
      </c>
      <c r="L3">
        <v>7.63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</row>
    <row r="4" spans="1:18" ht="15">
      <c r="A4">
        <v>1</v>
      </c>
      <c r="B4">
        <v>4</v>
      </c>
      <c r="C4">
        <v>1802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84.25</v>
      </c>
      <c r="L4">
        <v>0.02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ht="15">
      <c r="A5">
        <v>1</v>
      </c>
      <c r="B5">
        <v>5</v>
      </c>
      <c r="C5">
        <v>10764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-7.98</v>
      </c>
      <c r="L5">
        <v>0.13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</row>
    <row r="6" spans="1:18" ht="15">
      <c r="A6">
        <v>1</v>
      </c>
      <c r="B6">
        <v>6</v>
      </c>
      <c r="C6">
        <v>51094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-14.09</v>
      </c>
      <c r="L6">
        <v>0.62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</row>
    <row r="7" spans="1:18" ht="15">
      <c r="A7">
        <v>1</v>
      </c>
      <c r="B7">
        <v>7</v>
      </c>
      <c r="C7">
        <v>59076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-5.98</v>
      </c>
      <c r="L7">
        <v>0.72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</row>
    <row r="8" spans="1:18" ht="15">
      <c r="A8">
        <v>1</v>
      </c>
      <c r="B8">
        <v>8</v>
      </c>
      <c r="C8">
        <v>468470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-1.98</v>
      </c>
      <c r="L8">
        <v>5.71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</row>
    <row r="9" spans="1:18" ht="15">
      <c r="A9">
        <v>1</v>
      </c>
      <c r="B9">
        <v>9</v>
      </c>
      <c r="C9">
        <v>525544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-1.99</v>
      </c>
      <c r="L9">
        <v>6.41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</row>
    <row r="10" spans="1:18" ht="15">
      <c r="A10">
        <v>1</v>
      </c>
      <c r="B10">
        <v>10</v>
      </c>
      <c r="C10">
        <v>4164569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-6.22</v>
      </c>
      <c r="L10">
        <v>50.8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</row>
    <row r="11" spans="1:18" ht="15">
      <c r="A11">
        <v>1</v>
      </c>
      <c r="B11">
        <v>11</v>
      </c>
      <c r="C11">
        <v>2933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-23.46</v>
      </c>
      <c r="L11">
        <v>0.04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8" ht="15">
      <c r="A12">
        <v>1</v>
      </c>
      <c r="B12">
        <v>12</v>
      </c>
      <c r="C12">
        <v>2962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-31.32</v>
      </c>
      <c r="L12">
        <v>0.04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 ht="15">
      <c r="A13">
        <v>1</v>
      </c>
      <c r="B13">
        <v>13</v>
      </c>
      <c r="C13">
        <v>630854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-2.09</v>
      </c>
      <c r="L13">
        <v>7.7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</row>
    <row r="14" spans="1:18" ht="15">
      <c r="A14">
        <v>1</v>
      </c>
      <c r="B14">
        <v>14</v>
      </c>
      <c r="C14">
        <v>22669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-24.36</v>
      </c>
      <c r="L14">
        <v>0.28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</row>
    <row r="15" spans="1:18" ht="15">
      <c r="A15">
        <v>1</v>
      </c>
      <c r="B15">
        <v>15</v>
      </c>
      <c r="C15">
        <v>101934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1.5</v>
      </c>
      <c r="L15">
        <v>1.24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</row>
    <row r="16" spans="1:18" ht="15">
      <c r="A16">
        <v>1</v>
      </c>
      <c r="B16">
        <v>16</v>
      </c>
      <c r="C16">
        <v>101642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-3.03</v>
      </c>
      <c r="L16">
        <v>1.24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</row>
    <row r="17" spans="1:18" ht="15">
      <c r="A17">
        <v>1</v>
      </c>
      <c r="B17">
        <v>17</v>
      </c>
      <c r="C17">
        <v>68661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5.58</v>
      </c>
      <c r="L17">
        <v>0.84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</row>
    <row r="18" spans="1:18" ht="15">
      <c r="A18">
        <v>1</v>
      </c>
      <c r="B18">
        <v>18</v>
      </c>
      <c r="C18">
        <v>119264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6.44</v>
      </c>
      <c r="L18">
        <v>1.45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</row>
    <row r="19" spans="1:18" ht="15">
      <c r="A19">
        <v>1</v>
      </c>
      <c r="B19">
        <v>19</v>
      </c>
      <c r="C19">
        <v>8197953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-4.92</v>
      </c>
      <c r="L19">
        <v>100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</row>
    <row r="20" spans="1:18" ht="15">
      <c r="A20">
        <v>1</v>
      </c>
      <c r="B20">
        <v>20</v>
      </c>
      <c r="C20">
        <v>1031318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-0.72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 ht="15">
      <c r="A21">
        <v>2</v>
      </c>
      <c r="B21">
        <v>1</v>
      </c>
      <c r="C21">
        <v>469073</v>
      </c>
      <c r="D21">
        <v>10414257</v>
      </c>
      <c r="E21">
        <v>91126</v>
      </c>
      <c r="F21">
        <v>90358</v>
      </c>
      <c r="G21">
        <v>145344</v>
      </c>
      <c r="H21">
        <v>8407199</v>
      </c>
      <c r="I21">
        <v>493654</v>
      </c>
      <c r="J21">
        <v>9046197</v>
      </c>
      <c r="K21">
        <v>-5.95</v>
      </c>
      <c r="L21">
        <v>8.41</v>
      </c>
      <c r="M21">
        <v>130.21</v>
      </c>
      <c r="N21">
        <v>111.49</v>
      </c>
      <c r="O21">
        <v>-8.2</v>
      </c>
      <c r="P21">
        <v>10.74</v>
      </c>
      <c r="Q21">
        <v>45.91</v>
      </c>
      <c r="R21">
        <v>11.84</v>
      </c>
    </row>
    <row r="22" spans="1:18" ht="15">
      <c r="A22">
        <v>2</v>
      </c>
      <c r="B22">
        <v>2</v>
      </c>
      <c r="C22">
        <v>2054</v>
      </c>
      <c r="D22">
        <v>40430</v>
      </c>
      <c r="E22">
        <v>0</v>
      </c>
      <c r="F22">
        <v>0</v>
      </c>
      <c r="G22">
        <v>2334</v>
      </c>
      <c r="H22">
        <v>15346</v>
      </c>
      <c r="I22">
        <v>7262</v>
      </c>
      <c r="J22">
        <v>24942</v>
      </c>
      <c r="K22">
        <v>-0.68</v>
      </c>
      <c r="L22">
        <v>-49.08</v>
      </c>
      <c r="M22">
        <v>0</v>
      </c>
      <c r="N22">
        <v>0</v>
      </c>
      <c r="O22">
        <v>-33.24</v>
      </c>
      <c r="P22">
        <v>-61.79</v>
      </c>
      <c r="Q22">
        <v>89.81</v>
      </c>
      <c r="R22">
        <v>-47.47</v>
      </c>
    </row>
    <row r="23" spans="1:18" ht="15">
      <c r="A23">
        <v>2</v>
      </c>
      <c r="B23">
        <v>3</v>
      </c>
      <c r="C23">
        <v>149774</v>
      </c>
      <c r="D23">
        <v>9369857</v>
      </c>
      <c r="E23">
        <v>58</v>
      </c>
      <c r="F23">
        <v>748</v>
      </c>
      <c r="G23">
        <v>21652</v>
      </c>
      <c r="H23">
        <v>37433</v>
      </c>
      <c r="I23">
        <v>52</v>
      </c>
      <c r="J23">
        <v>59137</v>
      </c>
      <c r="K23">
        <v>0.2</v>
      </c>
      <c r="L23">
        <v>1</v>
      </c>
      <c r="M23">
        <v>-24.68</v>
      </c>
      <c r="N23">
        <v>-40.82</v>
      </c>
      <c r="O23">
        <v>6.11</v>
      </c>
      <c r="P23">
        <v>-23.98</v>
      </c>
      <c r="Q23">
        <v>-54.39</v>
      </c>
      <c r="R23">
        <v>-15.23</v>
      </c>
    </row>
    <row r="24" spans="1:18" ht="15">
      <c r="A24">
        <v>2</v>
      </c>
      <c r="B24">
        <v>4</v>
      </c>
      <c r="C24">
        <v>1116</v>
      </c>
      <c r="D24">
        <v>37789</v>
      </c>
      <c r="E24">
        <v>1</v>
      </c>
      <c r="F24">
        <v>20</v>
      </c>
      <c r="G24">
        <v>322</v>
      </c>
      <c r="H24">
        <v>9070</v>
      </c>
      <c r="I24">
        <v>0</v>
      </c>
      <c r="J24">
        <v>9392</v>
      </c>
      <c r="K24">
        <v>27.69</v>
      </c>
      <c r="L24">
        <v>-38.08</v>
      </c>
      <c r="M24">
        <v>0</v>
      </c>
      <c r="N24">
        <v>0</v>
      </c>
      <c r="O24">
        <v>28.8</v>
      </c>
      <c r="P24">
        <v>-79.35</v>
      </c>
      <c r="Q24">
        <v>0</v>
      </c>
      <c r="R24">
        <v>-78.74</v>
      </c>
    </row>
    <row r="25" spans="1:18" ht="15">
      <c r="A25">
        <v>2</v>
      </c>
      <c r="B25">
        <v>5</v>
      </c>
      <c r="C25">
        <v>619963</v>
      </c>
      <c r="D25">
        <v>19821903</v>
      </c>
      <c r="E25">
        <v>91185</v>
      </c>
      <c r="F25">
        <v>91126</v>
      </c>
      <c r="G25">
        <v>167318</v>
      </c>
      <c r="H25">
        <v>8453702</v>
      </c>
      <c r="I25">
        <v>493706</v>
      </c>
      <c r="J25">
        <v>9114726</v>
      </c>
      <c r="K25">
        <v>-4.49</v>
      </c>
      <c r="L25">
        <v>4.63</v>
      </c>
      <c r="M25">
        <v>129.91</v>
      </c>
      <c r="N25">
        <v>107.16</v>
      </c>
      <c r="O25">
        <v>-6.51</v>
      </c>
      <c r="P25">
        <v>10</v>
      </c>
      <c r="Q25">
        <v>45.88</v>
      </c>
      <c r="R25">
        <v>11.12</v>
      </c>
    </row>
    <row r="26" spans="1:18" ht="15">
      <c r="A26">
        <v>2</v>
      </c>
      <c r="B26">
        <v>6</v>
      </c>
      <c r="C26">
        <v>2282</v>
      </c>
      <c r="D26">
        <v>144855</v>
      </c>
      <c r="E26">
        <v>3</v>
      </c>
      <c r="F26">
        <v>4</v>
      </c>
      <c r="G26">
        <v>4979</v>
      </c>
      <c r="H26">
        <v>22809</v>
      </c>
      <c r="I26">
        <v>2</v>
      </c>
      <c r="J26">
        <v>27790</v>
      </c>
      <c r="K26">
        <v>5.75</v>
      </c>
      <c r="L26">
        <v>11.01</v>
      </c>
      <c r="M26">
        <v>-78.57</v>
      </c>
      <c r="N26">
        <v>-98.82</v>
      </c>
      <c r="O26">
        <v>-9.67</v>
      </c>
      <c r="P26">
        <v>1847.82</v>
      </c>
      <c r="Q26">
        <v>0</v>
      </c>
      <c r="R26">
        <v>315.71</v>
      </c>
    </row>
    <row r="27" spans="1:18" ht="15">
      <c r="A27">
        <v>2</v>
      </c>
      <c r="B27">
        <v>7</v>
      </c>
      <c r="C27">
        <v>382</v>
      </c>
      <c r="D27">
        <v>3741</v>
      </c>
      <c r="E27">
        <v>0</v>
      </c>
      <c r="F27">
        <v>0</v>
      </c>
      <c r="G27">
        <v>562</v>
      </c>
      <c r="H27">
        <v>2132</v>
      </c>
      <c r="I27">
        <v>0</v>
      </c>
      <c r="J27">
        <v>2694</v>
      </c>
      <c r="K27">
        <v>-24.36</v>
      </c>
      <c r="L27">
        <v>-43.43</v>
      </c>
      <c r="M27">
        <v>0</v>
      </c>
      <c r="N27">
        <v>0</v>
      </c>
      <c r="O27">
        <v>-3.6</v>
      </c>
      <c r="P27">
        <v>-15.96</v>
      </c>
      <c r="Q27">
        <v>0</v>
      </c>
      <c r="R27">
        <v>-13.65</v>
      </c>
    </row>
    <row r="28" spans="1:18" ht="15">
      <c r="A28">
        <v>2</v>
      </c>
      <c r="B28">
        <v>8</v>
      </c>
      <c r="C28">
        <v>252091</v>
      </c>
      <c r="D28">
        <v>7111685</v>
      </c>
      <c r="E28">
        <v>1763</v>
      </c>
      <c r="F28">
        <v>50811</v>
      </c>
      <c r="G28">
        <v>9223</v>
      </c>
      <c r="H28">
        <v>199195</v>
      </c>
      <c r="I28">
        <v>0</v>
      </c>
      <c r="J28">
        <v>208418</v>
      </c>
      <c r="K28">
        <v>32.76</v>
      </c>
      <c r="L28">
        <v>-35.3</v>
      </c>
      <c r="M28">
        <v>31.67</v>
      </c>
      <c r="N28">
        <v>44.67</v>
      </c>
      <c r="O28">
        <v>-24.17</v>
      </c>
      <c r="P28">
        <v>50.92</v>
      </c>
      <c r="Q28">
        <v>0</v>
      </c>
      <c r="R28">
        <v>44.59</v>
      </c>
    </row>
    <row r="29" spans="1:18" ht="15">
      <c r="A29">
        <v>2</v>
      </c>
      <c r="B29">
        <v>9</v>
      </c>
      <c r="C29">
        <v>9792</v>
      </c>
      <c r="D29">
        <v>42180</v>
      </c>
      <c r="E29">
        <v>11351</v>
      </c>
      <c r="F29">
        <v>1685</v>
      </c>
      <c r="G29">
        <v>2604</v>
      </c>
      <c r="H29">
        <v>43998</v>
      </c>
      <c r="I29">
        <v>0</v>
      </c>
      <c r="J29">
        <v>46602</v>
      </c>
      <c r="K29">
        <v>55.33</v>
      </c>
      <c r="L29">
        <v>-15.76</v>
      </c>
      <c r="M29">
        <v>235.73</v>
      </c>
      <c r="N29">
        <v>54.87</v>
      </c>
      <c r="O29">
        <v>152.08</v>
      </c>
      <c r="P29">
        <v>-1.14</v>
      </c>
      <c r="Q29">
        <v>0</v>
      </c>
      <c r="R29">
        <v>2.34</v>
      </c>
    </row>
    <row r="30" spans="1:18" ht="15">
      <c r="A30">
        <v>2</v>
      </c>
      <c r="B30">
        <v>10</v>
      </c>
      <c r="C30">
        <v>262265</v>
      </c>
      <c r="D30">
        <v>7157606</v>
      </c>
      <c r="E30">
        <v>13114</v>
      </c>
      <c r="F30">
        <v>52496</v>
      </c>
      <c r="G30">
        <v>12389</v>
      </c>
      <c r="H30">
        <v>245325</v>
      </c>
      <c r="I30">
        <v>0</v>
      </c>
      <c r="J30">
        <v>257714</v>
      </c>
      <c r="K30">
        <v>33.34</v>
      </c>
      <c r="L30">
        <v>-35.21</v>
      </c>
      <c r="M30">
        <v>177.84</v>
      </c>
      <c r="N30">
        <v>44.98</v>
      </c>
      <c r="O30">
        <v>-10.09</v>
      </c>
      <c r="P30">
        <v>37.03</v>
      </c>
      <c r="Q30">
        <v>0</v>
      </c>
      <c r="R30">
        <v>33.66</v>
      </c>
    </row>
    <row r="31" spans="1:18" ht="15">
      <c r="A31">
        <v>2</v>
      </c>
      <c r="B31">
        <v>11</v>
      </c>
      <c r="C31">
        <v>882228</v>
      </c>
      <c r="D31">
        <v>26979509</v>
      </c>
      <c r="E31">
        <v>104299</v>
      </c>
      <c r="F31">
        <v>143622</v>
      </c>
      <c r="G31">
        <v>179707</v>
      </c>
      <c r="H31">
        <v>8699027</v>
      </c>
      <c r="I31">
        <v>493706</v>
      </c>
      <c r="J31">
        <v>9372440</v>
      </c>
      <c r="K31">
        <v>4.31</v>
      </c>
      <c r="L31">
        <v>-10.05</v>
      </c>
      <c r="M31">
        <v>135.01</v>
      </c>
      <c r="N31">
        <v>79.08</v>
      </c>
      <c r="O31">
        <v>-6.77</v>
      </c>
      <c r="P31">
        <v>10.61</v>
      </c>
      <c r="Q31">
        <v>45.88</v>
      </c>
      <c r="R31">
        <v>11.64</v>
      </c>
    </row>
    <row r="32" spans="1:18" ht="15">
      <c r="A32">
        <v>2</v>
      </c>
      <c r="B32">
        <v>12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</row>
    <row r="33" spans="1:18" ht="15">
      <c r="A33">
        <v>2</v>
      </c>
      <c r="B33">
        <v>13</v>
      </c>
      <c r="C33">
        <v>67533</v>
      </c>
      <c r="D33">
        <v>1288204</v>
      </c>
      <c r="E33">
        <v>8853</v>
      </c>
      <c r="F33">
        <v>3171</v>
      </c>
      <c r="G33">
        <v>768</v>
      </c>
      <c r="H33">
        <v>1150433</v>
      </c>
      <c r="I33">
        <v>179327</v>
      </c>
      <c r="J33">
        <v>1330528</v>
      </c>
      <c r="K33">
        <v>21.12</v>
      </c>
      <c r="L33">
        <v>76.03</v>
      </c>
      <c r="M33">
        <v>45.44</v>
      </c>
      <c r="N33">
        <v>-83.41</v>
      </c>
      <c r="O33">
        <v>509.52</v>
      </c>
      <c r="P33">
        <v>74.04</v>
      </c>
      <c r="Q33">
        <v>-4.16</v>
      </c>
      <c r="R33">
        <v>56.85</v>
      </c>
    </row>
    <row r="34" spans="1:18" ht="15">
      <c r="A34">
        <v>2</v>
      </c>
      <c r="B34">
        <v>14</v>
      </c>
      <c r="C34">
        <v>17155</v>
      </c>
      <c r="D34">
        <v>1987738</v>
      </c>
      <c r="E34">
        <v>1736</v>
      </c>
      <c r="F34">
        <v>2981</v>
      </c>
      <c r="G34">
        <v>0</v>
      </c>
      <c r="H34">
        <v>1977121</v>
      </c>
      <c r="I34">
        <v>12341</v>
      </c>
      <c r="J34">
        <v>1989462</v>
      </c>
      <c r="K34">
        <v>108.72</v>
      </c>
      <c r="L34">
        <v>92.85</v>
      </c>
      <c r="M34">
        <v>101.86</v>
      </c>
      <c r="N34">
        <v>-27.27</v>
      </c>
      <c r="O34">
        <v>0</v>
      </c>
      <c r="P34">
        <v>93.07</v>
      </c>
      <c r="Q34">
        <v>14.84</v>
      </c>
      <c r="R34">
        <v>92.25</v>
      </c>
    </row>
    <row r="35" spans="1:18" ht="15">
      <c r="A35">
        <v>2</v>
      </c>
      <c r="B35">
        <v>15</v>
      </c>
      <c r="C35">
        <v>40</v>
      </c>
      <c r="D35">
        <v>536</v>
      </c>
      <c r="E35">
        <v>0</v>
      </c>
      <c r="F35">
        <v>0</v>
      </c>
      <c r="G35">
        <v>0</v>
      </c>
      <c r="H35">
        <v>536</v>
      </c>
      <c r="I35">
        <v>0</v>
      </c>
      <c r="J35">
        <v>536</v>
      </c>
      <c r="K35">
        <v>-99.87</v>
      </c>
      <c r="L35">
        <v>-99.87</v>
      </c>
      <c r="M35">
        <v>0</v>
      </c>
      <c r="N35">
        <v>0</v>
      </c>
      <c r="O35">
        <v>0</v>
      </c>
      <c r="P35">
        <v>-20</v>
      </c>
      <c r="Q35">
        <v>-100</v>
      </c>
      <c r="R35">
        <v>-99.87</v>
      </c>
    </row>
    <row r="36" spans="1:18" ht="15">
      <c r="A36">
        <v>2</v>
      </c>
      <c r="B36">
        <v>16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</row>
    <row r="37" spans="1:18" ht="15">
      <c r="A37">
        <v>2</v>
      </c>
      <c r="B37">
        <v>17</v>
      </c>
      <c r="C37">
        <v>84728</v>
      </c>
      <c r="D37">
        <v>3276478</v>
      </c>
      <c r="E37">
        <v>10589</v>
      </c>
      <c r="F37">
        <v>6152</v>
      </c>
      <c r="G37">
        <v>768</v>
      </c>
      <c r="H37">
        <v>3128090</v>
      </c>
      <c r="I37">
        <v>191668</v>
      </c>
      <c r="J37">
        <v>3320526</v>
      </c>
      <c r="K37">
        <v>-10.73</v>
      </c>
      <c r="L37">
        <v>51.02</v>
      </c>
      <c r="M37">
        <v>52.43</v>
      </c>
      <c r="N37">
        <v>-73.49</v>
      </c>
      <c r="O37">
        <v>509.52</v>
      </c>
      <c r="P37">
        <v>85.56</v>
      </c>
      <c r="Q37">
        <v>-68.28</v>
      </c>
      <c r="R37">
        <v>45</v>
      </c>
    </row>
    <row r="38" spans="1:18" ht="15">
      <c r="A38">
        <v>2</v>
      </c>
      <c r="B38">
        <v>18</v>
      </c>
      <c r="C38">
        <v>13</v>
      </c>
      <c r="D38">
        <v>265</v>
      </c>
      <c r="E38">
        <v>144</v>
      </c>
      <c r="F38">
        <v>8</v>
      </c>
      <c r="G38">
        <v>0</v>
      </c>
      <c r="H38">
        <v>412</v>
      </c>
      <c r="I38">
        <v>0</v>
      </c>
      <c r="J38">
        <v>412</v>
      </c>
      <c r="K38">
        <v>18.18</v>
      </c>
      <c r="L38">
        <v>-19.7</v>
      </c>
      <c r="M38">
        <v>-54.14</v>
      </c>
      <c r="N38">
        <v>-11.11</v>
      </c>
      <c r="O38">
        <v>0</v>
      </c>
      <c r="P38">
        <v>-18.09</v>
      </c>
      <c r="Q38">
        <v>0</v>
      </c>
      <c r="R38">
        <v>-18.09</v>
      </c>
    </row>
    <row r="39" spans="1:18" ht="15">
      <c r="A39">
        <v>2</v>
      </c>
      <c r="B39">
        <v>19</v>
      </c>
      <c r="C39">
        <v>84741</v>
      </c>
      <c r="D39">
        <v>3276743</v>
      </c>
      <c r="E39">
        <v>10733</v>
      </c>
      <c r="F39">
        <v>6160</v>
      </c>
      <c r="G39">
        <v>768</v>
      </c>
      <c r="H39">
        <v>3128502</v>
      </c>
      <c r="I39">
        <v>191668</v>
      </c>
      <c r="J39">
        <v>3320938</v>
      </c>
      <c r="K39">
        <v>-10.73</v>
      </c>
      <c r="L39">
        <v>51.01</v>
      </c>
      <c r="M39">
        <v>47.82</v>
      </c>
      <c r="N39">
        <v>-73.47</v>
      </c>
      <c r="O39">
        <v>509.52</v>
      </c>
      <c r="P39">
        <v>85.53</v>
      </c>
      <c r="Q39">
        <v>-68.28</v>
      </c>
      <c r="R39">
        <v>44.98</v>
      </c>
    </row>
    <row r="40" spans="1:18" ht="15">
      <c r="A40">
        <v>2</v>
      </c>
      <c r="B40">
        <v>20</v>
      </c>
      <c r="C40">
        <v>2380</v>
      </c>
      <c r="D40">
        <v>134131</v>
      </c>
      <c r="E40">
        <v>53937</v>
      </c>
      <c r="F40">
        <v>456601</v>
      </c>
      <c r="G40">
        <v>4341</v>
      </c>
      <c r="H40">
        <v>663</v>
      </c>
      <c r="I40">
        <v>1</v>
      </c>
      <c r="J40">
        <v>5005</v>
      </c>
      <c r="K40">
        <v>-76.22</v>
      </c>
      <c r="L40">
        <v>-81.76</v>
      </c>
      <c r="M40">
        <v>879.07</v>
      </c>
      <c r="N40">
        <v>464.14</v>
      </c>
      <c r="O40">
        <v>39</v>
      </c>
      <c r="P40">
        <v>636.67</v>
      </c>
      <c r="Q40">
        <v>-75</v>
      </c>
      <c r="R40">
        <v>55.58</v>
      </c>
    </row>
    <row r="41" spans="1:18" ht="15">
      <c r="A41">
        <v>2</v>
      </c>
      <c r="B41">
        <v>21</v>
      </c>
      <c r="C41">
        <v>5877</v>
      </c>
      <c r="D41">
        <v>314660</v>
      </c>
      <c r="E41">
        <v>0</v>
      </c>
      <c r="F41">
        <v>102</v>
      </c>
      <c r="G41">
        <v>0</v>
      </c>
      <c r="H41">
        <v>313246</v>
      </c>
      <c r="I41">
        <v>7505</v>
      </c>
      <c r="J41">
        <v>320751</v>
      </c>
      <c r="K41">
        <v>-18.99</v>
      </c>
      <c r="L41">
        <v>40.98</v>
      </c>
      <c r="M41">
        <v>0</v>
      </c>
      <c r="N41">
        <v>0</v>
      </c>
      <c r="O41">
        <v>0</v>
      </c>
      <c r="P41">
        <v>48.03</v>
      </c>
      <c r="Q41">
        <v>-46.92</v>
      </c>
      <c r="R41">
        <v>42.09</v>
      </c>
    </row>
    <row r="42" spans="1:18" ht="15">
      <c r="A42">
        <v>2</v>
      </c>
      <c r="B42">
        <v>22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</row>
    <row r="43" spans="1:18" ht="15">
      <c r="A43">
        <v>2</v>
      </c>
      <c r="B43">
        <v>23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</row>
    <row r="44" spans="1:18" ht="15">
      <c r="A44">
        <v>2</v>
      </c>
      <c r="B44">
        <v>24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</row>
    <row r="45" spans="1:18" ht="15">
      <c r="A45">
        <v>2</v>
      </c>
      <c r="B45">
        <v>25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</row>
    <row r="46" spans="1:18" ht="15">
      <c r="A46">
        <v>2</v>
      </c>
      <c r="B46">
        <v>26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</row>
    <row r="47" spans="1:18" ht="15">
      <c r="A47">
        <v>2</v>
      </c>
      <c r="B47">
        <v>27</v>
      </c>
      <c r="C47">
        <v>1684</v>
      </c>
      <c r="D47">
        <v>89924</v>
      </c>
      <c r="E47">
        <v>0</v>
      </c>
      <c r="F47">
        <v>0</v>
      </c>
      <c r="G47">
        <v>4485</v>
      </c>
      <c r="H47">
        <v>90326</v>
      </c>
      <c r="I47">
        <v>0</v>
      </c>
      <c r="J47">
        <v>94811</v>
      </c>
      <c r="K47">
        <v>-38.72</v>
      </c>
      <c r="L47">
        <v>-10.03</v>
      </c>
      <c r="M47">
        <v>0</v>
      </c>
      <c r="N47">
        <v>0</v>
      </c>
      <c r="O47">
        <v>17150</v>
      </c>
      <c r="P47">
        <v>-9.54</v>
      </c>
      <c r="Q47">
        <v>0</v>
      </c>
      <c r="R47">
        <v>-5.07</v>
      </c>
    </row>
    <row r="48" spans="1:18" ht="15">
      <c r="A48">
        <v>2</v>
      </c>
      <c r="B48">
        <v>28</v>
      </c>
      <c r="C48">
        <v>777</v>
      </c>
      <c r="D48">
        <v>3056</v>
      </c>
      <c r="E48">
        <v>0</v>
      </c>
      <c r="F48">
        <v>0</v>
      </c>
      <c r="G48">
        <v>279</v>
      </c>
      <c r="H48">
        <v>2539</v>
      </c>
      <c r="I48">
        <v>0</v>
      </c>
      <c r="J48">
        <v>2818</v>
      </c>
      <c r="K48">
        <v>-27.11</v>
      </c>
      <c r="L48">
        <v>-71.61</v>
      </c>
      <c r="M48">
        <v>0</v>
      </c>
      <c r="N48">
        <v>0</v>
      </c>
      <c r="O48">
        <v>973.08</v>
      </c>
      <c r="P48">
        <v>-75.83</v>
      </c>
      <c r="Q48">
        <v>0</v>
      </c>
      <c r="R48">
        <v>-73.24</v>
      </c>
    </row>
    <row r="49" spans="1:18" ht="15">
      <c r="A49">
        <v>2</v>
      </c>
      <c r="B49">
        <v>29</v>
      </c>
      <c r="C49">
        <v>7561</v>
      </c>
      <c r="D49">
        <v>404584</v>
      </c>
      <c r="E49">
        <v>0</v>
      </c>
      <c r="F49">
        <v>102</v>
      </c>
      <c r="G49">
        <v>4485</v>
      </c>
      <c r="H49">
        <v>403572</v>
      </c>
      <c r="I49">
        <v>7505</v>
      </c>
      <c r="J49">
        <v>415562</v>
      </c>
      <c r="K49">
        <v>-24.41</v>
      </c>
      <c r="L49">
        <v>25.2</v>
      </c>
      <c r="M49">
        <v>0</v>
      </c>
      <c r="N49">
        <v>0</v>
      </c>
      <c r="O49">
        <v>17150</v>
      </c>
      <c r="P49">
        <v>29.58</v>
      </c>
      <c r="Q49">
        <v>-46.92</v>
      </c>
      <c r="R49">
        <v>27.62</v>
      </c>
    </row>
    <row r="50" spans="1:18" ht="15">
      <c r="A50">
        <v>2</v>
      </c>
      <c r="B50">
        <v>30</v>
      </c>
      <c r="C50">
        <v>12347</v>
      </c>
      <c r="D50">
        <v>599016</v>
      </c>
      <c r="E50">
        <v>598</v>
      </c>
      <c r="F50">
        <v>1329</v>
      </c>
      <c r="G50">
        <v>1909</v>
      </c>
      <c r="H50">
        <v>147</v>
      </c>
      <c r="I50">
        <v>23</v>
      </c>
      <c r="J50">
        <v>2079</v>
      </c>
      <c r="K50">
        <v>66.02</v>
      </c>
      <c r="L50">
        <v>7.19</v>
      </c>
      <c r="M50">
        <v>-38.41</v>
      </c>
      <c r="N50">
        <v>-36.77</v>
      </c>
      <c r="O50">
        <v>-17.86</v>
      </c>
      <c r="P50">
        <v>-51.16</v>
      </c>
      <c r="Q50">
        <v>15</v>
      </c>
      <c r="R50">
        <v>-21.4</v>
      </c>
    </row>
    <row r="51" spans="1:18" ht="15">
      <c r="A51">
        <v>2</v>
      </c>
      <c r="B51">
        <v>31</v>
      </c>
      <c r="C51">
        <v>982670</v>
      </c>
      <c r="D51">
        <v>31525161</v>
      </c>
      <c r="E51">
        <v>274607</v>
      </c>
      <c r="F51">
        <v>639739</v>
      </c>
      <c r="G51">
        <v>191347</v>
      </c>
      <c r="H51">
        <v>12373997</v>
      </c>
      <c r="I51">
        <v>717448</v>
      </c>
      <c r="J51">
        <v>13282792</v>
      </c>
      <c r="K51">
        <v>1.39</v>
      </c>
      <c r="L51">
        <v>-7.13</v>
      </c>
      <c r="M51">
        <v>70.1</v>
      </c>
      <c r="N51">
        <v>167.84</v>
      </c>
      <c r="O51">
        <v>-3.57</v>
      </c>
      <c r="P51">
        <v>22.79</v>
      </c>
      <c r="Q51">
        <v>-25.54</v>
      </c>
      <c r="R51">
        <v>18.18</v>
      </c>
    </row>
    <row r="52" spans="1:18" ht="15">
      <c r="A52">
        <v>2</v>
      </c>
      <c r="B52">
        <v>32</v>
      </c>
      <c r="C52">
        <v>147672</v>
      </c>
      <c r="D52">
        <v>9988283</v>
      </c>
      <c r="E52">
        <v>6706</v>
      </c>
      <c r="F52">
        <v>14624</v>
      </c>
      <c r="G52">
        <v>23815</v>
      </c>
      <c r="H52">
        <v>103694</v>
      </c>
      <c r="I52">
        <v>0</v>
      </c>
      <c r="J52">
        <v>127509</v>
      </c>
      <c r="K52">
        <v>-15.18</v>
      </c>
      <c r="L52">
        <v>-8.79</v>
      </c>
      <c r="M52">
        <v>14.59</v>
      </c>
      <c r="N52">
        <v>-87.03</v>
      </c>
      <c r="O52">
        <v>-3.26</v>
      </c>
      <c r="P52">
        <v>-32.9</v>
      </c>
      <c r="Q52">
        <v>0</v>
      </c>
      <c r="R52">
        <v>-28.82</v>
      </c>
    </row>
    <row r="53" spans="1:18" ht="15">
      <c r="A53">
        <v>2</v>
      </c>
      <c r="B53">
        <v>33</v>
      </c>
      <c r="C53">
        <v>1508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-29.04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</row>
    <row r="54" spans="1:18" ht="15">
      <c r="A54">
        <v>2</v>
      </c>
      <c r="B54">
        <v>34</v>
      </c>
      <c r="C54">
        <v>0</v>
      </c>
      <c r="D54">
        <v>0</v>
      </c>
      <c r="E54">
        <v>89236</v>
      </c>
      <c r="F54">
        <v>71091</v>
      </c>
      <c r="G54">
        <v>0</v>
      </c>
      <c r="H54">
        <v>0</v>
      </c>
      <c r="I54">
        <v>131492</v>
      </c>
      <c r="J54">
        <v>131492</v>
      </c>
      <c r="K54">
        <v>0</v>
      </c>
      <c r="L54">
        <v>0</v>
      </c>
      <c r="M54">
        <v>134.89</v>
      </c>
      <c r="N54">
        <v>99.51</v>
      </c>
      <c r="O54">
        <v>0</v>
      </c>
      <c r="P54">
        <v>0</v>
      </c>
      <c r="Q54">
        <v>20.61</v>
      </c>
      <c r="R54">
        <v>20.61</v>
      </c>
    </row>
    <row r="55" spans="1:18" ht="15">
      <c r="A55">
        <v>2</v>
      </c>
      <c r="B55">
        <v>35</v>
      </c>
      <c r="C55">
        <v>0</v>
      </c>
      <c r="D55">
        <v>0</v>
      </c>
      <c r="E55">
        <v>3460</v>
      </c>
      <c r="F55">
        <v>13460</v>
      </c>
      <c r="G55">
        <v>0</v>
      </c>
      <c r="H55">
        <v>39894</v>
      </c>
      <c r="I55">
        <v>0</v>
      </c>
      <c r="J55">
        <v>39894</v>
      </c>
      <c r="K55">
        <v>0</v>
      </c>
      <c r="L55">
        <v>0</v>
      </c>
      <c r="M55">
        <v>83.07</v>
      </c>
      <c r="N55">
        <v>692.23</v>
      </c>
      <c r="O55">
        <v>0</v>
      </c>
      <c r="P55">
        <v>189.97</v>
      </c>
      <c r="Q55">
        <v>0</v>
      </c>
      <c r="R55">
        <v>189.97</v>
      </c>
    </row>
    <row r="56" spans="1:18" ht="15">
      <c r="A56">
        <v>2</v>
      </c>
      <c r="B56">
        <v>36</v>
      </c>
      <c r="C56">
        <v>0</v>
      </c>
      <c r="D56">
        <v>0</v>
      </c>
      <c r="E56">
        <v>8610</v>
      </c>
      <c r="F56">
        <v>2676</v>
      </c>
      <c r="G56">
        <v>0</v>
      </c>
      <c r="H56">
        <v>0</v>
      </c>
      <c r="I56">
        <v>6625</v>
      </c>
      <c r="J56">
        <v>6625</v>
      </c>
      <c r="K56">
        <v>0</v>
      </c>
      <c r="L56">
        <v>0</v>
      </c>
      <c r="M56">
        <v>80.2</v>
      </c>
      <c r="N56">
        <v>-39.2</v>
      </c>
      <c r="O56">
        <v>0</v>
      </c>
      <c r="P56">
        <v>0</v>
      </c>
      <c r="Q56">
        <v>-30.71</v>
      </c>
      <c r="R56">
        <v>-30.71</v>
      </c>
    </row>
    <row r="57" spans="1:18" ht="15">
      <c r="A57">
        <v>2</v>
      </c>
      <c r="B57">
        <v>37</v>
      </c>
      <c r="C57">
        <v>0</v>
      </c>
      <c r="D57">
        <v>0</v>
      </c>
      <c r="E57">
        <v>1736</v>
      </c>
      <c r="F57">
        <v>2981</v>
      </c>
      <c r="G57">
        <v>0</v>
      </c>
      <c r="H57">
        <v>0</v>
      </c>
      <c r="I57">
        <v>2457</v>
      </c>
      <c r="J57">
        <v>2457</v>
      </c>
      <c r="K57">
        <v>0</v>
      </c>
      <c r="L57">
        <v>0</v>
      </c>
      <c r="M57">
        <v>101.86</v>
      </c>
      <c r="N57">
        <v>-27.27</v>
      </c>
      <c r="O57">
        <v>0</v>
      </c>
      <c r="P57">
        <v>0</v>
      </c>
      <c r="Q57">
        <v>-18.43</v>
      </c>
      <c r="R57">
        <v>-18.43</v>
      </c>
    </row>
    <row r="58" spans="1:18" ht="15">
      <c r="A58">
        <v>2</v>
      </c>
      <c r="B58">
        <v>38</v>
      </c>
      <c r="C58">
        <v>0</v>
      </c>
      <c r="D58">
        <v>0</v>
      </c>
      <c r="E58">
        <v>0</v>
      </c>
      <c r="F58">
        <v>173</v>
      </c>
      <c r="G58">
        <v>0</v>
      </c>
      <c r="H58">
        <v>1665</v>
      </c>
      <c r="I58">
        <v>0</v>
      </c>
      <c r="J58">
        <v>1665</v>
      </c>
      <c r="K58">
        <v>0</v>
      </c>
      <c r="L58">
        <v>0</v>
      </c>
      <c r="M58">
        <v>-100</v>
      </c>
      <c r="N58">
        <v>118.99</v>
      </c>
      <c r="O58">
        <v>0</v>
      </c>
      <c r="P58">
        <v>16.6</v>
      </c>
      <c r="Q58">
        <v>0</v>
      </c>
      <c r="R58">
        <v>16.6</v>
      </c>
    </row>
    <row r="59" spans="1:18" ht="15">
      <c r="A59">
        <v>2</v>
      </c>
      <c r="B59">
        <v>39</v>
      </c>
      <c r="C59">
        <v>12308</v>
      </c>
      <c r="D59">
        <v>598805</v>
      </c>
      <c r="E59">
        <v>588</v>
      </c>
      <c r="F59">
        <v>1329</v>
      </c>
      <c r="G59">
        <v>1909</v>
      </c>
      <c r="H59">
        <v>147</v>
      </c>
      <c r="I59">
        <v>16</v>
      </c>
      <c r="J59">
        <v>2072</v>
      </c>
      <c r="K59">
        <v>65.72</v>
      </c>
      <c r="L59">
        <v>7.27</v>
      </c>
      <c r="M59">
        <v>-39.44</v>
      </c>
      <c r="N59">
        <v>-36.65</v>
      </c>
      <c r="O59">
        <v>-17.86</v>
      </c>
      <c r="P59">
        <v>-51.16</v>
      </c>
      <c r="Q59">
        <v>220</v>
      </c>
      <c r="R59">
        <v>-21.22</v>
      </c>
    </row>
    <row r="60" spans="1:18" ht="15">
      <c r="A60">
        <v>2</v>
      </c>
      <c r="B60">
        <v>40</v>
      </c>
      <c r="C60">
        <v>38</v>
      </c>
      <c r="D60">
        <v>136</v>
      </c>
      <c r="E60">
        <v>10</v>
      </c>
      <c r="F60">
        <v>0</v>
      </c>
      <c r="G60">
        <v>0</v>
      </c>
      <c r="H60">
        <v>0</v>
      </c>
      <c r="I60">
        <v>7</v>
      </c>
      <c r="J60">
        <v>7</v>
      </c>
      <c r="K60">
        <v>280</v>
      </c>
      <c r="L60">
        <v>-78.34</v>
      </c>
      <c r="M60">
        <v>0</v>
      </c>
      <c r="N60">
        <v>-100</v>
      </c>
      <c r="O60">
        <v>0</v>
      </c>
      <c r="P60">
        <v>0</v>
      </c>
      <c r="Q60">
        <v>-53.33</v>
      </c>
      <c r="R60">
        <v>-53.33</v>
      </c>
    </row>
    <row r="61" spans="1:18" ht="15">
      <c r="A61">
        <v>2</v>
      </c>
      <c r="B61">
        <v>41</v>
      </c>
      <c r="C61">
        <v>5760</v>
      </c>
      <c r="D61">
        <v>131178</v>
      </c>
      <c r="E61">
        <v>105638</v>
      </c>
      <c r="F61">
        <v>31925</v>
      </c>
      <c r="G61">
        <v>137</v>
      </c>
      <c r="H61">
        <v>142086</v>
      </c>
      <c r="I61">
        <v>24545</v>
      </c>
      <c r="J61">
        <v>166768</v>
      </c>
      <c r="K61">
        <v>-31.71</v>
      </c>
      <c r="L61">
        <v>-21.15</v>
      </c>
      <c r="M61">
        <v>1.3</v>
      </c>
      <c r="N61">
        <v>-39.07</v>
      </c>
      <c r="O61">
        <v>69.14</v>
      </c>
      <c r="P61">
        <v>-33.94</v>
      </c>
      <c r="Q61">
        <v>267.66</v>
      </c>
      <c r="R61">
        <v>-24.82</v>
      </c>
    </row>
    <row r="62" spans="1:18" ht="15">
      <c r="A62">
        <v>2</v>
      </c>
      <c r="B62">
        <v>42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</row>
    <row r="63" spans="1:18" ht="15">
      <c r="A63">
        <v>2</v>
      </c>
      <c r="B63">
        <v>43</v>
      </c>
      <c r="C63">
        <v>1</v>
      </c>
      <c r="D63">
        <v>75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</row>
    <row r="64" spans="1:18" ht="15">
      <c r="A64">
        <v>2</v>
      </c>
      <c r="B64">
        <v>44</v>
      </c>
      <c r="C64">
        <v>48426</v>
      </c>
      <c r="D64">
        <v>1305206</v>
      </c>
      <c r="E64">
        <v>146</v>
      </c>
      <c r="F64">
        <v>0</v>
      </c>
      <c r="G64">
        <v>4966</v>
      </c>
      <c r="H64">
        <v>912756</v>
      </c>
      <c r="I64">
        <v>1232</v>
      </c>
      <c r="J64">
        <v>918954</v>
      </c>
      <c r="K64">
        <v>-0.73</v>
      </c>
      <c r="L64">
        <v>-19.14</v>
      </c>
      <c r="M64">
        <v>-9.88</v>
      </c>
      <c r="N64">
        <v>0</v>
      </c>
      <c r="O64">
        <v>-10.92</v>
      </c>
      <c r="P64">
        <v>90.53</v>
      </c>
      <c r="Q64">
        <v>-21.28</v>
      </c>
      <c r="R64">
        <v>89.01</v>
      </c>
    </row>
    <row r="65" spans="1:18" ht="15">
      <c r="A65">
        <v>2</v>
      </c>
      <c r="B65">
        <v>45</v>
      </c>
      <c r="C65">
        <v>0</v>
      </c>
      <c r="D65">
        <v>89218</v>
      </c>
      <c r="E65">
        <v>0</v>
      </c>
      <c r="F65">
        <v>0</v>
      </c>
      <c r="G65">
        <v>0</v>
      </c>
      <c r="H65">
        <v>89218</v>
      </c>
      <c r="I65">
        <v>0</v>
      </c>
      <c r="J65">
        <v>89218</v>
      </c>
      <c r="K65">
        <v>-100</v>
      </c>
      <c r="L65">
        <v>82.39</v>
      </c>
      <c r="M65">
        <v>0</v>
      </c>
      <c r="N65">
        <v>0</v>
      </c>
      <c r="O65">
        <v>0</v>
      </c>
      <c r="P65">
        <v>82.39</v>
      </c>
      <c r="Q65">
        <v>0</v>
      </c>
      <c r="R65">
        <v>82.39</v>
      </c>
    </row>
    <row r="66" spans="1:18" ht="15">
      <c r="A66">
        <v>2</v>
      </c>
      <c r="B66">
        <v>46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</row>
    <row r="67" spans="1:18" ht="15">
      <c r="A67">
        <v>3</v>
      </c>
      <c r="B67">
        <v>1</v>
      </c>
      <c r="C67">
        <v>19</v>
      </c>
      <c r="D67">
        <v>0</v>
      </c>
      <c r="E67">
        <v>0</v>
      </c>
      <c r="F67">
        <v>19</v>
      </c>
      <c r="G67">
        <v>0</v>
      </c>
      <c r="H67">
        <v>0</v>
      </c>
      <c r="I67">
        <v>0</v>
      </c>
      <c r="J67">
        <v>0</v>
      </c>
      <c r="K67">
        <v>-53.66</v>
      </c>
      <c r="L67">
        <v>0</v>
      </c>
      <c r="M67">
        <v>0</v>
      </c>
      <c r="N67">
        <v>-53.66</v>
      </c>
      <c r="O67">
        <v>-100</v>
      </c>
      <c r="P67">
        <v>0</v>
      </c>
      <c r="Q67">
        <v>0</v>
      </c>
      <c r="R67">
        <v>0</v>
      </c>
    </row>
    <row r="68" spans="1:18" ht="15">
      <c r="A68">
        <v>3</v>
      </c>
      <c r="B68">
        <v>2</v>
      </c>
      <c r="C68">
        <v>1124436</v>
      </c>
      <c r="D68">
        <v>11456327</v>
      </c>
      <c r="E68">
        <v>1387674</v>
      </c>
      <c r="F68">
        <v>13968437</v>
      </c>
      <c r="G68">
        <v>677332</v>
      </c>
      <c r="H68">
        <v>0</v>
      </c>
      <c r="I68">
        <v>0</v>
      </c>
      <c r="J68">
        <v>0</v>
      </c>
      <c r="K68">
        <v>-3.46</v>
      </c>
      <c r="L68">
        <v>17.19</v>
      </c>
      <c r="M68">
        <v>26.02</v>
      </c>
      <c r="N68">
        <v>16</v>
      </c>
      <c r="O68">
        <v>38.71</v>
      </c>
      <c r="P68">
        <v>0</v>
      </c>
      <c r="Q68">
        <v>0</v>
      </c>
      <c r="R68">
        <v>0</v>
      </c>
    </row>
    <row r="69" spans="1:18" ht="15">
      <c r="A69">
        <v>3</v>
      </c>
      <c r="B69">
        <v>3</v>
      </c>
      <c r="C69">
        <v>15267</v>
      </c>
      <c r="D69">
        <v>15488</v>
      </c>
      <c r="E69">
        <v>13472</v>
      </c>
      <c r="F69">
        <v>44227</v>
      </c>
      <c r="G69">
        <v>9414</v>
      </c>
      <c r="H69">
        <v>0</v>
      </c>
      <c r="I69">
        <v>0</v>
      </c>
      <c r="J69">
        <v>0</v>
      </c>
      <c r="K69">
        <v>-1.54</v>
      </c>
      <c r="L69">
        <v>-59.36</v>
      </c>
      <c r="M69">
        <v>73.47</v>
      </c>
      <c r="N69">
        <v>-27.95</v>
      </c>
      <c r="O69">
        <v>31.46</v>
      </c>
      <c r="P69">
        <v>0</v>
      </c>
      <c r="Q69">
        <v>0</v>
      </c>
      <c r="R69">
        <v>0</v>
      </c>
    </row>
    <row r="70" spans="1:18" ht="15">
      <c r="A70">
        <v>3</v>
      </c>
      <c r="B70">
        <v>4</v>
      </c>
      <c r="C70">
        <v>104121</v>
      </c>
      <c r="D70">
        <v>37553</v>
      </c>
      <c r="E70">
        <v>2588</v>
      </c>
      <c r="F70">
        <v>144262</v>
      </c>
      <c r="G70">
        <v>20769</v>
      </c>
      <c r="H70">
        <v>0</v>
      </c>
      <c r="I70">
        <v>0</v>
      </c>
      <c r="J70">
        <v>0</v>
      </c>
      <c r="K70">
        <v>2.48</v>
      </c>
      <c r="L70">
        <v>-26.3</v>
      </c>
      <c r="M70">
        <v>200.23</v>
      </c>
      <c r="N70">
        <v>-5.97</v>
      </c>
      <c r="O70">
        <v>-0.74</v>
      </c>
      <c r="P70">
        <v>0</v>
      </c>
      <c r="Q70">
        <v>0</v>
      </c>
      <c r="R70">
        <v>0</v>
      </c>
    </row>
    <row r="71" spans="1:18" ht="15">
      <c r="A71">
        <v>3</v>
      </c>
      <c r="B71">
        <v>5</v>
      </c>
      <c r="C71">
        <v>1178</v>
      </c>
      <c r="D71">
        <v>9107</v>
      </c>
      <c r="E71">
        <v>1</v>
      </c>
      <c r="F71">
        <v>10286</v>
      </c>
      <c r="G71">
        <v>859</v>
      </c>
      <c r="H71">
        <v>0</v>
      </c>
      <c r="I71">
        <v>0</v>
      </c>
      <c r="J71">
        <v>0</v>
      </c>
      <c r="K71">
        <v>29.45</v>
      </c>
      <c r="L71">
        <v>-78.91</v>
      </c>
      <c r="M71">
        <v>0</v>
      </c>
      <c r="N71">
        <v>-76.67</v>
      </c>
      <c r="O71">
        <v>17.35</v>
      </c>
      <c r="P71">
        <v>0</v>
      </c>
      <c r="Q71">
        <v>0</v>
      </c>
      <c r="R71">
        <v>0</v>
      </c>
    </row>
    <row r="72" spans="1:18" ht="15">
      <c r="A72">
        <v>3</v>
      </c>
      <c r="B72">
        <v>6</v>
      </c>
      <c r="C72">
        <v>1229754</v>
      </c>
      <c r="D72">
        <v>11502987</v>
      </c>
      <c r="E72">
        <v>1390263</v>
      </c>
      <c r="F72">
        <v>14123004</v>
      </c>
      <c r="G72">
        <v>698960</v>
      </c>
      <c r="H72">
        <v>0</v>
      </c>
      <c r="I72">
        <v>0</v>
      </c>
      <c r="J72">
        <v>0</v>
      </c>
      <c r="K72">
        <v>-2.96</v>
      </c>
      <c r="L72">
        <v>16.54</v>
      </c>
      <c r="M72">
        <v>26.16</v>
      </c>
      <c r="N72">
        <v>15.39</v>
      </c>
      <c r="O72">
        <v>37.06</v>
      </c>
      <c r="P72">
        <v>0</v>
      </c>
      <c r="Q72">
        <v>0</v>
      </c>
      <c r="R72">
        <v>0</v>
      </c>
    </row>
    <row r="73" spans="1:18" ht="15">
      <c r="A73">
        <v>3</v>
      </c>
      <c r="B73">
        <v>7</v>
      </c>
      <c r="C73">
        <v>5713</v>
      </c>
      <c r="D73">
        <v>6238</v>
      </c>
      <c r="E73">
        <v>1019</v>
      </c>
      <c r="F73">
        <v>12970</v>
      </c>
      <c r="G73">
        <v>354</v>
      </c>
      <c r="H73">
        <v>0</v>
      </c>
      <c r="I73">
        <v>0</v>
      </c>
      <c r="J73">
        <v>0</v>
      </c>
      <c r="K73">
        <v>-1.23</v>
      </c>
      <c r="L73">
        <v>-12.83</v>
      </c>
      <c r="M73">
        <v>22.77</v>
      </c>
      <c r="N73">
        <v>-5.81</v>
      </c>
      <c r="O73">
        <v>-36.1</v>
      </c>
      <c r="P73">
        <v>0</v>
      </c>
      <c r="Q73">
        <v>0</v>
      </c>
      <c r="R73">
        <v>0</v>
      </c>
    </row>
    <row r="74" spans="1:18" ht="15">
      <c r="A74">
        <v>3</v>
      </c>
      <c r="B74">
        <v>8</v>
      </c>
      <c r="C74">
        <v>74368</v>
      </c>
      <c r="D74">
        <v>265504</v>
      </c>
      <c r="E74">
        <v>27429</v>
      </c>
      <c r="F74">
        <v>367301</v>
      </c>
      <c r="G74">
        <v>25390</v>
      </c>
      <c r="H74">
        <v>0</v>
      </c>
      <c r="I74">
        <v>0</v>
      </c>
      <c r="J74">
        <v>0</v>
      </c>
      <c r="K74">
        <v>-9.8</v>
      </c>
      <c r="L74">
        <v>30.35</v>
      </c>
      <c r="M74">
        <v>57.59</v>
      </c>
      <c r="N74">
        <v>21</v>
      </c>
      <c r="O74">
        <v>-42.93</v>
      </c>
      <c r="P74">
        <v>0</v>
      </c>
      <c r="Q74">
        <v>0</v>
      </c>
      <c r="R74">
        <v>0</v>
      </c>
    </row>
    <row r="75" spans="1:18" ht="15">
      <c r="A75">
        <v>3</v>
      </c>
      <c r="B75">
        <v>9</v>
      </c>
      <c r="C75">
        <v>137526</v>
      </c>
      <c r="D75">
        <v>297553</v>
      </c>
      <c r="E75">
        <v>19361</v>
      </c>
      <c r="F75">
        <v>454440</v>
      </c>
      <c r="G75">
        <v>34068</v>
      </c>
      <c r="H75">
        <v>0</v>
      </c>
      <c r="I75">
        <v>0</v>
      </c>
      <c r="J75">
        <v>0</v>
      </c>
      <c r="K75">
        <v>407.66</v>
      </c>
      <c r="L75">
        <v>-24.25</v>
      </c>
      <c r="M75">
        <v>5.23</v>
      </c>
      <c r="N75">
        <v>3.69</v>
      </c>
      <c r="O75">
        <v>255.25</v>
      </c>
      <c r="P75">
        <v>0</v>
      </c>
      <c r="Q75">
        <v>0</v>
      </c>
      <c r="R75">
        <v>0</v>
      </c>
    </row>
    <row r="76" spans="1:18" ht="15">
      <c r="A76">
        <v>3</v>
      </c>
      <c r="B76">
        <v>10</v>
      </c>
      <c r="C76">
        <v>217607</v>
      </c>
      <c r="D76">
        <v>569295</v>
      </c>
      <c r="E76">
        <v>47809</v>
      </c>
      <c r="F76">
        <v>834711</v>
      </c>
      <c r="G76">
        <v>59812</v>
      </c>
      <c r="H76">
        <v>0</v>
      </c>
      <c r="I76">
        <v>0</v>
      </c>
      <c r="J76">
        <v>0</v>
      </c>
      <c r="K76">
        <v>88.69</v>
      </c>
      <c r="L76">
        <v>-5.69</v>
      </c>
      <c r="M76">
        <v>30.51</v>
      </c>
      <c r="N76">
        <v>10.47</v>
      </c>
      <c r="O76">
        <v>9.47</v>
      </c>
      <c r="P76">
        <v>0</v>
      </c>
      <c r="Q76">
        <v>0</v>
      </c>
      <c r="R76">
        <v>0</v>
      </c>
    </row>
    <row r="77" spans="1:18" ht="15">
      <c r="A77">
        <v>3</v>
      </c>
      <c r="B77">
        <v>11</v>
      </c>
      <c r="C77">
        <v>1447361</v>
      </c>
      <c r="D77">
        <v>12072282</v>
      </c>
      <c r="E77">
        <v>1438072</v>
      </c>
      <c r="F77">
        <v>14957715</v>
      </c>
      <c r="G77">
        <v>758772</v>
      </c>
      <c r="H77">
        <v>0</v>
      </c>
      <c r="I77">
        <v>0</v>
      </c>
      <c r="J77">
        <v>0</v>
      </c>
      <c r="K77">
        <v>4.68</v>
      </c>
      <c r="L77">
        <v>15.26</v>
      </c>
      <c r="M77">
        <v>26.3</v>
      </c>
      <c r="N77">
        <v>15.1</v>
      </c>
      <c r="O77">
        <v>34.39</v>
      </c>
      <c r="P77">
        <v>0</v>
      </c>
      <c r="Q77">
        <v>0</v>
      </c>
      <c r="R77">
        <v>0</v>
      </c>
    </row>
    <row r="78" spans="1:18" ht="15">
      <c r="A78">
        <v>3</v>
      </c>
      <c r="B78">
        <v>12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</row>
    <row r="79" spans="1:18" ht="15">
      <c r="A79">
        <v>3</v>
      </c>
      <c r="B79">
        <v>13</v>
      </c>
      <c r="C79">
        <v>25689</v>
      </c>
      <c r="D79">
        <v>1512489</v>
      </c>
      <c r="E79">
        <v>625970</v>
      </c>
      <c r="F79">
        <v>2164148</v>
      </c>
      <c r="G79">
        <v>187515</v>
      </c>
      <c r="H79">
        <v>0</v>
      </c>
      <c r="I79">
        <v>0</v>
      </c>
      <c r="J79">
        <v>0</v>
      </c>
      <c r="K79">
        <v>-26.21</v>
      </c>
      <c r="L79">
        <v>70.61</v>
      </c>
      <c r="M79">
        <v>-7.38</v>
      </c>
      <c r="N79">
        <v>35.49</v>
      </c>
      <c r="O79">
        <v>5.33</v>
      </c>
      <c r="P79">
        <v>0</v>
      </c>
      <c r="Q79">
        <v>0</v>
      </c>
      <c r="R79">
        <v>0</v>
      </c>
    </row>
    <row r="80" spans="1:18" ht="15">
      <c r="A80">
        <v>3</v>
      </c>
      <c r="B80">
        <v>14</v>
      </c>
      <c r="C80">
        <v>118</v>
      </c>
      <c r="D80">
        <v>1919914</v>
      </c>
      <c r="E80">
        <v>96598</v>
      </c>
      <c r="F80">
        <v>2016630</v>
      </c>
      <c r="G80">
        <v>15977</v>
      </c>
      <c r="H80">
        <v>0</v>
      </c>
      <c r="I80">
        <v>0</v>
      </c>
      <c r="J80">
        <v>0</v>
      </c>
      <c r="K80">
        <v>0</v>
      </c>
      <c r="L80">
        <v>96.37</v>
      </c>
      <c r="M80">
        <v>6.04</v>
      </c>
      <c r="N80">
        <v>88.68</v>
      </c>
      <c r="O80">
        <v>30.79</v>
      </c>
      <c r="P80">
        <v>0</v>
      </c>
      <c r="Q80">
        <v>0</v>
      </c>
      <c r="R80">
        <v>0</v>
      </c>
    </row>
    <row r="81" spans="1:18" ht="15">
      <c r="A81">
        <v>3</v>
      </c>
      <c r="B81">
        <v>15</v>
      </c>
      <c r="C81">
        <v>0</v>
      </c>
      <c r="D81">
        <v>590</v>
      </c>
      <c r="E81">
        <v>0</v>
      </c>
      <c r="F81">
        <v>590</v>
      </c>
      <c r="G81">
        <v>0</v>
      </c>
      <c r="H81">
        <v>0</v>
      </c>
      <c r="I81">
        <v>0</v>
      </c>
      <c r="J81">
        <v>0</v>
      </c>
      <c r="K81">
        <v>0</v>
      </c>
      <c r="L81">
        <v>-99.85</v>
      </c>
      <c r="M81">
        <v>0</v>
      </c>
      <c r="N81">
        <v>-99.85</v>
      </c>
      <c r="O81">
        <v>0</v>
      </c>
      <c r="P81">
        <v>0</v>
      </c>
      <c r="Q81">
        <v>0</v>
      </c>
      <c r="R81">
        <v>0</v>
      </c>
    </row>
    <row r="82" spans="1:18" ht="15">
      <c r="A82">
        <v>3</v>
      </c>
      <c r="B82">
        <v>16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</row>
    <row r="83" spans="1:18" ht="15">
      <c r="A83">
        <v>3</v>
      </c>
      <c r="B83">
        <v>17</v>
      </c>
      <c r="C83">
        <v>25807</v>
      </c>
      <c r="D83">
        <v>3432993</v>
      </c>
      <c r="E83">
        <v>722568</v>
      </c>
      <c r="F83">
        <v>4181368</v>
      </c>
      <c r="G83">
        <v>203492</v>
      </c>
      <c r="H83">
        <v>0</v>
      </c>
      <c r="I83">
        <v>0</v>
      </c>
      <c r="J83">
        <v>0</v>
      </c>
      <c r="K83">
        <v>-25.88</v>
      </c>
      <c r="L83">
        <v>51.27</v>
      </c>
      <c r="M83">
        <v>-5.79</v>
      </c>
      <c r="N83">
        <v>36.14</v>
      </c>
      <c r="O83">
        <v>6.96</v>
      </c>
      <c r="P83">
        <v>0</v>
      </c>
      <c r="Q83">
        <v>0</v>
      </c>
      <c r="R83">
        <v>0</v>
      </c>
    </row>
    <row r="84" spans="1:18" ht="15">
      <c r="A84">
        <v>3</v>
      </c>
      <c r="B84">
        <v>18</v>
      </c>
      <c r="C84">
        <v>0</v>
      </c>
      <c r="D84">
        <v>1251</v>
      </c>
      <c r="E84">
        <v>613</v>
      </c>
      <c r="F84">
        <v>1864</v>
      </c>
      <c r="G84">
        <v>605</v>
      </c>
      <c r="H84">
        <v>0</v>
      </c>
      <c r="I84">
        <v>0</v>
      </c>
      <c r="J84">
        <v>0</v>
      </c>
      <c r="K84">
        <v>0</v>
      </c>
      <c r="L84">
        <v>-12.7</v>
      </c>
      <c r="M84">
        <v>10.05</v>
      </c>
      <c r="N84">
        <v>-6.33</v>
      </c>
      <c r="O84">
        <v>25.78</v>
      </c>
      <c r="P84">
        <v>0</v>
      </c>
      <c r="Q84">
        <v>0</v>
      </c>
      <c r="R84">
        <v>0</v>
      </c>
    </row>
    <row r="85" spans="1:18" ht="15">
      <c r="A85">
        <v>3</v>
      </c>
      <c r="B85">
        <v>19</v>
      </c>
      <c r="C85">
        <v>25807</v>
      </c>
      <c r="D85">
        <v>3434244</v>
      </c>
      <c r="E85">
        <v>723181</v>
      </c>
      <c r="F85">
        <v>4183232</v>
      </c>
      <c r="G85">
        <v>204097</v>
      </c>
      <c r="H85">
        <v>0</v>
      </c>
      <c r="I85">
        <v>0</v>
      </c>
      <c r="J85">
        <v>0</v>
      </c>
      <c r="K85">
        <v>-25.88</v>
      </c>
      <c r="L85">
        <v>51.23</v>
      </c>
      <c r="M85">
        <v>-5.78</v>
      </c>
      <c r="N85">
        <v>36.12</v>
      </c>
      <c r="O85">
        <v>7.01</v>
      </c>
      <c r="P85">
        <v>0</v>
      </c>
      <c r="Q85">
        <v>0</v>
      </c>
      <c r="R85">
        <v>0</v>
      </c>
    </row>
    <row r="86" spans="1:18" ht="15">
      <c r="A86">
        <v>3</v>
      </c>
      <c r="B86">
        <v>20</v>
      </c>
      <c r="C86">
        <v>9179</v>
      </c>
      <c r="D86">
        <v>490</v>
      </c>
      <c r="E86">
        <v>6306</v>
      </c>
      <c r="F86">
        <v>15975</v>
      </c>
      <c r="G86">
        <v>5011</v>
      </c>
      <c r="H86">
        <v>0</v>
      </c>
      <c r="I86">
        <v>0</v>
      </c>
      <c r="J86">
        <v>0</v>
      </c>
      <c r="K86">
        <v>47.88</v>
      </c>
      <c r="L86">
        <v>22.81</v>
      </c>
      <c r="M86">
        <v>21.46</v>
      </c>
      <c r="N86">
        <v>35.4</v>
      </c>
      <c r="O86">
        <v>46.01</v>
      </c>
      <c r="P86">
        <v>0</v>
      </c>
      <c r="Q86">
        <v>0</v>
      </c>
      <c r="R86">
        <v>0</v>
      </c>
    </row>
    <row r="87" spans="1:18" ht="15">
      <c r="A87">
        <v>3</v>
      </c>
      <c r="B87">
        <v>21</v>
      </c>
      <c r="C87">
        <v>1003</v>
      </c>
      <c r="D87">
        <v>360630</v>
      </c>
      <c r="E87">
        <v>52637</v>
      </c>
      <c r="F87">
        <v>414270</v>
      </c>
      <c r="G87">
        <v>4609</v>
      </c>
      <c r="H87">
        <v>0</v>
      </c>
      <c r="I87">
        <v>0</v>
      </c>
      <c r="J87">
        <v>0</v>
      </c>
      <c r="K87">
        <v>-64.67</v>
      </c>
      <c r="L87">
        <v>45.31</v>
      </c>
      <c r="M87">
        <v>-13.4</v>
      </c>
      <c r="N87">
        <v>32.86</v>
      </c>
      <c r="O87">
        <v>-55.29</v>
      </c>
      <c r="P87">
        <v>0</v>
      </c>
      <c r="Q87">
        <v>0</v>
      </c>
      <c r="R87">
        <v>0</v>
      </c>
    </row>
    <row r="88" spans="1:18" ht="15">
      <c r="A88">
        <v>3</v>
      </c>
      <c r="B88">
        <v>22</v>
      </c>
      <c r="C88">
        <v>0</v>
      </c>
      <c r="D88">
        <v>238</v>
      </c>
      <c r="E88">
        <v>54</v>
      </c>
      <c r="F88">
        <v>292</v>
      </c>
      <c r="G88">
        <v>0</v>
      </c>
      <c r="H88">
        <v>0</v>
      </c>
      <c r="I88">
        <v>0</v>
      </c>
      <c r="J88">
        <v>0</v>
      </c>
      <c r="K88">
        <v>0</v>
      </c>
      <c r="L88">
        <v>-5.56</v>
      </c>
      <c r="M88">
        <v>-50</v>
      </c>
      <c r="N88">
        <v>-18.89</v>
      </c>
      <c r="O88">
        <v>0</v>
      </c>
      <c r="P88">
        <v>0</v>
      </c>
      <c r="Q88">
        <v>0</v>
      </c>
      <c r="R88">
        <v>0</v>
      </c>
    </row>
    <row r="89" spans="1:18" ht="15">
      <c r="A89">
        <v>3</v>
      </c>
      <c r="B89">
        <v>23</v>
      </c>
      <c r="C89">
        <v>0</v>
      </c>
      <c r="D89">
        <v>238</v>
      </c>
      <c r="E89">
        <v>54</v>
      </c>
      <c r="F89">
        <v>292</v>
      </c>
      <c r="G89">
        <v>0</v>
      </c>
      <c r="H89">
        <v>0</v>
      </c>
      <c r="I89">
        <v>0</v>
      </c>
      <c r="J89">
        <v>0</v>
      </c>
      <c r="K89">
        <v>0</v>
      </c>
      <c r="L89">
        <v>-5.56</v>
      </c>
      <c r="M89">
        <v>-50</v>
      </c>
      <c r="N89">
        <v>-18.89</v>
      </c>
      <c r="O89">
        <v>0</v>
      </c>
      <c r="P89">
        <v>0</v>
      </c>
      <c r="Q89">
        <v>0</v>
      </c>
      <c r="R89">
        <v>0</v>
      </c>
    </row>
    <row r="90" spans="1:18" ht="15">
      <c r="A90">
        <v>3</v>
      </c>
      <c r="B90">
        <v>24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</row>
    <row r="91" spans="1:18" ht="15">
      <c r="A91">
        <v>3</v>
      </c>
      <c r="B91">
        <v>25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</row>
    <row r="92" spans="1:18" ht="15">
      <c r="A92">
        <v>3</v>
      </c>
      <c r="B92">
        <v>26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</row>
    <row r="93" spans="1:18" ht="15">
      <c r="A93">
        <v>3</v>
      </c>
      <c r="B93">
        <v>27</v>
      </c>
      <c r="C93">
        <v>9519</v>
      </c>
      <c r="D93">
        <v>303152</v>
      </c>
      <c r="E93">
        <v>41761</v>
      </c>
      <c r="F93">
        <v>354432</v>
      </c>
      <c r="G93">
        <v>7574</v>
      </c>
      <c r="H93">
        <v>0</v>
      </c>
      <c r="I93">
        <v>0</v>
      </c>
      <c r="J93">
        <v>0</v>
      </c>
      <c r="K93">
        <v>470</v>
      </c>
      <c r="L93">
        <v>-7.52</v>
      </c>
      <c r="M93">
        <v>-16.33</v>
      </c>
      <c r="N93">
        <v>-6.57</v>
      </c>
      <c r="O93">
        <v>1528.82</v>
      </c>
      <c r="P93">
        <v>0</v>
      </c>
      <c r="Q93">
        <v>0</v>
      </c>
      <c r="R93">
        <v>0</v>
      </c>
    </row>
    <row r="94" spans="1:18" ht="15">
      <c r="A94">
        <v>3</v>
      </c>
      <c r="B94">
        <v>28</v>
      </c>
      <c r="C94">
        <v>346</v>
      </c>
      <c r="D94">
        <v>28405</v>
      </c>
      <c r="E94">
        <v>1726</v>
      </c>
      <c r="F94">
        <v>30477</v>
      </c>
      <c r="G94">
        <v>477</v>
      </c>
      <c r="H94">
        <v>0</v>
      </c>
      <c r="I94">
        <v>0</v>
      </c>
      <c r="J94">
        <v>0</v>
      </c>
      <c r="K94">
        <v>-13.72</v>
      </c>
      <c r="L94">
        <v>-19.77</v>
      </c>
      <c r="M94">
        <v>12.15</v>
      </c>
      <c r="N94">
        <v>-18.39</v>
      </c>
      <c r="O94">
        <v>61.69</v>
      </c>
      <c r="P94">
        <v>0</v>
      </c>
      <c r="Q94">
        <v>0</v>
      </c>
      <c r="R94">
        <v>0</v>
      </c>
    </row>
    <row r="95" spans="1:18" ht="15">
      <c r="A95">
        <v>3</v>
      </c>
      <c r="B95">
        <v>29</v>
      </c>
      <c r="C95">
        <v>10522</v>
      </c>
      <c r="D95">
        <v>663782</v>
      </c>
      <c r="E95">
        <v>94398</v>
      </c>
      <c r="F95">
        <v>768702</v>
      </c>
      <c r="G95">
        <v>12183</v>
      </c>
      <c r="H95">
        <v>0</v>
      </c>
      <c r="I95">
        <v>0</v>
      </c>
      <c r="J95">
        <v>0</v>
      </c>
      <c r="K95">
        <v>133.36</v>
      </c>
      <c r="L95">
        <v>15.25</v>
      </c>
      <c r="M95">
        <v>-14.72</v>
      </c>
      <c r="N95">
        <v>11.22</v>
      </c>
      <c r="O95">
        <v>13.09</v>
      </c>
      <c r="P95">
        <v>0</v>
      </c>
      <c r="Q95">
        <v>0</v>
      </c>
      <c r="R95">
        <v>0</v>
      </c>
    </row>
    <row r="96" spans="1:18" ht="15">
      <c r="A96">
        <v>3</v>
      </c>
      <c r="B96">
        <v>30</v>
      </c>
      <c r="C96">
        <v>23481</v>
      </c>
      <c r="D96">
        <v>267</v>
      </c>
      <c r="E96">
        <v>58</v>
      </c>
      <c r="F96">
        <v>23806</v>
      </c>
      <c r="G96">
        <v>2251</v>
      </c>
      <c r="H96">
        <v>0</v>
      </c>
      <c r="I96">
        <v>0</v>
      </c>
      <c r="J96">
        <v>0</v>
      </c>
      <c r="K96">
        <v>-1.53</v>
      </c>
      <c r="L96">
        <v>-29.37</v>
      </c>
      <c r="M96">
        <v>-17.14</v>
      </c>
      <c r="N96">
        <v>-2.01</v>
      </c>
      <c r="O96">
        <v>13.8</v>
      </c>
      <c r="P96">
        <v>0</v>
      </c>
      <c r="Q96">
        <v>0</v>
      </c>
      <c r="R96">
        <v>0</v>
      </c>
    </row>
    <row r="97" spans="1:18" ht="15">
      <c r="A97">
        <v>3</v>
      </c>
      <c r="B97">
        <v>31</v>
      </c>
      <c r="C97">
        <v>1518040</v>
      </c>
      <c r="D97">
        <v>16386821</v>
      </c>
      <c r="E97">
        <v>2392573</v>
      </c>
      <c r="F97">
        <v>20297434</v>
      </c>
      <c r="G97">
        <v>988098</v>
      </c>
      <c r="H97">
        <v>322786</v>
      </c>
      <c r="I97">
        <v>0</v>
      </c>
      <c r="J97">
        <v>0</v>
      </c>
      <c r="K97">
        <v>4.41</v>
      </c>
      <c r="L97">
        <v>20.45</v>
      </c>
      <c r="M97">
        <v>10.38</v>
      </c>
      <c r="N97">
        <v>17.83</v>
      </c>
      <c r="O97">
        <v>26.55</v>
      </c>
      <c r="P97">
        <v>-32.29</v>
      </c>
      <c r="Q97">
        <v>0</v>
      </c>
      <c r="R97">
        <v>0</v>
      </c>
    </row>
    <row r="98" spans="1:18" ht="15">
      <c r="A98">
        <v>3</v>
      </c>
      <c r="B98">
        <v>32</v>
      </c>
      <c r="C98">
        <v>3346</v>
      </c>
      <c r="D98">
        <v>0</v>
      </c>
      <c r="E98">
        <v>405133</v>
      </c>
      <c r="F98">
        <v>408479</v>
      </c>
      <c r="G98">
        <v>124171</v>
      </c>
      <c r="H98">
        <v>0</v>
      </c>
      <c r="I98">
        <v>0</v>
      </c>
      <c r="J98">
        <v>0</v>
      </c>
      <c r="K98">
        <v>-17.01</v>
      </c>
      <c r="L98">
        <v>0</v>
      </c>
      <c r="M98">
        <v>24.53</v>
      </c>
      <c r="N98">
        <v>24.02</v>
      </c>
      <c r="O98">
        <v>61.41</v>
      </c>
      <c r="P98">
        <v>0</v>
      </c>
      <c r="Q98">
        <v>0</v>
      </c>
      <c r="R98">
        <v>0</v>
      </c>
    </row>
    <row r="99" spans="1:18" ht="15">
      <c r="A99">
        <v>3</v>
      </c>
      <c r="B99">
        <v>33</v>
      </c>
      <c r="C99">
        <v>0</v>
      </c>
      <c r="D99">
        <v>0</v>
      </c>
      <c r="E99">
        <v>118725</v>
      </c>
      <c r="F99">
        <v>118725</v>
      </c>
      <c r="G99">
        <v>6492</v>
      </c>
      <c r="H99">
        <v>0</v>
      </c>
      <c r="I99">
        <v>0</v>
      </c>
      <c r="J99">
        <v>0</v>
      </c>
      <c r="K99">
        <v>0</v>
      </c>
      <c r="L99">
        <v>0</v>
      </c>
      <c r="M99">
        <v>-6.18</v>
      </c>
      <c r="N99">
        <v>-6.18</v>
      </c>
      <c r="O99">
        <v>-26.09</v>
      </c>
      <c r="P99">
        <v>0</v>
      </c>
      <c r="Q99">
        <v>0</v>
      </c>
      <c r="R99">
        <v>0</v>
      </c>
    </row>
    <row r="100" spans="1:18" ht="15">
      <c r="A100">
        <v>3</v>
      </c>
      <c r="B100">
        <v>34</v>
      </c>
      <c r="C100">
        <v>0</v>
      </c>
      <c r="D100">
        <v>0</v>
      </c>
      <c r="E100">
        <v>77970</v>
      </c>
      <c r="F100">
        <v>77970</v>
      </c>
      <c r="G100">
        <v>8377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-5.26</v>
      </c>
      <c r="N100">
        <v>-5.26</v>
      </c>
      <c r="O100">
        <v>-16.51</v>
      </c>
      <c r="P100">
        <v>0</v>
      </c>
      <c r="Q100">
        <v>0</v>
      </c>
      <c r="R100">
        <v>0</v>
      </c>
    </row>
    <row r="101" spans="1:18" ht="15">
      <c r="A101">
        <v>3</v>
      </c>
      <c r="B101">
        <v>35</v>
      </c>
      <c r="C101">
        <v>23240</v>
      </c>
      <c r="D101">
        <v>267</v>
      </c>
      <c r="E101">
        <v>46</v>
      </c>
      <c r="F101">
        <v>23553</v>
      </c>
      <c r="G101">
        <v>2248</v>
      </c>
      <c r="H101">
        <v>0</v>
      </c>
      <c r="I101">
        <v>0</v>
      </c>
      <c r="J101">
        <v>0</v>
      </c>
      <c r="K101">
        <v>-1.45</v>
      </c>
      <c r="L101">
        <v>-29.37</v>
      </c>
      <c r="M101">
        <v>-2.13</v>
      </c>
      <c r="N101">
        <v>-1.89</v>
      </c>
      <c r="O101">
        <v>15.4</v>
      </c>
      <c r="P101">
        <v>0</v>
      </c>
      <c r="Q101">
        <v>0</v>
      </c>
      <c r="R101">
        <v>0</v>
      </c>
    </row>
    <row r="102" spans="1:18" ht="15">
      <c r="A102">
        <v>3</v>
      </c>
      <c r="B102">
        <v>36</v>
      </c>
      <c r="C102">
        <v>241</v>
      </c>
      <c r="D102">
        <v>0</v>
      </c>
      <c r="E102">
        <v>9</v>
      </c>
      <c r="F102">
        <v>250</v>
      </c>
      <c r="G102">
        <v>3</v>
      </c>
      <c r="H102">
        <v>0</v>
      </c>
      <c r="I102">
        <v>0</v>
      </c>
      <c r="J102">
        <v>0</v>
      </c>
      <c r="K102">
        <v>-9.4</v>
      </c>
      <c r="L102">
        <v>0</v>
      </c>
      <c r="M102">
        <v>-52.63</v>
      </c>
      <c r="N102">
        <v>-12.28</v>
      </c>
      <c r="O102">
        <v>-90</v>
      </c>
      <c r="P102">
        <v>0</v>
      </c>
      <c r="Q102">
        <v>0</v>
      </c>
      <c r="R102">
        <v>0</v>
      </c>
    </row>
    <row r="103" spans="1:18" ht="15">
      <c r="A103">
        <v>3</v>
      </c>
      <c r="B103">
        <v>37</v>
      </c>
      <c r="C103">
        <v>1690</v>
      </c>
      <c r="D103">
        <v>215756</v>
      </c>
      <c r="E103">
        <v>130558</v>
      </c>
      <c r="F103">
        <v>348004</v>
      </c>
      <c r="G103">
        <v>5784</v>
      </c>
      <c r="H103">
        <v>0</v>
      </c>
      <c r="I103">
        <v>0</v>
      </c>
      <c r="J103">
        <v>0</v>
      </c>
      <c r="K103">
        <v>-14.78</v>
      </c>
      <c r="L103">
        <v>-23.91</v>
      </c>
      <c r="M103">
        <v>-10.2</v>
      </c>
      <c r="N103">
        <v>-19.24</v>
      </c>
      <c r="O103">
        <v>-37.69</v>
      </c>
      <c r="P103">
        <v>0</v>
      </c>
      <c r="Q103">
        <v>0</v>
      </c>
      <c r="R103">
        <v>0</v>
      </c>
    </row>
    <row r="104" spans="1:18" ht="15">
      <c r="A104">
        <v>3</v>
      </c>
      <c r="B104">
        <v>38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</row>
    <row r="105" spans="1:18" ht="15">
      <c r="A105">
        <v>3</v>
      </c>
      <c r="B105">
        <v>39</v>
      </c>
      <c r="C105">
        <v>0</v>
      </c>
      <c r="D105">
        <v>0</v>
      </c>
      <c r="E105">
        <v>3</v>
      </c>
      <c r="F105">
        <v>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-25</v>
      </c>
      <c r="N105">
        <v>-25</v>
      </c>
      <c r="O105">
        <v>0</v>
      </c>
      <c r="P105">
        <v>0</v>
      </c>
      <c r="Q105">
        <v>0</v>
      </c>
      <c r="R105">
        <v>0</v>
      </c>
    </row>
    <row r="106" spans="1:18" ht="15">
      <c r="A106">
        <v>3</v>
      </c>
      <c r="B106">
        <v>40</v>
      </c>
      <c r="C106">
        <v>31528</v>
      </c>
      <c r="D106">
        <v>939661</v>
      </c>
      <c r="E106">
        <v>12622</v>
      </c>
      <c r="F106">
        <v>983811</v>
      </c>
      <c r="G106">
        <v>4130</v>
      </c>
      <c r="H106">
        <v>0</v>
      </c>
      <c r="I106">
        <v>0</v>
      </c>
      <c r="J106">
        <v>0</v>
      </c>
      <c r="K106">
        <v>-1.51</v>
      </c>
      <c r="L106">
        <v>93.01</v>
      </c>
      <c r="M106">
        <v>-12.8</v>
      </c>
      <c r="N106">
        <v>84.46</v>
      </c>
      <c r="O106">
        <v>-12.26</v>
      </c>
      <c r="P106">
        <v>0</v>
      </c>
      <c r="Q106">
        <v>0</v>
      </c>
      <c r="R106">
        <v>0</v>
      </c>
    </row>
    <row r="107" spans="1:18" ht="15">
      <c r="A107">
        <v>4</v>
      </c>
      <c r="B107">
        <v>1</v>
      </c>
      <c r="C107">
        <v>2049078</v>
      </c>
      <c r="D107">
        <v>967145</v>
      </c>
      <c r="E107">
        <v>27168</v>
      </c>
      <c r="F107">
        <v>9417286</v>
      </c>
      <c r="G107">
        <v>1649107</v>
      </c>
      <c r="H107">
        <v>13220</v>
      </c>
      <c r="I107">
        <v>14123004</v>
      </c>
      <c r="J107">
        <v>0</v>
      </c>
      <c r="K107">
        <v>14.51</v>
      </c>
      <c r="L107">
        <v>6.85</v>
      </c>
      <c r="M107">
        <v>0.19</v>
      </c>
      <c r="N107">
        <v>66.68</v>
      </c>
      <c r="O107">
        <v>11.68</v>
      </c>
      <c r="P107">
        <v>0.09</v>
      </c>
      <c r="Q107">
        <v>100</v>
      </c>
      <c r="R107">
        <v>0</v>
      </c>
    </row>
    <row r="108" spans="1:18" ht="15">
      <c r="A108">
        <v>4</v>
      </c>
      <c r="B108">
        <v>2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18" ht="15">
      <c r="A109">
        <v>4</v>
      </c>
      <c r="B109">
        <v>3</v>
      </c>
      <c r="C109">
        <v>156061</v>
      </c>
      <c r="D109">
        <v>16130</v>
      </c>
      <c r="E109">
        <v>495</v>
      </c>
      <c r="F109">
        <v>1734293</v>
      </c>
      <c r="G109">
        <v>2273975</v>
      </c>
      <c r="H109">
        <v>414</v>
      </c>
      <c r="I109">
        <v>4181368</v>
      </c>
      <c r="J109">
        <v>0</v>
      </c>
      <c r="K109">
        <v>3.73</v>
      </c>
      <c r="L109">
        <v>0.39</v>
      </c>
      <c r="M109">
        <v>0.01</v>
      </c>
      <c r="N109">
        <v>41.48</v>
      </c>
      <c r="O109">
        <v>54.38</v>
      </c>
      <c r="P109">
        <v>0.01</v>
      </c>
      <c r="Q109">
        <v>100</v>
      </c>
      <c r="R109">
        <v>0</v>
      </c>
    </row>
    <row r="110" spans="1:18" ht="15">
      <c r="A110">
        <v>4</v>
      </c>
      <c r="B110">
        <v>4</v>
      </c>
      <c r="C110">
        <v>1064</v>
      </c>
      <c r="D110">
        <v>227</v>
      </c>
      <c r="E110">
        <v>1</v>
      </c>
      <c r="F110">
        <v>3329</v>
      </c>
      <c r="G110">
        <v>4</v>
      </c>
      <c r="H110">
        <v>15</v>
      </c>
      <c r="I110">
        <v>4640</v>
      </c>
      <c r="J110">
        <v>0</v>
      </c>
      <c r="K110">
        <v>22.93</v>
      </c>
      <c r="L110">
        <v>4.89</v>
      </c>
      <c r="M110">
        <v>0.02</v>
      </c>
      <c r="N110">
        <v>71.75</v>
      </c>
      <c r="O110">
        <v>0.09</v>
      </c>
      <c r="P110">
        <v>0.32</v>
      </c>
      <c r="Q110">
        <v>100</v>
      </c>
      <c r="R110">
        <v>0</v>
      </c>
    </row>
    <row r="111" spans="1:18" ht="15">
      <c r="A111">
        <v>4</v>
      </c>
      <c r="B111">
        <v>5</v>
      </c>
      <c r="C111">
        <v>60990</v>
      </c>
      <c r="D111">
        <v>218488</v>
      </c>
      <c r="E111">
        <v>51</v>
      </c>
      <c r="F111">
        <v>132007</v>
      </c>
      <c r="G111">
        <v>161</v>
      </c>
      <c r="H111">
        <v>2573</v>
      </c>
      <c r="I111">
        <v>414270</v>
      </c>
      <c r="J111">
        <v>0</v>
      </c>
      <c r="K111">
        <v>14.73</v>
      </c>
      <c r="L111">
        <v>52.74</v>
      </c>
      <c r="M111">
        <v>0.01</v>
      </c>
      <c r="N111">
        <v>31.86</v>
      </c>
      <c r="O111">
        <v>0.04</v>
      </c>
      <c r="P111">
        <v>0.62</v>
      </c>
      <c r="Q111">
        <v>100</v>
      </c>
      <c r="R111">
        <v>0</v>
      </c>
    </row>
    <row r="112" spans="1:18" ht="15">
      <c r="A112">
        <v>4</v>
      </c>
      <c r="B112">
        <v>6</v>
      </c>
      <c r="C112">
        <v>290</v>
      </c>
      <c r="D112">
        <v>0</v>
      </c>
      <c r="E112">
        <v>0</v>
      </c>
      <c r="F112">
        <v>2</v>
      </c>
      <c r="G112">
        <v>0</v>
      </c>
      <c r="H112">
        <v>0</v>
      </c>
      <c r="I112">
        <v>292</v>
      </c>
      <c r="J112">
        <v>0</v>
      </c>
      <c r="K112">
        <v>99.32</v>
      </c>
      <c r="L112">
        <v>0</v>
      </c>
      <c r="M112">
        <v>0</v>
      </c>
      <c r="N112">
        <v>0.68</v>
      </c>
      <c r="O112">
        <v>0</v>
      </c>
      <c r="P112">
        <v>0</v>
      </c>
      <c r="Q112">
        <v>100</v>
      </c>
      <c r="R112">
        <v>0</v>
      </c>
    </row>
    <row r="113" spans="1:18" ht="15">
      <c r="A113">
        <v>4</v>
      </c>
      <c r="B113">
        <v>7</v>
      </c>
      <c r="C113">
        <v>2323404</v>
      </c>
      <c r="D113">
        <v>1212435</v>
      </c>
      <c r="E113">
        <v>30099</v>
      </c>
      <c r="F113">
        <v>11327031</v>
      </c>
      <c r="G113">
        <v>3937333</v>
      </c>
      <c r="H113">
        <v>16350</v>
      </c>
      <c r="I113">
        <v>18846652</v>
      </c>
      <c r="J113">
        <v>0</v>
      </c>
      <c r="K113">
        <v>12.33</v>
      </c>
      <c r="L113">
        <v>6.43</v>
      </c>
      <c r="M113">
        <v>0.16</v>
      </c>
      <c r="N113">
        <v>60.1</v>
      </c>
      <c r="O113">
        <v>20.89</v>
      </c>
      <c r="P113">
        <v>0.09</v>
      </c>
      <c r="Q113">
        <v>100</v>
      </c>
      <c r="R113">
        <v>0</v>
      </c>
    </row>
    <row r="114" spans="1:18" ht="15">
      <c r="A114">
        <v>4</v>
      </c>
      <c r="B114">
        <v>8</v>
      </c>
      <c r="C114">
        <v>452356</v>
      </c>
      <c r="D114">
        <v>668456</v>
      </c>
      <c r="E114">
        <v>1501</v>
      </c>
      <c r="F114">
        <v>66373</v>
      </c>
      <c r="G114">
        <v>70966</v>
      </c>
      <c r="H114">
        <v>4895</v>
      </c>
      <c r="I114">
        <v>1264547</v>
      </c>
      <c r="J114">
        <v>0</v>
      </c>
      <c r="K114">
        <v>35.77</v>
      </c>
      <c r="L114">
        <v>52.86</v>
      </c>
      <c r="M114">
        <v>0.12</v>
      </c>
      <c r="N114">
        <v>5.25</v>
      </c>
      <c r="O114">
        <v>5.61</v>
      </c>
      <c r="P114">
        <v>0.39</v>
      </c>
      <c r="Q114">
        <v>100</v>
      </c>
      <c r="R114">
        <v>0</v>
      </c>
    </row>
    <row r="115" spans="1:18" ht="15">
      <c r="A115">
        <v>4</v>
      </c>
      <c r="B115">
        <v>9</v>
      </c>
      <c r="C115">
        <v>1297374</v>
      </c>
      <c r="D115">
        <v>434734</v>
      </c>
      <c r="E115">
        <v>19696</v>
      </c>
      <c r="F115">
        <v>10088466</v>
      </c>
      <c r="G115">
        <v>3500708</v>
      </c>
      <c r="H115">
        <v>8029</v>
      </c>
      <c r="I115">
        <v>15349007</v>
      </c>
      <c r="J115">
        <v>0</v>
      </c>
      <c r="K115">
        <v>8.45</v>
      </c>
      <c r="L115">
        <v>2.83</v>
      </c>
      <c r="M115">
        <v>0.13</v>
      </c>
      <c r="N115">
        <v>65.73</v>
      </c>
      <c r="O115">
        <v>22.81</v>
      </c>
      <c r="P115">
        <v>0.05</v>
      </c>
      <c r="Q115">
        <v>100</v>
      </c>
      <c r="R115">
        <v>0</v>
      </c>
    </row>
    <row r="116" spans="1:18" ht="15">
      <c r="A116">
        <v>4</v>
      </c>
      <c r="B116">
        <v>10</v>
      </c>
      <c r="C116">
        <v>573674</v>
      </c>
      <c r="D116">
        <v>109245</v>
      </c>
      <c r="E116">
        <v>8902</v>
      </c>
      <c r="F116">
        <v>1172192</v>
      </c>
      <c r="G116">
        <v>365659</v>
      </c>
      <c r="H116">
        <v>3426</v>
      </c>
      <c r="I116">
        <v>2233098</v>
      </c>
      <c r="J116">
        <v>0</v>
      </c>
      <c r="K116">
        <v>25.7</v>
      </c>
      <c r="L116">
        <v>4.89</v>
      </c>
      <c r="M116">
        <v>0.4</v>
      </c>
      <c r="N116">
        <v>52.49</v>
      </c>
      <c r="O116">
        <v>16.37</v>
      </c>
      <c r="P116">
        <v>0.15</v>
      </c>
      <c r="Q116">
        <v>100</v>
      </c>
      <c r="R116">
        <v>0</v>
      </c>
    </row>
    <row r="117" spans="1:18" ht="15">
      <c r="A117">
        <v>4</v>
      </c>
      <c r="B117">
        <v>11</v>
      </c>
      <c r="C117">
        <v>145260</v>
      </c>
      <c r="D117">
        <v>311067</v>
      </c>
      <c r="E117">
        <v>7667</v>
      </c>
      <c r="F117">
        <v>244289</v>
      </c>
      <c r="G117">
        <v>5217</v>
      </c>
      <c r="H117">
        <v>121211</v>
      </c>
      <c r="I117">
        <v>834711</v>
      </c>
      <c r="J117">
        <v>0</v>
      </c>
      <c r="K117">
        <v>17.39</v>
      </c>
      <c r="L117">
        <v>37.27</v>
      </c>
      <c r="M117">
        <v>0.92</v>
      </c>
      <c r="N117">
        <v>29.27</v>
      </c>
      <c r="O117">
        <v>0.63</v>
      </c>
      <c r="P117">
        <v>14.52</v>
      </c>
      <c r="Q117">
        <v>100</v>
      </c>
      <c r="R117">
        <v>0</v>
      </c>
    </row>
    <row r="118" spans="1:18" ht="15">
      <c r="A118">
        <v>4</v>
      </c>
      <c r="B118">
        <v>12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</row>
    <row r="119" spans="1:18" ht="15">
      <c r="A119">
        <v>4</v>
      </c>
      <c r="B119">
        <v>13</v>
      </c>
      <c r="C119">
        <v>0</v>
      </c>
      <c r="D119">
        <v>1455</v>
      </c>
      <c r="E119">
        <v>409</v>
      </c>
      <c r="F119">
        <v>0</v>
      </c>
      <c r="G119">
        <v>0</v>
      </c>
      <c r="H119">
        <v>0</v>
      </c>
      <c r="I119">
        <v>1864</v>
      </c>
      <c r="J119">
        <v>0</v>
      </c>
      <c r="K119">
        <v>0</v>
      </c>
      <c r="L119">
        <v>78.06</v>
      </c>
      <c r="M119">
        <v>21.94</v>
      </c>
      <c r="N119">
        <v>0</v>
      </c>
      <c r="O119">
        <v>0</v>
      </c>
      <c r="P119">
        <v>0</v>
      </c>
      <c r="Q119">
        <v>100</v>
      </c>
      <c r="R119">
        <v>0</v>
      </c>
    </row>
    <row r="120" spans="1:18" ht="15">
      <c r="A120">
        <v>4</v>
      </c>
      <c r="B120">
        <v>14</v>
      </c>
      <c r="C120">
        <v>1928</v>
      </c>
      <c r="D120">
        <v>544</v>
      </c>
      <c r="E120">
        <v>0</v>
      </c>
      <c r="F120">
        <v>0</v>
      </c>
      <c r="G120">
        <v>0</v>
      </c>
      <c r="H120">
        <v>8863</v>
      </c>
      <c r="I120">
        <v>11335</v>
      </c>
      <c r="J120">
        <v>0</v>
      </c>
      <c r="K120">
        <v>17.01</v>
      </c>
      <c r="L120">
        <v>4.8</v>
      </c>
      <c r="M120">
        <v>0</v>
      </c>
      <c r="N120">
        <v>0</v>
      </c>
      <c r="O120">
        <v>0</v>
      </c>
      <c r="P120">
        <v>78.19</v>
      </c>
      <c r="Q120">
        <v>100</v>
      </c>
      <c r="R120">
        <v>0</v>
      </c>
    </row>
    <row r="121" spans="1:18" ht="15">
      <c r="A121">
        <v>4</v>
      </c>
      <c r="B121">
        <v>15</v>
      </c>
      <c r="C121">
        <v>52608</v>
      </c>
      <c r="D121">
        <v>231672</v>
      </c>
      <c r="E121">
        <v>0</v>
      </c>
      <c r="F121">
        <v>1308</v>
      </c>
      <c r="G121">
        <v>384</v>
      </c>
      <c r="H121">
        <v>68460</v>
      </c>
      <c r="I121">
        <v>354432</v>
      </c>
      <c r="J121">
        <v>0</v>
      </c>
      <c r="K121">
        <v>14.84</v>
      </c>
      <c r="L121">
        <v>65.36</v>
      </c>
      <c r="M121">
        <v>0</v>
      </c>
      <c r="N121">
        <v>0.37</v>
      </c>
      <c r="O121">
        <v>0.11</v>
      </c>
      <c r="P121">
        <v>19.32</v>
      </c>
      <c r="Q121">
        <v>100</v>
      </c>
      <c r="R121">
        <v>0</v>
      </c>
    </row>
    <row r="122" spans="1:18" ht="15">
      <c r="A122">
        <v>4</v>
      </c>
      <c r="B122">
        <v>16</v>
      </c>
      <c r="C122">
        <v>220637</v>
      </c>
      <c r="D122">
        <v>738448</v>
      </c>
      <c r="E122">
        <v>8076</v>
      </c>
      <c r="F122">
        <v>253000</v>
      </c>
      <c r="G122">
        <v>5984</v>
      </c>
      <c r="H122">
        <v>200831</v>
      </c>
      <c r="I122">
        <v>1426976</v>
      </c>
      <c r="J122">
        <v>0</v>
      </c>
      <c r="K122">
        <v>15.46</v>
      </c>
      <c r="L122">
        <v>51.75</v>
      </c>
      <c r="M122">
        <v>0.57</v>
      </c>
      <c r="N122">
        <v>17.73</v>
      </c>
      <c r="O122">
        <v>0.42</v>
      </c>
      <c r="P122">
        <v>14.07</v>
      </c>
      <c r="Q122">
        <v>100</v>
      </c>
      <c r="R122">
        <v>0</v>
      </c>
    </row>
    <row r="123" spans="1:18" ht="15">
      <c r="A123">
        <v>4</v>
      </c>
      <c r="B123">
        <v>17</v>
      </c>
      <c r="C123">
        <v>2544041</v>
      </c>
      <c r="D123">
        <v>1950883</v>
      </c>
      <c r="E123">
        <v>38175</v>
      </c>
      <c r="F123">
        <v>11580031</v>
      </c>
      <c r="G123">
        <v>3943317</v>
      </c>
      <c r="H123">
        <v>217181</v>
      </c>
      <c r="I123">
        <v>20273628</v>
      </c>
      <c r="J123">
        <v>0</v>
      </c>
      <c r="K123">
        <v>12.55</v>
      </c>
      <c r="L123">
        <v>9.62</v>
      </c>
      <c r="M123">
        <v>0.19</v>
      </c>
      <c r="N123">
        <v>57.12</v>
      </c>
      <c r="O123">
        <v>19.45</v>
      </c>
      <c r="P123">
        <v>1.07</v>
      </c>
      <c r="Q123">
        <v>100</v>
      </c>
      <c r="R123">
        <v>0</v>
      </c>
    </row>
    <row r="124" spans="1:18" ht="15">
      <c r="A124">
        <v>4</v>
      </c>
      <c r="B124">
        <v>18</v>
      </c>
      <c r="C124">
        <v>159173</v>
      </c>
      <c r="D124">
        <v>75360</v>
      </c>
      <c r="E124">
        <v>6128</v>
      </c>
      <c r="F124">
        <v>150187</v>
      </c>
      <c r="G124">
        <v>17172</v>
      </c>
      <c r="H124">
        <v>459</v>
      </c>
      <c r="I124">
        <v>408479</v>
      </c>
      <c r="J124">
        <v>0</v>
      </c>
      <c r="K124">
        <v>38.97</v>
      </c>
      <c r="L124">
        <v>18.45</v>
      </c>
      <c r="M124">
        <v>1.5</v>
      </c>
      <c r="N124">
        <v>36.77</v>
      </c>
      <c r="O124">
        <v>4.2</v>
      </c>
      <c r="P124">
        <v>0.11</v>
      </c>
      <c r="Q124">
        <v>100</v>
      </c>
      <c r="R124">
        <v>0</v>
      </c>
    </row>
    <row r="125" spans="1:18" ht="15">
      <c r="A125">
        <v>4</v>
      </c>
      <c r="B125">
        <v>19</v>
      </c>
      <c r="C125">
        <v>21906</v>
      </c>
      <c r="D125">
        <v>11952</v>
      </c>
      <c r="E125">
        <v>414</v>
      </c>
      <c r="F125">
        <v>8980</v>
      </c>
      <c r="G125">
        <v>153373</v>
      </c>
      <c r="H125">
        <v>70</v>
      </c>
      <c r="I125">
        <v>196695</v>
      </c>
      <c r="J125">
        <v>0</v>
      </c>
      <c r="K125">
        <v>11.12</v>
      </c>
      <c r="L125">
        <v>6.08</v>
      </c>
      <c r="M125">
        <v>0.21</v>
      </c>
      <c r="N125">
        <v>4.57</v>
      </c>
      <c r="O125">
        <v>77.98</v>
      </c>
      <c r="P125">
        <v>0.04</v>
      </c>
      <c r="Q125">
        <v>100</v>
      </c>
      <c r="R125">
        <v>0</v>
      </c>
    </row>
    <row r="126" spans="1:18" ht="15">
      <c r="A126">
        <v>4</v>
      </c>
      <c r="B126">
        <v>20</v>
      </c>
      <c r="C126">
        <v>56211</v>
      </c>
      <c r="D126">
        <v>10445</v>
      </c>
      <c r="E126">
        <v>2384</v>
      </c>
      <c r="F126">
        <v>40116</v>
      </c>
      <c r="G126">
        <v>14086</v>
      </c>
      <c r="H126">
        <v>128</v>
      </c>
      <c r="I126">
        <v>123370</v>
      </c>
      <c r="J126">
        <v>0</v>
      </c>
      <c r="K126">
        <v>45.56</v>
      </c>
      <c r="L126">
        <v>8.47</v>
      </c>
      <c r="M126">
        <v>1.93</v>
      </c>
      <c r="N126">
        <v>32.52</v>
      </c>
      <c r="O126">
        <v>11.42</v>
      </c>
      <c r="P126">
        <v>0.1</v>
      </c>
      <c r="Q126">
        <v>100</v>
      </c>
      <c r="R126">
        <v>0</v>
      </c>
    </row>
    <row r="127" spans="1:18" ht="15">
      <c r="A127">
        <v>4</v>
      </c>
      <c r="B127">
        <v>21</v>
      </c>
      <c r="C127">
        <v>20841</v>
      </c>
      <c r="D127">
        <v>193710</v>
      </c>
      <c r="E127">
        <v>0</v>
      </c>
      <c r="F127">
        <v>7403</v>
      </c>
      <c r="G127">
        <v>383</v>
      </c>
      <c r="H127">
        <v>2297</v>
      </c>
      <c r="I127">
        <v>224634</v>
      </c>
      <c r="J127">
        <v>0</v>
      </c>
      <c r="K127">
        <v>9.28</v>
      </c>
      <c r="L127">
        <v>86.23</v>
      </c>
      <c r="M127">
        <v>0</v>
      </c>
      <c r="N127">
        <v>3.3</v>
      </c>
      <c r="O127">
        <v>0.17</v>
      </c>
      <c r="P127">
        <v>1.02</v>
      </c>
      <c r="Q127">
        <v>100</v>
      </c>
      <c r="R127">
        <v>0</v>
      </c>
    </row>
    <row r="128" spans="1:18" ht="15">
      <c r="A128">
        <v>4</v>
      </c>
      <c r="B128">
        <v>22</v>
      </c>
      <c r="C128">
        <v>40097</v>
      </c>
      <c r="D128">
        <v>733</v>
      </c>
      <c r="E128">
        <v>111993</v>
      </c>
      <c r="F128">
        <v>527305</v>
      </c>
      <c r="G128">
        <v>277981</v>
      </c>
      <c r="H128">
        <v>23193</v>
      </c>
      <c r="I128">
        <v>981302</v>
      </c>
      <c r="J128">
        <v>0</v>
      </c>
      <c r="K128">
        <v>4.09</v>
      </c>
      <c r="L128">
        <v>0.07</v>
      </c>
      <c r="M128">
        <v>11.41</v>
      </c>
      <c r="N128">
        <v>53.74</v>
      </c>
      <c r="O128">
        <v>28.33</v>
      </c>
      <c r="P128">
        <v>2.36</v>
      </c>
      <c r="Q128">
        <v>100</v>
      </c>
      <c r="R128">
        <v>0</v>
      </c>
    </row>
    <row r="129" spans="1:18" ht="15">
      <c r="A129">
        <v>4</v>
      </c>
      <c r="B129">
        <v>23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1.7</v>
      </c>
      <c r="L129">
        <v>11.21</v>
      </c>
      <c r="M129">
        <v>-31.38</v>
      </c>
      <c r="N129">
        <v>33.23</v>
      </c>
      <c r="O129">
        <v>-1.98</v>
      </c>
      <c r="P129">
        <v>23.42</v>
      </c>
      <c r="Q129">
        <v>17.86</v>
      </c>
      <c r="R129">
        <v>0</v>
      </c>
    </row>
    <row r="130" spans="1:18" ht="15">
      <c r="A130">
        <v>4</v>
      </c>
      <c r="B130">
        <v>24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28.7</v>
      </c>
      <c r="L130">
        <v>671.58</v>
      </c>
      <c r="M130">
        <v>103.13</v>
      </c>
      <c r="N130">
        <v>385.38</v>
      </c>
      <c r="O130">
        <v>-14.34</v>
      </c>
      <c r="P130">
        <v>68.28</v>
      </c>
      <c r="Q130">
        <v>84</v>
      </c>
      <c r="R130">
        <v>0</v>
      </c>
    </row>
    <row r="131" spans="1:18" ht="15">
      <c r="A131">
        <v>5</v>
      </c>
      <c r="B131">
        <v>1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81.6</v>
      </c>
      <c r="L131">
        <v>87.23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</row>
    <row r="132" spans="1:18" ht="15">
      <c r="A132">
        <v>5</v>
      </c>
      <c r="B132">
        <v>2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2.79</v>
      </c>
      <c r="L132">
        <v>0.34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18" ht="15">
      <c r="A133">
        <v>5</v>
      </c>
      <c r="B133">
        <v>3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6.11</v>
      </c>
      <c r="L133">
        <v>8.62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18" ht="15">
      <c r="A134">
        <v>5</v>
      </c>
      <c r="B134">
        <v>4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3.49</v>
      </c>
      <c r="L134">
        <v>1.87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</row>
    <row r="135" spans="1:18" ht="15">
      <c r="A135">
        <v>5</v>
      </c>
      <c r="B135">
        <v>5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0.14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</row>
    <row r="136" spans="1:18" ht="15">
      <c r="A136">
        <v>5</v>
      </c>
      <c r="B136">
        <v>6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5.87</v>
      </c>
      <c r="L136">
        <v>1.94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</row>
    <row r="137" spans="1:18" ht="15">
      <c r="A137">
        <v>5</v>
      </c>
      <c r="B137">
        <v>7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100</v>
      </c>
      <c r="L137">
        <v>100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</row>
    <row r="138" ht="15">
      <c r="A138" t="s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2013-05-24T09:23:35Z</cp:lastPrinted>
  <dcterms:created xsi:type="dcterms:W3CDTF">2013-05-21T12:53:50Z</dcterms:created>
  <dcterms:modified xsi:type="dcterms:W3CDTF">2013-05-24T09:25:31Z</dcterms:modified>
  <cp:category/>
  <cp:version/>
  <cp:contentType/>
  <cp:contentStatus/>
</cp:coreProperties>
</file>