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16845" windowHeight="1054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1'!$B$1:$K$74</definedName>
    <definedName name="_xlnm.Print_Area" localSheetId="1">'Tavola 2'!$A$1:$P$44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<sst xmlns="http://schemas.openxmlformats.org/spreadsheetml/2006/main" count="292" uniqueCount="160">
  <si>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II 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</si>
  <si>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</si>
  <si>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</si>
  <si>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</si>
  <si>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</si>
  <si>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</si>
  <si>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</si>
  <si>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</si>
  <si>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</si>
  <si>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</si>
  <si>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</si>
  <si>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</si>
  <si>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</si>
  <si>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</si>
  <si>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</si>
  <si>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</si>
  <si>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</si>
  <si>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</si>
  <si>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</si>
  <si>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</si>
  <si>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</si>
  <si>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</si>
  <si>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</si>
  <si>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</si>
  <si>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</si>
  <si>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</si>
  <si>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</si>
  <si>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</si>
  <si>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</si>
  <si>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</si>
  <si>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</si>
  <si>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</si>
  <si>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</si>
  <si>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</si>
  <si>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</si>
  <si>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</si>
  <si>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</si>
  <si>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</si>
  <si>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</si>
  <si>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</si>
  <si>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</si>
  <si>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</si>
  <si>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</si>
  <si>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</si>
  <si>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</si>
  <si>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</si>
  <si>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</si>
  <si>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</si>
  <si>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</si>
  <si>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</si>
  <si>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</si>
  <si>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</si>
  <si>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</si>
  <si>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</si>
  <si>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</si>
  <si>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</si>
  <si>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</si>
  <si>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</si>
  <si>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</si>
  <si>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</si>
  <si>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</si>
  <si>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</si>
  <si>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</si>
  <si>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</si>
  <si>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</si>
  <si>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</si>
  <si>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</si>
  <si>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</si>
  <si>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</si>
  <si>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</si>
  <si>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</si>
  <si>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</si>
  <si>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</si>
  <si>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</si>
  <si>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</si>
  <si>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</si>
  <si>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</si>
  <si>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</si>
  <si>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</si>
  <si>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</si>
  <si>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</si>
  <si>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</si>
  <si>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</si>
  <si>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</si>
  <si>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</si>
  <si>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</si>
  <si>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</si>
  <si>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</si>
  <si>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</si>
  <si>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</si>
  <si>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</si>
  <si>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</si>
  <si>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</si>
  <si>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</si>
  <si>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</si>
  <si>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</si>
  <si>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</si>
  <si>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</si>
  <si>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</si>
  <si>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</si>
  <si>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</si>
  <si>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</si>
  <si>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</si>
  <si>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</si>
  <si>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</si>
  <si>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</si>
  <si>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</si>
  <si>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</si>
  <si>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</si>
  <si>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</si>
  <si>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</si>
  <si>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</si>
  <si>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</si>
  <si>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</si>
  <si>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</si>
  <si>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</si>
  <si>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</si>
  <si>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</si>
  <si>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</si>
  <si>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</si>
  <si>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</si>
  <si>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</si>
  <si>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</si>
  <si>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</si>
  <si>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</si>
  <si>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</si>
  <si>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</si>
  <si>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</si>
  <si>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</si>
  <si>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</si>
  <si>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</si>
  <si>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</si>
  <si>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</si>
  <si>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</si>
  <si>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</si>
  <si>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</si>
  <si>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</si>
  <si>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</si>
  <si>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</si>
  <si>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</si>
  <si>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</si>
  <si>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</si>
  <si>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</si>
  <si>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</si>
  <si>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</si>
  <si>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</si>
  <si>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</si>
  <si>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</si>
  <si>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</si>
  <si>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</si>
  <si>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</si>
  <si>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</si>
  <si>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</si>
  <si>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</si>
  <si>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</si>
  <si>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</si>
  <si>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</si>
  <si>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47,9% si riferiscono a fondi aperti e per il 52,1% a fondi negoziali con garanzia.</t>
  </si>
  <si>
    <t xml:space="preserve">      Patrimoni gestiti: fondi pensione aperti (5.948.584 migliaia di Euro) e fondi pensione negoziali con garanzia (4.035.984 migliaia di Euro).   </t>
  </si>
  <si>
    <t xml:space="preserve">      Per quanto riguarda i fondi pensione negoziali senza garanzia, non inseriti nel ramo VI, i patrimoni gestiti ammontano a 2.884.364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</si>
</sst>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2" fillId="0" borderId="0" xfId="50">
      <alignment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2" borderId="23" xfId="50" applyFont="1" applyFill="1" applyBorder="1" applyAlignment="1">
      <alignment horizontal="center"/>
      <protection/>
    </xf>
    <xf numFmtId="0" fontId="6" fillId="0" borderId="0" xfId="50" applyFont="1" applyBorder="1" applyAlignment="1">
      <alignment horizontal="left" wrapText="1" indent="3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view="pageBreakPreview" zoomScale="60" zoomScalePageLayoutView="0" workbookViewId="0" topLeftCell="A1">
      <selection activeCell="M3" sqref="M3"/>
    </sheetView>
  </sheetViews>
  <sheetFormatPr defaultColWidth="9.00390625" defaultRowHeight="15"/>
  <cols>
    <col min="1" max="1" width="3.28125" style="259" customWidth="1"/>
    <col min="2" max="2" width="7.57421875" style="74" customWidth="1"/>
    <col min="3" max="3" width="6.7109375" style="74" customWidth="1"/>
    <col min="4" max="4" width="19.8515625" style="75" customWidth="1"/>
    <col min="5" max="7" width="9.421875" style="74" customWidth="1"/>
    <col min="8" max="8" width="9.421875" style="81" customWidth="1"/>
    <col min="9" max="9" width="11.140625" style="74" customWidth="1"/>
    <col min="10" max="10" width="1.8515625" style="74" customWidth="1"/>
    <col min="11" max="11" width="12.28125" style="74" customWidth="1"/>
    <col min="12" max="16384" width="9.00390625" style="74" customWidth="1"/>
  </cols>
  <sheetData>
    <row r="1" spans="1:9" ht="23.25" customHeight="1">
      <c r="A1" s="266"/>
      <c r="I1" s="76" t="s">
        <v>141</v>
      </c>
    </row>
    <row r="2" spans="1:9" s="79" customFormat="1" ht="12.75" customHeight="1">
      <c r="A2" s="266"/>
      <c r="B2" s="77" t="s">
        <v>48</v>
      </c>
      <c r="C2" s="77"/>
      <c r="D2" s="78"/>
      <c r="E2" s="77"/>
      <c r="F2" s="77"/>
      <c r="G2" s="77"/>
      <c r="H2" s="77"/>
      <c r="I2" s="77"/>
    </row>
    <row r="3" spans="1:9" s="79" customFormat="1" ht="12.75" customHeight="1">
      <c r="A3" s="266"/>
      <c r="B3" s="77" t="s">
        <v>4</v>
      </c>
      <c r="C3" s="77"/>
      <c r="D3" s="78"/>
      <c r="E3" s="77"/>
      <c r="F3" s="77"/>
      <c r="G3" s="77"/>
      <c r="H3" s="77"/>
      <c r="I3" s="77"/>
    </row>
    <row r="4" spans="1:9" s="79" customFormat="1" ht="12.75" customHeight="1">
      <c r="A4" s="266"/>
      <c r="B4" s="77" t="str">
        <f>"Premi lordi contabilizzati "&amp;IF(datitrim!J1=0,"nell'anno ","a tutto il "&amp;TRIM(datitrim!J1)&amp;" trimestre ")&amp;datitrim!I1</f>
        <v>Premi lordi contabilizzati a tutto il II trimestre 2014</v>
      </c>
      <c r="C4" s="77"/>
      <c r="D4" s="78"/>
      <c r="E4" s="77"/>
      <c r="F4" s="77"/>
      <c r="G4" s="77"/>
      <c r="H4" s="77"/>
      <c r="I4" s="77"/>
    </row>
    <row r="5" spans="1:9" s="79" customFormat="1" ht="12.75" customHeight="1">
      <c r="A5" s="266"/>
      <c r="B5" s="74"/>
      <c r="H5" s="238"/>
      <c r="I5" s="80" t="s">
        <v>5</v>
      </c>
    </row>
    <row r="6" spans="1:9" ht="12.75" customHeight="1">
      <c r="A6" s="266"/>
      <c r="B6" s="267" t="s">
        <v>50</v>
      </c>
      <c r="C6" s="268"/>
      <c r="D6" s="269"/>
      <c r="E6" s="82" t="s">
        <v>142</v>
      </c>
      <c r="F6" s="85"/>
      <c r="G6" s="85"/>
      <c r="H6" s="239"/>
      <c r="I6" s="125"/>
    </row>
    <row r="7" spans="1:9" ht="12.75" customHeight="1">
      <c r="A7" s="266"/>
      <c r="B7" s="270"/>
      <c r="C7" s="271"/>
      <c r="D7" s="272"/>
      <c r="E7" s="260" t="s">
        <v>143</v>
      </c>
      <c r="F7" s="260" t="s">
        <v>57</v>
      </c>
      <c r="G7" s="260" t="s">
        <v>58</v>
      </c>
      <c r="H7" s="262" t="s">
        <v>59</v>
      </c>
      <c r="I7" s="87" t="s">
        <v>144</v>
      </c>
    </row>
    <row r="8" spans="1:9" ht="12.75" customHeight="1">
      <c r="A8" s="266"/>
      <c r="B8" s="273"/>
      <c r="C8" s="274"/>
      <c r="D8" s="275"/>
      <c r="E8" s="261"/>
      <c r="F8" s="261"/>
      <c r="G8" s="261"/>
      <c r="H8" s="263"/>
      <c r="I8" s="240" t="s">
        <v>145</v>
      </c>
    </row>
    <row r="9" spans="1:9" ht="12.75" customHeight="1">
      <c r="A9" s="266"/>
      <c r="B9" s="128" t="s">
        <v>63</v>
      </c>
      <c r="C9" s="129" t="s">
        <v>64</v>
      </c>
      <c r="D9" s="130"/>
      <c r="E9" s="93"/>
      <c r="F9" s="93"/>
      <c r="G9" s="93"/>
      <c r="H9" s="94"/>
      <c r="I9" s="93"/>
    </row>
    <row r="10" spans="1:9" ht="12" customHeight="1">
      <c r="A10" s="266"/>
      <c r="B10" s="95"/>
      <c r="C10" s="92" t="s">
        <v>146</v>
      </c>
      <c r="D10" s="133"/>
      <c r="E10" s="96">
        <f>datitrim!C67</f>
        <v>28</v>
      </c>
      <c r="F10" s="96">
        <f>datitrim!D67</f>
        <v>0</v>
      </c>
      <c r="G10" s="96">
        <f>datitrim!E67</f>
        <v>0</v>
      </c>
      <c r="H10" s="97">
        <f>datitrim!F67</f>
        <v>28</v>
      </c>
      <c r="I10" s="96">
        <f>datitrim!G67</f>
        <v>0</v>
      </c>
    </row>
    <row r="11" spans="1:9" ht="12" customHeight="1">
      <c r="A11" s="266"/>
      <c r="B11" s="95"/>
      <c r="C11" s="75" t="s">
        <v>65</v>
      </c>
      <c r="D11" s="136"/>
      <c r="E11" s="96">
        <f>datitrim!C68</f>
        <v>2170521</v>
      </c>
      <c r="F11" s="96">
        <f>datitrim!D68</f>
        <v>35813954</v>
      </c>
      <c r="G11" s="96">
        <f>datitrim!E68</f>
        <v>3328311</v>
      </c>
      <c r="H11" s="97">
        <f>datitrim!F68</f>
        <v>41312786</v>
      </c>
      <c r="I11" s="96">
        <f>datitrim!G68</f>
        <v>1580589</v>
      </c>
    </row>
    <row r="12" spans="1:9" ht="12" customHeight="1">
      <c r="A12" s="266"/>
      <c r="B12" s="95"/>
      <c r="C12" s="98" t="s">
        <v>66</v>
      </c>
      <c r="D12" s="136"/>
      <c r="E12" s="96">
        <f>datitrim!C69</f>
        <v>25362</v>
      </c>
      <c r="F12" s="96">
        <f>datitrim!D69</f>
        <v>68734</v>
      </c>
      <c r="G12" s="96">
        <f>datitrim!E69</f>
        <v>22079</v>
      </c>
      <c r="H12" s="97">
        <f>datitrim!F69</f>
        <v>116175</v>
      </c>
      <c r="I12" s="96">
        <f>datitrim!G69</f>
        <v>10290</v>
      </c>
    </row>
    <row r="13" spans="1:9" ht="12" customHeight="1">
      <c r="A13" s="266"/>
      <c r="B13" s="95"/>
      <c r="C13" s="98" t="s">
        <v>147</v>
      </c>
      <c r="D13" s="136"/>
      <c r="E13" s="96">
        <f>datitrim!C98</f>
        <v>6304</v>
      </c>
      <c r="F13" s="96">
        <f>datitrim!D98</f>
        <v>0</v>
      </c>
      <c r="G13" s="96">
        <f>datitrim!E98</f>
        <v>949239</v>
      </c>
      <c r="H13" s="97">
        <f>datitrim!F98</f>
        <v>955543</v>
      </c>
      <c r="I13" s="96">
        <f>datitrim!G98</f>
        <v>254249</v>
      </c>
    </row>
    <row r="14" spans="1:9" ht="12" customHeight="1">
      <c r="A14" s="266"/>
      <c r="B14" s="95"/>
      <c r="C14" s="75" t="s">
        <v>68</v>
      </c>
      <c r="D14" s="136"/>
      <c r="E14" s="96">
        <f>datitrim!C70</f>
        <v>232749</v>
      </c>
      <c r="F14" s="96">
        <f>datitrim!D70</f>
        <v>79377</v>
      </c>
      <c r="G14" s="96">
        <f>datitrim!E70</f>
        <v>2173</v>
      </c>
      <c r="H14" s="97">
        <f>datitrim!F70</f>
        <v>314299</v>
      </c>
      <c r="I14" s="96">
        <f>datitrim!G70</f>
        <v>45270</v>
      </c>
    </row>
    <row r="15" spans="1:9" ht="12" customHeight="1">
      <c r="A15" s="266"/>
      <c r="B15" s="95"/>
      <c r="C15" s="75" t="s">
        <v>69</v>
      </c>
      <c r="D15" s="136"/>
      <c r="E15" s="96">
        <f>datitrim!C71</f>
        <v>2512</v>
      </c>
      <c r="F15" s="96">
        <f>datitrim!D71</f>
        <v>2726</v>
      </c>
      <c r="G15" s="96">
        <f>datitrim!E71</f>
        <v>2</v>
      </c>
      <c r="H15" s="97">
        <f>datitrim!F71</f>
        <v>5240</v>
      </c>
      <c r="I15" s="96">
        <f>datitrim!G71</f>
        <v>436</v>
      </c>
    </row>
    <row r="16" spans="1:9" ht="12" customHeight="1">
      <c r="A16" s="266"/>
      <c r="B16" s="95"/>
      <c r="C16" s="75" t="s">
        <v>70</v>
      </c>
      <c r="D16" s="136"/>
      <c r="E16" s="96">
        <f>E10+E11+E14+E15</f>
        <v>2405810</v>
      </c>
      <c r="F16" s="96">
        <f>F10+F11+F14+F15</f>
        <v>35896057</v>
      </c>
      <c r="G16" s="96">
        <f>G10+G11+G14+G15</f>
        <v>3330486</v>
      </c>
      <c r="H16" s="97">
        <f>E16+F16+G16</f>
        <v>41632353</v>
      </c>
      <c r="I16" s="96">
        <f>I10+I11+I14+I15</f>
        <v>1626295</v>
      </c>
    </row>
    <row r="17" spans="1:9" ht="13.5" customHeight="1">
      <c r="A17" s="266"/>
      <c r="B17" s="91"/>
      <c r="C17" s="92" t="s">
        <v>73</v>
      </c>
      <c r="D17" s="133"/>
      <c r="E17" s="96"/>
      <c r="F17" s="96"/>
      <c r="G17" s="100"/>
      <c r="H17" s="241"/>
      <c r="I17" s="96"/>
    </row>
    <row r="18" spans="1:9" ht="12.75" customHeight="1">
      <c r="A18" s="266"/>
      <c r="B18" s="95"/>
      <c r="C18" s="75" t="s">
        <v>74</v>
      </c>
      <c r="D18" s="136"/>
      <c r="E18" s="96">
        <f>datitrim!C73</f>
        <v>6009</v>
      </c>
      <c r="F18" s="96">
        <f>datitrim!D73</f>
        <v>12104</v>
      </c>
      <c r="G18" s="100">
        <f>datitrim!E73</f>
        <v>3405</v>
      </c>
      <c r="H18" s="97">
        <f>datitrim!F73</f>
        <v>21518</v>
      </c>
      <c r="I18" s="96">
        <f>datitrim!G73</f>
        <v>1956</v>
      </c>
    </row>
    <row r="19" spans="1:9" ht="12.75" customHeight="1">
      <c r="A19" s="266"/>
      <c r="B19" s="95"/>
      <c r="C19" s="75" t="s">
        <v>75</v>
      </c>
      <c r="D19" s="136"/>
      <c r="E19" s="96">
        <f>datitrim!C74</f>
        <v>130199</v>
      </c>
      <c r="F19" s="96">
        <f>datitrim!D74</f>
        <v>467907</v>
      </c>
      <c r="G19" s="100">
        <f>datitrim!E74</f>
        <v>47550</v>
      </c>
      <c r="H19" s="97">
        <f>datitrim!F74</f>
        <v>645656</v>
      </c>
      <c r="I19" s="96">
        <f>datitrim!G74</f>
        <v>46692</v>
      </c>
    </row>
    <row r="20" spans="1:9" ht="12.75" customHeight="1">
      <c r="A20" s="266"/>
      <c r="B20" s="95"/>
      <c r="C20" s="75" t="s">
        <v>76</v>
      </c>
      <c r="D20" s="136"/>
      <c r="E20" s="96">
        <f>datitrim!C75</f>
        <v>370950</v>
      </c>
      <c r="F20" s="96">
        <f>datitrim!D75</f>
        <v>659509</v>
      </c>
      <c r="G20" s="100">
        <f>datitrim!E75</f>
        <v>54712</v>
      </c>
      <c r="H20" s="97">
        <f>datitrim!F75</f>
        <v>1085171</v>
      </c>
      <c r="I20" s="96">
        <f>datitrim!G75</f>
        <v>233825</v>
      </c>
    </row>
    <row r="21" spans="1:9" ht="12" customHeight="1">
      <c r="A21" s="266"/>
      <c r="B21" s="91"/>
      <c r="C21" s="75" t="s">
        <v>77</v>
      </c>
      <c r="D21" s="136"/>
      <c r="E21" s="96">
        <f>E18+E19+E20</f>
        <v>507158</v>
      </c>
      <c r="F21" s="96">
        <f>F18+F19+F20</f>
        <v>1139520</v>
      </c>
      <c r="G21" s="96">
        <f>G18+G19+G20</f>
        <v>105667</v>
      </c>
      <c r="H21" s="97">
        <f>E21+F21+G21</f>
        <v>1752345</v>
      </c>
      <c r="I21" s="96">
        <f>I18+I19+I20</f>
        <v>282473</v>
      </c>
    </row>
    <row r="22" spans="1:9" s="81" customFormat="1" ht="12.75" customHeight="1">
      <c r="A22" s="266"/>
      <c r="B22" s="138"/>
      <c r="C22" s="139"/>
      <c r="D22" s="140" t="s">
        <v>78</v>
      </c>
      <c r="E22" s="104">
        <f>E16+E21</f>
        <v>2912968</v>
      </c>
      <c r="F22" s="104">
        <f>F16+F21</f>
        <v>37035577</v>
      </c>
      <c r="G22" s="104">
        <f>G16+G21</f>
        <v>3436153</v>
      </c>
      <c r="H22" s="104">
        <f>H16+H21</f>
        <v>43384698</v>
      </c>
      <c r="I22" s="104">
        <f>I16+I21</f>
        <v>1908768</v>
      </c>
    </row>
    <row r="23" spans="1:9" ht="13.5" customHeight="1">
      <c r="A23" s="266"/>
      <c r="B23" s="106"/>
      <c r="C23" s="107"/>
      <c r="D23" s="108" t="str">
        <f>"Variazione %   "&amp;datitrim!$I$1&amp;" / "&amp;datitrim!$I$1-1</f>
        <v>Variazione %   2014 / 2013</v>
      </c>
      <c r="E23" s="109">
        <f>datitrim!K77</f>
        <v>-5.62</v>
      </c>
      <c r="F23" s="109">
        <f>datitrim!L77</f>
        <v>47.75</v>
      </c>
      <c r="G23" s="109">
        <f>datitrim!M77</f>
        <v>27.09</v>
      </c>
      <c r="H23" s="110">
        <f>datitrim!N77</f>
        <v>40.6</v>
      </c>
      <c r="I23" s="109">
        <f>datitrim!O77</f>
        <v>25.6</v>
      </c>
    </row>
    <row r="24" spans="1:9" ht="13.5" customHeight="1">
      <c r="A24" s="266"/>
      <c r="B24" s="264" t="str">
        <f>"Variazione %   "&amp;datitrim!$I$1&amp;" / "&amp;datitrim!$I$1-1&amp;" su basi omogenee *"</f>
        <v>Variazione %   2014 / 2013 su basi omogenee *</v>
      </c>
      <c r="C24" s="265"/>
      <c r="D24" s="265"/>
      <c r="E24" s="109">
        <f>omogenei!K77</f>
        <v>-5.62</v>
      </c>
      <c r="F24" s="109">
        <f>omogenei!L77</f>
        <v>47.75</v>
      </c>
      <c r="G24" s="109">
        <f>omogenei!M77</f>
        <v>27.09</v>
      </c>
      <c r="H24" s="110">
        <f>omogenei!N77</f>
        <v>40.6</v>
      </c>
      <c r="I24" s="109">
        <f>omogenei!O77</f>
        <v>25.6</v>
      </c>
    </row>
    <row r="25" spans="1:9" s="81" customFormat="1" ht="13.5" customHeight="1">
      <c r="A25" s="266"/>
      <c r="B25" s="242"/>
      <c r="C25" s="122"/>
      <c r="D25" s="243" t="s">
        <v>148</v>
      </c>
      <c r="E25" s="115">
        <f>datitrim!C78</f>
        <v>0</v>
      </c>
      <c r="F25" s="115">
        <f>datitrim!D78</f>
        <v>0</v>
      </c>
      <c r="G25" s="123">
        <f>datitrim!E78</f>
        <v>0</v>
      </c>
      <c r="H25" s="115">
        <f>datitrim!F78</f>
        <v>0</v>
      </c>
      <c r="I25" s="115">
        <f>datitrim!G78</f>
        <v>0</v>
      </c>
    </row>
    <row r="26" spans="1:9" ht="12.75" customHeight="1">
      <c r="A26" s="266"/>
      <c r="B26" s="128" t="s">
        <v>80</v>
      </c>
      <c r="C26" s="129" t="s">
        <v>64</v>
      </c>
      <c r="D26" s="130"/>
      <c r="E26" s="118"/>
      <c r="F26" s="118"/>
      <c r="G26" s="118"/>
      <c r="H26" s="120"/>
      <c r="I26" s="118"/>
    </row>
    <row r="27" spans="1:9" ht="12" customHeight="1">
      <c r="A27" s="266"/>
      <c r="B27" s="91"/>
      <c r="C27" s="75" t="s">
        <v>81</v>
      </c>
      <c r="D27" s="136"/>
      <c r="E27" s="96">
        <f>datitrim!C79</f>
        <v>47313</v>
      </c>
      <c r="F27" s="96">
        <f>datitrim!D79</f>
        <v>3962426</v>
      </c>
      <c r="G27" s="96">
        <f>datitrim!E79</f>
        <v>1169382</v>
      </c>
      <c r="H27" s="97">
        <f>datitrim!F79</f>
        <v>5179121</v>
      </c>
      <c r="I27" s="96">
        <f>datitrim!G79</f>
        <v>400042</v>
      </c>
    </row>
    <row r="28" spans="1:9" ht="12" customHeight="1">
      <c r="A28" s="266"/>
      <c r="B28" s="91"/>
      <c r="C28" s="98" t="s">
        <v>147</v>
      </c>
      <c r="D28" s="136"/>
      <c r="E28" s="96">
        <f>datitrim!C99</f>
        <v>0</v>
      </c>
      <c r="F28" s="96">
        <f>datitrim!D99</f>
        <v>0</v>
      </c>
      <c r="G28" s="96">
        <f>datitrim!E99</f>
        <v>227839</v>
      </c>
      <c r="H28" s="97">
        <f>datitrim!F99</f>
        <v>227839</v>
      </c>
      <c r="I28" s="96">
        <f>datitrim!G99</f>
        <v>19037</v>
      </c>
    </row>
    <row r="29" spans="1:9" ht="12" customHeight="1">
      <c r="A29" s="266"/>
      <c r="B29" s="91"/>
      <c r="C29" s="75" t="s">
        <v>83</v>
      </c>
      <c r="D29" s="136"/>
      <c r="E29" s="96">
        <f>datitrim!C80</f>
        <v>421</v>
      </c>
      <c r="F29" s="96">
        <f>datitrim!D80</f>
        <v>3905543</v>
      </c>
      <c r="G29" s="96">
        <f>datitrim!E80</f>
        <v>209356</v>
      </c>
      <c r="H29" s="97">
        <f>datitrim!F80</f>
        <v>4115320</v>
      </c>
      <c r="I29" s="96">
        <f>datitrim!G80</f>
        <v>33677</v>
      </c>
    </row>
    <row r="30" spans="1:9" ht="12" customHeight="1">
      <c r="A30" s="266"/>
      <c r="B30" s="91"/>
      <c r="C30" s="98" t="s">
        <v>147</v>
      </c>
      <c r="D30" s="136"/>
      <c r="E30" s="96">
        <f>datitrim!C100</f>
        <v>0</v>
      </c>
      <c r="F30" s="96">
        <f>datitrim!D100</f>
        <v>0</v>
      </c>
      <c r="G30" s="96">
        <f>datitrim!E100</f>
        <v>146160</v>
      </c>
      <c r="H30" s="97">
        <f>datitrim!F100</f>
        <v>146160</v>
      </c>
      <c r="I30" s="96">
        <f>datitrim!G100</f>
        <v>20850</v>
      </c>
    </row>
    <row r="31" spans="1:9" ht="12" customHeight="1">
      <c r="A31" s="266"/>
      <c r="B31" s="91"/>
      <c r="C31" s="75" t="s">
        <v>84</v>
      </c>
      <c r="D31" s="136"/>
      <c r="E31" s="96">
        <f>datitrim!C81</f>
        <v>0</v>
      </c>
      <c r="F31" s="96">
        <f>datitrim!D81</f>
        <v>35</v>
      </c>
      <c r="G31" s="96">
        <f>datitrim!E81</f>
        <v>0</v>
      </c>
      <c r="H31" s="97">
        <f>datitrim!F81</f>
        <v>35</v>
      </c>
      <c r="I31" s="96">
        <f>datitrim!G81</f>
        <v>0</v>
      </c>
    </row>
    <row r="32" spans="1:9" ht="12" customHeight="1">
      <c r="A32" s="266"/>
      <c r="B32" s="91"/>
      <c r="C32" s="75" t="s">
        <v>85</v>
      </c>
      <c r="D32" s="136"/>
      <c r="E32" s="96">
        <f>datitrim!C82</f>
        <v>0</v>
      </c>
      <c r="F32" s="96">
        <f>datitrim!D82</f>
        <v>19932</v>
      </c>
      <c r="G32" s="100">
        <f>datitrim!E82</f>
        <v>0</v>
      </c>
      <c r="H32" s="97">
        <f>datitrim!F82</f>
        <v>19932</v>
      </c>
      <c r="I32" s="96">
        <f>datitrim!G82</f>
        <v>0</v>
      </c>
    </row>
    <row r="33" spans="1:9" ht="12" customHeight="1">
      <c r="A33" s="266"/>
      <c r="B33" s="91"/>
      <c r="C33" s="75" t="s">
        <v>70</v>
      </c>
      <c r="D33" s="136"/>
      <c r="E33" s="96">
        <f>E27+E29+E31+E32</f>
        <v>47734</v>
      </c>
      <c r="F33" s="96">
        <f>F27+F29+F31+F32</f>
        <v>7887936</v>
      </c>
      <c r="G33" s="96">
        <f>G27+G29+G31+G32</f>
        <v>1378738</v>
      </c>
      <c r="H33" s="97">
        <f>E33+F33+G33</f>
        <v>9314408</v>
      </c>
      <c r="I33" s="96">
        <f>I27+I29+I31+I32</f>
        <v>433719</v>
      </c>
    </row>
    <row r="34" spans="1:9" ht="13.5" customHeight="1">
      <c r="A34" s="266"/>
      <c r="B34" s="91"/>
      <c r="C34" s="92" t="s">
        <v>73</v>
      </c>
      <c r="D34" s="133"/>
      <c r="E34" s="96">
        <f>datitrim!C84</f>
        <v>0</v>
      </c>
      <c r="F34" s="96">
        <f>datitrim!D84</f>
        <v>5782</v>
      </c>
      <c r="G34" s="100">
        <f>datitrim!E84</f>
        <v>1503</v>
      </c>
      <c r="H34" s="97">
        <f>datitrim!F84</f>
        <v>7285</v>
      </c>
      <c r="I34" s="96">
        <f>datitrim!G84</f>
        <v>1159</v>
      </c>
    </row>
    <row r="35" spans="1:9" s="81" customFormat="1" ht="12.75" customHeight="1">
      <c r="A35" s="266"/>
      <c r="B35" s="138"/>
      <c r="C35" s="139"/>
      <c r="D35" s="140" t="s">
        <v>86</v>
      </c>
      <c r="E35" s="104">
        <f>E33+E34</f>
        <v>47734</v>
      </c>
      <c r="F35" s="104">
        <f>F33+F34</f>
        <v>7893718</v>
      </c>
      <c r="G35" s="104">
        <f>G33+G34</f>
        <v>1380241</v>
      </c>
      <c r="H35" s="104">
        <f>H33+H34</f>
        <v>9321693</v>
      </c>
      <c r="I35" s="104">
        <f>I33+I34</f>
        <v>434878</v>
      </c>
    </row>
    <row r="36" spans="1:9" ht="13.5" customHeight="1">
      <c r="A36" s="266"/>
      <c r="B36" s="106"/>
      <c r="C36" s="107"/>
      <c r="D36" s="108" t="str">
        <f>"Variazione %   "&amp;datitrim!$I$1&amp;" / "&amp;datitrim!$I$1-1</f>
        <v>Variazione %   2014 / 2013</v>
      </c>
      <c r="E36" s="109">
        <f>datitrim!K85</f>
        <v>-21.61</v>
      </c>
      <c r="F36" s="109">
        <f>datitrim!L85</f>
        <v>-0.81</v>
      </c>
      <c r="G36" s="109">
        <f>datitrim!M85</f>
        <v>-1.38</v>
      </c>
      <c r="H36" s="110">
        <f>datitrim!N85</f>
        <v>-1.03</v>
      </c>
      <c r="I36" s="109">
        <f>datitrim!O85</f>
        <v>19.87</v>
      </c>
    </row>
    <row r="37" spans="1:9" ht="13.5" customHeight="1">
      <c r="A37" s="266"/>
      <c r="B37" s="264" t="str">
        <f>"Variazione %   "&amp;datitrim!$I$1&amp;" / "&amp;datitrim!$I$1-1&amp;" su basi omogenee *"</f>
        <v>Variazione %   2014 / 2013 su basi omogenee *</v>
      </c>
      <c r="C37" s="265"/>
      <c r="D37" s="265"/>
      <c r="E37" s="109">
        <f>omogenei!K85</f>
        <v>-21.61</v>
      </c>
      <c r="F37" s="109">
        <f>omogenei!L85</f>
        <v>-0.81</v>
      </c>
      <c r="G37" s="109">
        <f>omogenei!M85</f>
        <v>-1.38</v>
      </c>
      <c r="H37" s="110">
        <f>omogenei!N85</f>
        <v>-1.03</v>
      </c>
      <c r="I37" s="109">
        <f>omogenei!O85</f>
        <v>19.87</v>
      </c>
    </row>
    <row r="38" spans="1:9" s="81" customFormat="1" ht="13.5" customHeight="1">
      <c r="A38" s="266"/>
      <c r="B38" s="244"/>
      <c r="C38" s="245"/>
      <c r="D38" s="246" t="s">
        <v>87</v>
      </c>
      <c r="E38" s="115">
        <f>datitrim!C86</f>
        <v>21042</v>
      </c>
      <c r="F38" s="115">
        <f>datitrim!D86</f>
        <v>3381</v>
      </c>
      <c r="G38" s="123">
        <f>datitrim!E86</f>
        <v>13210</v>
      </c>
      <c r="H38" s="115">
        <f>datitrim!F86</f>
        <v>37633</v>
      </c>
      <c r="I38" s="115">
        <f>datitrim!G86</f>
        <v>5927</v>
      </c>
    </row>
    <row r="39" spans="1:9" ht="13.5" customHeight="1">
      <c r="A39" s="266"/>
      <c r="B39" s="106"/>
      <c r="C39" s="124"/>
      <c r="D39" s="108" t="str">
        <f>"Variazione %   "&amp;datitrim!$I$1&amp;" / "&amp;datitrim!$I$1-1</f>
        <v>Variazione %   2014 / 2013</v>
      </c>
      <c r="E39" s="109">
        <f>datitrim!K86</f>
        <v>16.42</v>
      </c>
      <c r="F39" s="109">
        <f>datitrim!L86</f>
        <v>255.15</v>
      </c>
      <c r="G39" s="109">
        <f>datitrim!M86</f>
        <v>34.29</v>
      </c>
      <c r="H39" s="110">
        <f>datitrim!N86</f>
        <v>30.38</v>
      </c>
      <c r="I39" s="109">
        <f>datitrim!O86</f>
        <v>-20.77</v>
      </c>
    </row>
    <row r="40" spans="1:9" ht="13.5" customHeight="1">
      <c r="A40" s="266"/>
      <c r="B40" s="264" t="str">
        <f>"Variazione %   "&amp;datitrim!$I$1&amp;" / "&amp;datitrim!$I$1-1&amp;" su basi omogenee *"</f>
        <v>Variazione %   2014 / 2013 su basi omogenee *</v>
      </c>
      <c r="C40" s="265"/>
      <c r="D40" s="265"/>
      <c r="E40" s="109">
        <f>omogenei!K86</f>
        <v>16.42</v>
      </c>
      <c r="F40" s="109">
        <f>omogenei!L86</f>
        <v>255.15</v>
      </c>
      <c r="G40" s="109">
        <f>omogenei!M86</f>
        <v>34.29</v>
      </c>
      <c r="H40" s="110">
        <f>omogenei!N86</f>
        <v>30.38</v>
      </c>
      <c r="I40" s="109">
        <f>omogenei!O86</f>
        <v>-20.77</v>
      </c>
    </row>
    <row r="41" spans="1:9" s="79" customFormat="1" ht="13.5" customHeight="1">
      <c r="A41" s="266"/>
      <c r="B41" s="128" t="s">
        <v>89</v>
      </c>
      <c r="C41" s="129" t="s">
        <v>90</v>
      </c>
      <c r="D41" s="130"/>
      <c r="E41" s="131">
        <f>datitrim!C87</f>
        <v>1772</v>
      </c>
      <c r="F41" s="131">
        <f>datitrim!D87</f>
        <v>1297304</v>
      </c>
      <c r="G41" s="131">
        <f>datitrim!E87</f>
        <v>100859</v>
      </c>
      <c r="H41" s="120">
        <f>datitrim!F87</f>
        <v>1399935</v>
      </c>
      <c r="I41" s="131">
        <f>datitrim!G87</f>
        <v>17942</v>
      </c>
    </row>
    <row r="42" spans="1:9" s="76" customFormat="1" ht="12" customHeight="1">
      <c r="A42" s="266"/>
      <c r="B42" s="91"/>
      <c r="C42" s="98" t="s">
        <v>149</v>
      </c>
      <c r="D42" s="133"/>
      <c r="E42" s="247">
        <f>datitrim!C88</f>
        <v>0</v>
      </c>
      <c r="F42" s="247">
        <f>datitrim!D88</f>
        <v>237</v>
      </c>
      <c r="G42" s="247">
        <f>datitrim!E88</f>
        <v>57</v>
      </c>
      <c r="H42" s="97">
        <f>datitrim!F88</f>
        <v>294</v>
      </c>
      <c r="I42" s="247">
        <f>datitrim!G88</f>
        <v>0</v>
      </c>
    </row>
    <row r="43" spans="1:9" ht="12" customHeight="1">
      <c r="A43" s="266"/>
      <c r="B43" s="91"/>
      <c r="C43" s="135" t="s">
        <v>92</v>
      </c>
      <c r="D43" s="136"/>
      <c r="E43" s="96">
        <f>datitrim!C89</f>
        <v>0</v>
      </c>
      <c r="F43" s="96">
        <f>datitrim!D89</f>
        <v>237</v>
      </c>
      <c r="G43" s="96">
        <f>datitrim!E89</f>
        <v>57</v>
      </c>
      <c r="H43" s="97">
        <f>datitrim!F89</f>
        <v>294</v>
      </c>
      <c r="I43" s="96">
        <f>datitrim!G89</f>
        <v>0</v>
      </c>
    </row>
    <row r="44" spans="1:9" ht="12" customHeight="1">
      <c r="A44" s="266"/>
      <c r="B44" s="91"/>
      <c r="C44" s="135" t="s">
        <v>93</v>
      </c>
      <c r="D44" s="136"/>
      <c r="E44" s="96">
        <f>datitrim!C90</f>
        <v>0</v>
      </c>
      <c r="F44" s="96">
        <f>datitrim!D90</f>
        <v>0</v>
      </c>
      <c r="G44" s="96">
        <f>datitrim!E90</f>
        <v>0</v>
      </c>
      <c r="H44" s="97">
        <f>datitrim!F90</f>
        <v>0</v>
      </c>
      <c r="I44" s="96">
        <f>datitrim!G90</f>
        <v>0</v>
      </c>
    </row>
    <row r="45" spans="1:9" ht="12" customHeight="1">
      <c r="A45" s="266"/>
      <c r="B45" s="91"/>
      <c r="C45" s="135" t="s">
        <v>94</v>
      </c>
      <c r="D45" s="136"/>
      <c r="E45" s="96">
        <f>datitrim!C91</f>
        <v>0</v>
      </c>
      <c r="F45" s="96">
        <f>datitrim!D91</f>
        <v>0</v>
      </c>
      <c r="G45" s="96">
        <f>datitrim!E91</f>
        <v>0</v>
      </c>
      <c r="H45" s="97">
        <f>datitrim!F91</f>
        <v>0</v>
      </c>
      <c r="I45" s="96">
        <f>datitrim!G91</f>
        <v>0</v>
      </c>
    </row>
    <row r="46" spans="1:9" ht="12" customHeight="1">
      <c r="A46" s="266"/>
      <c r="B46" s="91"/>
      <c r="C46" s="135" t="s">
        <v>95</v>
      </c>
      <c r="D46" s="136"/>
      <c r="E46" s="96">
        <f>datitrim!C92</f>
        <v>0</v>
      </c>
      <c r="F46" s="96">
        <f>datitrim!D92</f>
        <v>0</v>
      </c>
      <c r="G46" s="96">
        <f>datitrim!E92</f>
        <v>0</v>
      </c>
      <c r="H46" s="97">
        <f>datitrim!F92</f>
        <v>0</v>
      </c>
      <c r="I46" s="96">
        <f>datitrim!G92</f>
        <v>0</v>
      </c>
    </row>
    <row r="47" spans="1:9" ht="13.5" customHeight="1">
      <c r="A47" s="266"/>
      <c r="B47" s="91"/>
      <c r="C47" s="92" t="s">
        <v>96</v>
      </c>
      <c r="D47" s="136"/>
      <c r="E47" s="96">
        <f>datitrim!C93</f>
        <v>26038</v>
      </c>
      <c r="F47" s="96">
        <f>datitrim!D93</f>
        <v>718249</v>
      </c>
      <c r="G47" s="100">
        <f>datitrim!E93</f>
        <v>39425</v>
      </c>
      <c r="H47" s="97">
        <f>datitrim!F93</f>
        <v>783712</v>
      </c>
      <c r="I47" s="96">
        <f>datitrim!G93</f>
        <v>6329</v>
      </c>
    </row>
    <row r="48" spans="1:9" ht="12" customHeight="1">
      <c r="A48" s="266"/>
      <c r="B48" s="91"/>
      <c r="C48" s="98" t="s">
        <v>97</v>
      </c>
      <c r="D48" s="136"/>
      <c r="E48" s="96">
        <f>datitrim!C94</f>
        <v>666</v>
      </c>
      <c r="F48" s="96">
        <f>datitrim!D94</f>
        <v>50542</v>
      </c>
      <c r="G48" s="100">
        <f>datitrim!E94</f>
        <v>3722</v>
      </c>
      <c r="H48" s="97">
        <f>datitrim!F94</f>
        <v>54930</v>
      </c>
      <c r="I48" s="96">
        <f>datitrim!G94</f>
        <v>1059</v>
      </c>
    </row>
    <row r="49" spans="1:9" s="81" customFormat="1" ht="12.75" customHeight="1">
      <c r="A49" s="266"/>
      <c r="B49" s="138"/>
      <c r="C49" s="139"/>
      <c r="D49" s="140" t="s">
        <v>98</v>
      </c>
      <c r="E49" s="104">
        <f>E41+E47</f>
        <v>27810</v>
      </c>
      <c r="F49" s="104">
        <f>F41+F47</f>
        <v>2015553</v>
      </c>
      <c r="G49" s="104">
        <f>G41+G47</f>
        <v>140284</v>
      </c>
      <c r="H49" s="104">
        <f>H41+H47</f>
        <v>2183647</v>
      </c>
      <c r="I49" s="104">
        <f>I41+I47</f>
        <v>24271</v>
      </c>
    </row>
    <row r="50" spans="1:9" ht="13.5" customHeight="1">
      <c r="A50" s="266"/>
      <c r="B50" s="106"/>
      <c r="C50" s="107"/>
      <c r="D50" s="108" t="str">
        <f>"Variazione %   "&amp;datitrim!$I$1&amp;" / "&amp;datitrim!$I$1-1</f>
        <v>Variazione %   2014 / 2013</v>
      </c>
      <c r="E50" s="109">
        <f>datitrim!K95</f>
        <v>62.45</v>
      </c>
      <c r="F50" s="109">
        <f>datitrim!L95</f>
        <v>41.91</v>
      </c>
      <c r="G50" s="109">
        <f>datitrim!M95</f>
        <v>-21.36</v>
      </c>
      <c r="H50" s="110">
        <f>datitrim!N95</f>
        <v>35.14</v>
      </c>
      <c r="I50" s="109">
        <f>datitrim!O95</f>
        <v>12.24</v>
      </c>
    </row>
    <row r="51" spans="1:9" ht="13.5" customHeight="1">
      <c r="A51" s="266"/>
      <c r="B51" s="264" t="str">
        <f>"Variazione %   "&amp;datitrim!$I$1&amp;" / "&amp;datitrim!$I$1-1&amp;" su basi omogenee *"</f>
        <v>Variazione %   2014 / 2013 su basi omogenee *</v>
      </c>
      <c r="C51" s="265"/>
      <c r="D51" s="265"/>
      <c r="E51" s="109">
        <f>omogenei!K95</f>
        <v>62.45</v>
      </c>
      <c r="F51" s="109">
        <f>omogenei!L95</f>
        <v>41.91</v>
      </c>
      <c r="G51" s="109">
        <f>omogenei!M95</f>
        <v>-21.36</v>
      </c>
      <c r="H51" s="110">
        <f>omogenei!N95</f>
        <v>35.14</v>
      </c>
      <c r="I51" s="109">
        <f>omogenei!O95</f>
        <v>12.24</v>
      </c>
    </row>
    <row r="52" spans="1:9" s="81" customFormat="1" ht="13.5" customHeight="1">
      <c r="A52" s="266"/>
      <c r="B52" s="121"/>
      <c r="C52" s="248"/>
      <c r="D52" s="248" t="s">
        <v>150</v>
      </c>
      <c r="E52" s="115">
        <f>datitrim!C103</f>
        <v>3760</v>
      </c>
      <c r="F52" s="115">
        <f>datitrim!D103</f>
        <v>436554</v>
      </c>
      <c r="G52" s="115">
        <f>datitrim!E103</f>
        <v>182637</v>
      </c>
      <c r="H52" s="115">
        <f>datitrim!F103</f>
        <v>622951</v>
      </c>
      <c r="I52" s="115">
        <f>datitrim!G103</f>
        <v>10310</v>
      </c>
    </row>
    <row r="53" spans="1:9" ht="13.5" customHeight="1">
      <c r="A53" s="266"/>
      <c r="B53" s="106"/>
      <c r="C53" s="107"/>
      <c r="D53" s="108" t="str">
        <f>"Variazione %   "&amp;datitrim!$I$1&amp;" / "&amp;datitrim!$I$1-1</f>
        <v>Variazione %   2014 / 2013</v>
      </c>
      <c r="E53" s="109">
        <f>datitrim!K103</f>
        <v>17.06</v>
      </c>
      <c r="F53" s="109">
        <f>datitrim!L103</f>
        <v>11.49</v>
      </c>
      <c r="G53" s="109">
        <f>datitrim!M103</f>
        <v>-20.87</v>
      </c>
      <c r="H53" s="110">
        <f>datitrim!N103</f>
        <v>-0.42</v>
      </c>
      <c r="I53" s="109">
        <f>datitrim!O103</f>
        <v>-12.12</v>
      </c>
    </row>
    <row r="54" spans="1:9" ht="13.5" customHeight="1">
      <c r="A54" s="266"/>
      <c r="B54" s="264" t="str">
        <f>"Variazione %   "&amp;datitrim!$I$1&amp;" / "&amp;datitrim!$I$1-1&amp;" su basi omogenee *"</f>
        <v>Variazione %   2014 / 2013 su basi omogenee *</v>
      </c>
      <c r="C54" s="265"/>
      <c r="D54" s="265"/>
      <c r="E54" s="109">
        <f>omogenei!K103</f>
        <v>17.06</v>
      </c>
      <c r="F54" s="109">
        <f>omogenei!L103</f>
        <v>11.49</v>
      </c>
      <c r="G54" s="109">
        <f>omogenei!M103</f>
        <v>-20.87</v>
      </c>
      <c r="H54" s="110">
        <f>omogenei!N103</f>
        <v>-0.42</v>
      </c>
      <c r="I54" s="109">
        <f>omogenei!O103</f>
        <v>-12.12</v>
      </c>
    </row>
    <row r="55" spans="1:9" ht="13.5" customHeight="1">
      <c r="A55" s="266"/>
      <c r="B55" s="249" t="s">
        <v>100</v>
      </c>
      <c r="C55" s="168"/>
      <c r="D55" s="151"/>
      <c r="E55" s="118">
        <f>datitrim!C96</f>
        <v>46695</v>
      </c>
      <c r="F55" s="118">
        <f>datitrim!D96</f>
        <v>1253</v>
      </c>
      <c r="G55" s="118">
        <f>datitrim!E96</f>
        <v>127</v>
      </c>
      <c r="H55" s="120">
        <f>datitrim!F96</f>
        <v>48075</v>
      </c>
      <c r="I55" s="118">
        <f>datitrim!G96</f>
        <v>4908</v>
      </c>
    </row>
    <row r="56" spans="1:9" ht="12" customHeight="1">
      <c r="A56" s="266"/>
      <c r="B56" s="91"/>
      <c r="C56" s="98" t="s">
        <v>151</v>
      </c>
      <c r="D56" s="136"/>
      <c r="E56" s="96">
        <f>datitrim!C101</f>
        <v>46284</v>
      </c>
      <c r="F56" s="96">
        <f>datitrim!D101</f>
        <v>1253</v>
      </c>
      <c r="G56" s="96">
        <f>datitrim!E101</f>
        <v>48</v>
      </c>
      <c r="H56" s="97">
        <f>datitrim!F101</f>
        <v>47585</v>
      </c>
      <c r="I56" s="96">
        <f>datitrim!G101</f>
        <v>4901</v>
      </c>
    </row>
    <row r="57" spans="1:9" ht="12" customHeight="1">
      <c r="A57" s="266"/>
      <c r="B57" s="91"/>
      <c r="C57" s="75"/>
      <c r="D57" s="250" t="s">
        <v>102</v>
      </c>
      <c r="E57" s="96">
        <f>datitrim!C102</f>
        <v>411</v>
      </c>
      <c r="F57" s="96">
        <f>datitrim!D102</f>
        <v>0</v>
      </c>
      <c r="G57" s="96">
        <f>datitrim!E102</f>
        <v>76</v>
      </c>
      <c r="H57" s="97">
        <f>datitrim!F102</f>
        <v>487</v>
      </c>
      <c r="I57" s="96">
        <f>datitrim!G102</f>
        <v>7</v>
      </c>
    </row>
    <row r="58" spans="1:9" ht="12" customHeight="1">
      <c r="A58" s="266"/>
      <c r="B58" s="91"/>
      <c r="C58" s="75"/>
      <c r="D58" s="133" t="s">
        <v>103</v>
      </c>
      <c r="E58" s="96">
        <f>datitrim!C104</f>
        <v>0</v>
      </c>
      <c r="F58" s="96">
        <f>datitrim!D104</f>
        <v>0</v>
      </c>
      <c r="G58" s="96">
        <f>datitrim!E104</f>
        <v>0</v>
      </c>
      <c r="H58" s="97">
        <f>datitrim!F104</f>
        <v>0</v>
      </c>
      <c r="I58" s="96">
        <f>datitrim!G104</f>
        <v>0</v>
      </c>
    </row>
    <row r="59" spans="1:9" ht="12" customHeight="1">
      <c r="A59" s="266"/>
      <c r="B59" s="251"/>
      <c r="C59" s="252"/>
      <c r="D59" s="174" t="s">
        <v>104</v>
      </c>
      <c r="E59" s="149">
        <f>datitrim!C105</f>
        <v>0</v>
      </c>
      <c r="F59" s="149">
        <f>datitrim!D105</f>
        <v>0</v>
      </c>
      <c r="G59" s="149">
        <f>datitrim!E105</f>
        <v>3</v>
      </c>
      <c r="H59" s="104">
        <f>datitrim!F105</f>
        <v>3</v>
      </c>
      <c r="I59" s="149">
        <f>datitrim!G105</f>
        <v>0</v>
      </c>
    </row>
    <row r="60" spans="1:9" ht="12.75" customHeight="1">
      <c r="A60" s="266"/>
      <c r="B60" s="128"/>
      <c r="C60" s="150" t="s">
        <v>152</v>
      </c>
      <c r="D60" s="151"/>
      <c r="E60" s="118"/>
      <c r="F60" s="118"/>
      <c r="G60" s="118"/>
      <c r="H60" s="120"/>
      <c r="I60" s="118"/>
    </row>
    <row r="61" spans="1:9" s="81" customFormat="1" ht="12.75" customHeight="1">
      <c r="A61" s="266"/>
      <c r="B61" s="138"/>
      <c r="C61" s="152" t="s">
        <v>30</v>
      </c>
      <c r="D61" s="153"/>
      <c r="E61" s="154">
        <f>E22+E25+E35+E38+E49+E52+E55</f>
        <v>3060009</v>
      </c>
      <c r="F61" s="154">
        <f>F22+F25+F35+F38+F49+F52+F55</f>
        <v>47386036</v>
      </c>
      <c r="G61" s="154">
        <f>G22+G25+G35+G38+G49+G52+G55</f>
        <v>5152652</v>
      </c>
      <c r="H61" s="154">
        <f>H22+H25+H35+H38+H49+H52+H55</f>
        <v>55598697</v>
      </c>
      <c r="I61" s="154">
        <f>I22+I25+I35+I38+I49+I52+I55</f>
        <v>2389062</v>
      </c>
    </row>
    <row r="62" spans="1:9" ht="13.5" customHeight="1">
      <c r="A62" s="266"/>
      <c r="B62" s="106"/>
      <c r="C62" s="107"/>
      <c r="D62" s="108" t="str">
        <f>"Variazione %   "&amp;datitrim!$I$1&amp;" / "&amp;datitrim!$I$1-1</f>
        <v>Variazione %   2014 / 2013</v>
      </c>
      <c r="E62" s="109">
        <f>datitrim!K97</f>
        <v>-5.35</v>
      </c>
      <c r="F62" s="109">
        <f>datitrim!L97</f>
        <v>36.02</v>
      </c>
      <c r="G62" s="109">
        <f>datitrim!M97</f>
        <v>13.94</v>
      </c>
      <c r="H62" s="110">
        <f>datitrim!N97</f>
        <v>30.53</v>
      </c>
      <c r="I62" s="109">
        <f>datitrim!O97</f>
        <v>23.93</v>
      </c>
    </row>
    <row r="63" spans="1:9" ht="13.5" customHeight="1">
      <c r="A63" s="266"/>
      <c r="B63" s="264" t="str">
        <f>"Variazione %   "&amp;datitrim!$I$1&amp;" / "&amp;datitrim!$I$1-1&amp;" su basi omogenee *"</f>
        <v>Variazione %   2014 / 2013 su basi omogenee *</v>
      </c>
      <c r="C63" s="265"/>
      <c r="D63" s="265"/>
      <c r="E63" s="109">
        <f>omogenei!K97</f>
        <v>-5.35</v>
      </c>
      <c r="F63" s="109">
        <f>omogenei!L97</f>
        <v>36.02</v>
      </c>
      <c r="G63" s="109">
        <f>omogenei!M97</f>
        <v>13.94</v>
      </c>
      <c r="H63" s="110">
        <f>omogenei!N97</f>
        <v>30.53</v>
      </c>
      <c r="I63" s="109">
        <f>omogenei!O97</f>
        <v>23.93</v>
      </c>
    </row>
    <row r="64" spans="1:9" ht="6.75" customHeight="1">
      <c r="A64" s="266"/>
      <c r="B64" s="147"/>
      <c r="C64" s="177"/>
      <c r="D64" s="177"/>
      <c r="E64" s="167"/>
      <c r="F64" s="167"/>
      <c r="G64" s="167"/>
      <c r="H64" s="181"/>
      <c r="I64" s="167"/>
    </row>
    <row r="65" spans="1:9" ht="12.75" customHeight="1">
      <c r="A65" s="266"/>
      <c r="B65" s="253" t="s">
        <v>153</v>
      </c>
      <c r="C65" s="254"/>
      <c r="D65" s="255"/>
      <c r="E65" s="113">
        <f>datitrim!C106</f>
        <v>64987</v>
      </c>
      <c r="F65" s="113">
        <f>datitrim!D106</f>
        <v>1758087</v>
      </c>
      <c r="G65" s="113">
        <f>datitrim!E106</f>
        <v>45888</v>
      </c>
      <c r="H65" s="115">
        <f>datitrim!F106</f>
        <v>1868962</v>
      </c>
      <c r="I65" s="113">
        <f>datitrim!G106</f>
        <v>11443</v>
      </c>
    </row>
    <row r="66" spans="1:9" ht="13.5" customHeight="1">
      <c r="A66" s="266"/>
      <c r="B66" s="106"/>
      <c r="C66" s="107"/>
      <c r="D66" s="108" t="str">
        <f>"Variazione %   "&amp;datitrim!$I$1&amp;" / "&amp;datitrim!$I$1-1</f>
        <v>Variazione %   2014 / 2013</v>
      </c>
      <c r="E66" s="109">
        <f>datitrim!K106</f>
        <v>2.55</v>
      </c>
      <c r="F66" s="109">
        <f>datitrim!L106</f>
        <v>-11.78</v>
      </c>
      <c r="G66" s="109">
        <f>datitrim!M106</f>
        <v>27.73</v>
      </c>
      <c r="H66" s="110">
        <f>datitrim!N106</f>
        <v>-10.67</v>
      </c>
      <c r="I66" s="109">
        <f>datitrim!O106</f>
        <v>13.75</v>
      </c>
    </row>
    <row r="67" spans="1:9" ht="13.5" customHeight="1">
      <c r="A67" s="266"/>
      <c r="B67" s="264" t="str">
        <f>"Variazione %   "&amp;datitrim!$I$1&amp;" / "&amp;datitrim!$I$1-1&amp;" su basi omogenee *"</f>
        <v>Variazione %   2014 / 2013 su basi omogenee *</v>
      </c>
      <c r="C67" s="265"/>
      <c r="D67" s="265"/>
      <c r="E67" s="109">
        <f>omogenei!K106</f>
        <v>2.55</v>
      </c>
      <c r="F67" s="109">
        <f>omogenei!L106</f>
        <v>-0.39</v>
      </c>
      <c r="G67" s="109">
        <f>omogenei!M106</f>
        <v>27.73</v>
      </c>
      <c r="H67" s="110">
        <f>omogenei!N106</f>
        <v>0.25</v>
      </c>
      <c r="I67" s="109">
        <f>omogenei!O106</f>
        <v>13.75</v>
      </c>
    </row>
    <row r="68" spans="1:8" s="71" customFormat="1" ht="12.75" customHeight="1">
      <c r="A68" s="266"/>
      <c r="B68" s="256" t="s">
        <v>154</v>
      </c>
      <c r="D68" s="72"/>
      <c r="H68" s="257"/>
    </row>
    <row r="69" spans="1:8" s="71" customFormat="1" ht="12.75" customHeight="1">
      <c r="A69" s="266"/>
      <c r="B69" s="258" t="s">
        <v>157</v>
      </c>
      <c r="D69" s="72"/>
      <c r="H69" s="257"/>
    </row>
    <row r="70" spans="1:8" s="71" customFormat="1" ht="12.75" customHeight="1">
      <c r="A70" s="266"/>
      <c r="B70" s="258" t="s">
        <v>158</v>
      </c>
      <c r="D70" s="72"/>
      <c r="H70" s="257"/>
    </row>
    <row r="71" spans="1:8" s="71" customFormat="1" ht="12.75" customHeight="1">
      <c r="A71" s="266"/>
      <c r="B71" s="258" t="s">
        <v>159</v>
      </c>
      <c r="D71" s="72"/>
      <c r="H71" s="257"/>
    </row>
    <row r="72" spans="1:8" s="71" customFormat="1" ht="12.75" customHeight="1">
      <c r="A72" s="266"/>
      <c r="B72" s="256" t="s">
        <v>155</v>
      </c>
      <c r="D72" s="72"/>
      <c r="H72" s="257"/>
    </row>
    <row r="73" spans="1:8" s="71" customFormat="1" ht="12.75" customHeight="1">
      <c r="A73" s="266"/>
      <c r="B73" s="256" t="s">
        <v>156</v>
      </c>
      <c r="D73" s="72"/>
      <c r="H73" s="257"/>
    </row>
    <row r="74" spans="1:8" s="71" customFormat="1" ht="11.25">
      <c r="A74" s="266"/>
      <c r="B74" s="71" t="s">
        <v>111</v>
      </c>
      <c r="D74" s="72"/>
      <c r="H74" s="257"/>
    </row>
  </sheetData>
  <sheetProtection/>
  <mergeCells count="13">
    <mergeCell ref="B54:D54"/>
    <mergeCell ref="B63:D63"/>
    <mergeCell ref="B67:D67"/>
    <mergeCell ref="A1:A74"/>
    <mergeCell ref="B6:D8"/>
    <mergeCell ref="E7:E8"/>
    <mergeCell ref="B51:D51"/>
    <mergeCell ref="F7:F8"/>
    <mergeCell ref="G7:G8"/>
    <mergeCell ref="H7:H8"/>
    <mergeCell ref="B24:D24"/>
    <mergeCell ref="B37:D37"/>
    <mergeCell ref="B40:D40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8" r:id="rId1"/>
  <headerFooter alignWithMargins="0">
    <oddHeader>&amp;L&amp;"Arial,Normale"&amp;8IVASS - SERVIZIO STUDI E GESTIONE DATI
DIVISIONE STUDI E STATISTICHE&amp;R&amp;"Arial,Normale"&amp;9Sostituisce la tavola n. 1 della statistica del 27 ottobre 2014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0.71875" style="74" customWidth="1"/>
    <col min="2" max="2" width="28.57421875" style="74" customWidth="1"/>
    <col min="3" max="3" width="8.421875" style="75" customWidth="1"/>
    <col min="4" max="4" width="7.00390625" style="75" bestFit="1" customWidth="1"/>
    <col min="5" max="5" width="8.421875" style="74" customWidth="1"/>
    <col min="6" max="6" width="6.7109375" style="75" bestFit="1" customWidth="1"/>
    <col min="7" max="7" width="8.421875" style="74" customWidth="1"/>
    <col min="8" max="8" width="4.57421875" style="75" customWidth="1"/>
    <col min="9" max="9" width="9.421875" style="75" customWidth="1"/>
    <col min="10" max="10" width="7.00390625" style="75" bestFit="1" customWidth="1"/>
    <col min="11" max="11" width="8.421875" style="75" customWidth="1"/>
    <col min="12" max="12" width="5.00390625" style="75" customWidth="1"/>
    <col min="13" max="13" width="8.421875" style="74" customWidth="1"/>
    <col min="14" max="14" width="5.421875" style="75" customWidth="1"/>
    <col min="15" max="15" width="9.421875" style="74" customWidth="1"/>
    <col min="16" max="16" width="6.421875" style="75" customWidth="1"/>
    <col min="17" max="20" width="10.28125" style="74" customWidth="1"/>
    <col min="21" max="16384" width="9.00390625" style="74" customWidth="1"/>
  </cols>
  <sheetData>
    <row r="1" spans="1:16" ht="12.75" customHeight="1">
      <c r="A1" s="75"/>
      <c r="P1" s="76" t="s">
        <v>112</v>
      </c>
    </row>
    <row r="2" spans="1:16" s="79" customFormat="1" ht="12.75" customHeight="1">
      <c r="A2" s="77" t="s">
        <v>113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4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 trimestre 2014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5</v>
      </c>
    </row>
    <row r="6" spans="1:16" ht="12.75" customHeight="1">
      <c r="A6" s="155"/>
      <c r="B6" s="151"/>
      <c r="C6" s="279" t="s">
        <v>38</v>
      </c>
      <c r="D6" s="280"/>
      <c r="E6" s="182" t="s">
        <v>114</v>
      </c>
      <c r="F6" s="183"/>
      <c r="G6" s="182" t="s">
        <v>115</v>
      </c>
      <c r="H6" s="183"/>
      <c r="I6" s="267" t="s">
        <v>41</v>
      </c>
      <c r="J6" s="269"/>
      <c r="K6" s="267" t="s">
        <v>42</v>
      </c>
      <c r="L6" s="269"/>
      <c r="M6" s="267" t="s">
        <v>43</v>
      </c>
      <c r="N6" s="269"/>
      <c r="O6" s="267" t="s">
        <v>59</v>
      </c>
      <c r="P6" s="269"/>
    </row>
    <row r="7" spans="1:16" s="79" customFormat="1" ht="12.75" customHeight="1">
      <c r="A7" s="184"/>
      <c r="B7" s="133"/>
      <c r="C7" s="281"/>
      <c r="D7" s="282"/>
      <c r="E7" s="281" t="s">
        <v>116</v>
      </c>
      <c r="F7" s="282"/>
      <c r="G7" s="281" t="s">
        <v>117</v>
      </c>
      <c r="H7" s="282"/>
      <c r="I7" s="273"/>
      <c r="J7" s="275"/>
      <c r="K7" s="273"/>
      <c r="L7" s="275"/>
      <c r="M7" s="273"/>
      <c r="N7" s="275"/>
      <c r="O7" s="273" t="s">
        <v>62</v>
      </c>
      <c r="P7" s="275"/>
    </row>
    <row r="8" spans="1:16" ht="12.75" customHeight="1">
      <c r="A8" s="157"/>
      <c r="B8" s="174"/>
      <c r="C8" s="185" t="s">
        <v>118</v>
      </c>
      <c r="D8" s="186" t="s">
        <v>119</v>
      </c>
      <c r="E8" s="185" t="s">
        <v>118</v>
      </c>
      <c r="F8" s="186" t="s">
        <v>119</v>
      </c>
      <c r="G8" s="185" t="s">
        <v>118</v>
      </c>
      <c r="H8" s="186" t="s">
        <v>119</v>
      </c>
      <c r="I8" s="185" t="s">
        <v>118</v>
      </c>
      <c r="J8" s="186" t="s">
        <v>119</v>
      </c>
      <c r="K8" s="185" t="s">
        <v>118</v>
      </c>
      <c r="L8" s="186" t="s">
        <v>119</v>
      </c>
      <c r="M8" s="185" t="s">
        <v>118</v>
      </c>
      <c r="N8" s="186" t="s">
        <v>119</v>
      </c>
      <c r="O8" s="185" t="s">
        <v>118</v>
      </c>
      <c r="P8" s="186" t="s">
        <v>119</v>
      </c>
    </row>
    <row r="9" spans="1:16" ht="19.5" customHeight="1">
      <c r="A9" s="155"/>
      <c r="B9" s="130" t="s">
        <v>120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121</v>
      </c>
      <c r="C10" s="190">
        <f>datitrim!C107</f>
        <v>5304501</v>
      </c>
      <c r="D10" s="191">
        <f>C10*100/$O10</f>
        <v>12.741295213364472</v>
      </c>
      <c r="E10" s="190">
        <f>datitrim!D107</f>
        <v>1999472</v>
      </c>
      <c r="F10" s="191">
        <f>E10*100/$O10</f>
        <v>4.8026879480004405</v>
      </c>
      <c r="G10" s="190">
        <f>datitrim!E107</f>
        <v>74560</v>
      </c>
      <c r="H10" s="191">
        <f>G10*100/$O10</f>
        <v>0.17909148685398588</v>
      </c>
      <c r="I10" s="190">
        <f>datitrim!F107</f>
        <v>30286505</v>
      </c>
      <c r="J10" s="191">
        <f>I10*100/$O10</f>
        <v>72.74752162098548</v>
      </c>
      <c r="K10" s="190">
        <f>datitrim!G107</f>
        <v>3935914</v>
      </c>
      <c r="L10" s="191">
        <f>K10*100/$O10</f>
        <v>9.453979216596284</v>
      </c>
      <c r="M10" s="190">
        <f>datitrim!H107</f>
        <v>31401</v>
      </c>
      <c r="N10" s="191">
        <f>M10*100/$O10</f>
        <v>0.07542451419932955</v>
      </c>
      <c r="O10" s="192">
        <f>datitrim!I107</f>
        <v>41632353</v>
      </c>
      <c r="P10" s="191">
        <f>D10+F10+H10+J10+L10+N10</f>
        <v>99.99999999999999</v>
      </c>
    </row>
    <row r="11" spans="1:16" ht="15.75" customHeight="1">
      <c r="A11" s="95"/>
      <c r="B11" s="193" t="s">
        <v>122</v>
      </c>
      <c r="C11" s="190">
        <f>datitrim!C124</f>
        <v>382989</v>
      </c>
      <c r="D11" s="191">
        <f>C11*100/$O11</f>
        <v>40.08077082873298</v>
      </c>
      <c r="E11" s="190">
        <f>datitrim!D124</f>
        <v>176519</v>
      </c>
      <c r="F11" s="191">
        <f>E11*100/$O11</f>
        <v>18.473161333398917</v>
      </c>
      <c r="G11" s="190">
        <f>datitrim!E124</f>
        <v>11954</v>
      </c>
      <c r="H11" s="191">
        <f>G11*100/$O11</f>
        <v>1.2510164377741242</v>
      </c>
      <c r="I11" s="190">
        <f>datitrim!F124</f>
        <v>352135</v>
      </c>
      <c r="J11" s="191">
        <f>I11*100/$O11</f>
        <v>36.85182142509547</v>
      </c>
      <c r="K11" s="190">
        <f>datitrim!G124</f>
        <v>30880</v>
      </c>
      <c r="L11" s="191">
        <f>K11*100/$O11</f>
        <v>3.2316703696222984</v>
      </c>
      <c r="M11" s="190">
        <f>datitrim!H124</f>
        <v>1066</v>
      </c>
      <c r="N11" s="191">
        <f>M11*100/$O11</f>
        <v>0.11155960537621018</v>
      </c>
      <c r="O11" s="192">
        <f>datitrim!I124</f>
        <v>955543</v>
      </c>
      <c r="P11" s="191">
        <f>D11+F11+H11+J11+L11+N11</f>
        <v>100</v>
      </c>
    </row>
    <row r="12" spans="1:16" ht="15.75" customHeight="1">
      <c r="A12" s="95"/>
      <c r="B12" s="189" t="s">
        <v>123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124</v>
      </c>
      <c r="C13" s="190">
        <f>datitrim!C109</f>
        <v>383749</v>
      </c>
      <c r="D13" s="191">
        <f aca="true" t="shared" si="0" ref="D13:D19">C13*100/$O13</f>
        <v>4.11995051107918</v>
      </c>
      <c r="E13" s="190">
        <f>datitrim!D109</f>
        <v>65442</v>
      </c>
      <c r="F13" s="191">
        <f aca="true" t="shared" si="1" ref="F13:F19">E13*100/$O13</f>
        <v>0.7025889353354502</v>
      </c>
      <c r="G13" s="190">
        <f>datitrim!E109</f>
        <v>1287</v>
      </c>
      <c r="H13" s="191">
        <f>G13*100/$O13</f>
        <v>0.013817303257490976</v>
      </c>
      <c r="I13" s="190">
        <f>datitrim!F109</f>
        <v>4823820</v>
      </c>
      <c r="J13" s="191">
        <f aca="true" t="shared" si="2" ref="J13:J19">I13*100/$O13</f>
        <v>51.78879860104904</v>
      </c>
      <c r="K13" s="190">
        <f>datitrim!G109</f>
        <v>4039507</v>
      </c>
      <c r="L13" s="191">
        <f aca="true" t="shared" si="3" ref="L13:L19">K13*100/$O13</f>
        <v>43.36837080789246</v>
      </c>
      <c r="M13" s="190">
        <f>datitrim!H109</f>
        <v>603</v>
      </c>
      <c r="N13" s="191">
        <f aca="true" t="shared" si="4" ref="N13:N19">M13*100/$O13</f>
        <v>0.006473841386376891</v>
      </c>
      <c r="O13" s="192">
        <f>datitrim!I109</f>
        <v>9314408</v>
      </c>
      <c r="P13" s="191">
        <f aca="true" t="shared" si="5" ref="P13:P19">D13+F13+H13+J13+L13+N13</f>
        <v>100</v>
      </c>
    </row>
    <row r="14" spans="1:16" ht="15.75" customHeight="1">
      <c r="A14" s="95"/>
      <c r="B14" s="193" t="s">
        <v>122</v>
      </c>
      <c r="C14" s="190">
        <f>datitrim!C125</f>
        <v>41065</v>
      </c>
      <c r="D14" s="191">
        <f t="shared" si="0"/>
        <v>10.979975882288455</v>
      </c>
      <c r="E14" s="190">
        <f>datitrim!D125</f>
        <v>23094</v>
      </c>
      <c r="F14" s="191">
        <f t="shared" si="1"/>
        <v>6.174882820542301</v>
      </c>
      <c r="G14" s="190">
        <f>datitrim!E125</f>
        <v>1179</v>
      </c>
      <c r="H14" s="191">
        <f>G14*100/$O14</f>
        <v>0.3152414846029</v>
      </c>
      <c r="I14" s="190">
        <f>datitrim!F125</f>
        <v>26352</v>
      </c>
      <c r="J14" s="191">
        <f t="shared" si="2"/>
        <v>7.0460081444068035</v>
      </c>
      <c r="K14" s="190">
        <f>datitrim!G125</f>
        <v>282181</v>
      </c>
      <c r="L14" s="191">
        <f t="shared" si="3"/>
        <v>75.44966697771919</v>
      </c>
      <c r="M14" s="190">
        <f>datitrim!H125</f>
        <v>128</v>
      </c>
      <c r="N14" s="191">
        <f t="shared" si="4"/>
        <v>0.03422469044034877</v>
      </c>
      <c r="O14" s="192">
        <f>datitrim!I125</f>
        <v>373999</v>
      </c>
      <c r="P14" s="191">
        <f t="shared" si="5"/>
        <v>100.00000000000001</v>
      </c>
    </row>
    <row r="15" spans="1:16" ht="15.75" customHeight="1">
      <c r="A15" s="95"/>
      <c r="B15" s="189" t="s">
        <v>125</v>
      </c>
      <c r="C15" s="190">
        <f>datitrim!C110</f>
        <v>3444</v>
      </c>
      <c r="D15" s="191">
        <f t="shared" si="0"/>
        <v>29.44848225737495</v>
      </c>
      <c r="E15" s="190">
        <f>datitrim!D110</f>
        <v>108</v>
      </c>
      <c r="F15" s="191">
        <f t="shared" si="1"/>
        <v>0.9234715690466011</v>
      </c>
      <c r="G15" s="190">
        <f>datitrim!E110</f>
        <v>1</v>
      </c>
      <c r="H15" s="191">
        <f>G15*100/$O15</f>
        <v>0.008550662676357419</v>
      </c>
      <c r="I15" s="190">
        <f>datitrim!F110</f>
        <v>8114</v>
      </c>
      <c r="J15" s="191">
        <f t="shared" si="2"/>
        <v>69.38007695596409</v>
      </c>
      <c r="K15" s="190">
        <f>datitrim!G110</f>
        <v>7</v>
      </c>
      <c r="L15" s="191">
        <f t="shared" si="3"/>
        <v>0.059854638734501926</v>
      </c>
      <c r="M15" s="190">
        <f>datitrim!H110</f>
        <v>21</v>
      </c>
      <c r="N15" s="191">
        <f t="shared" si="4"/>
        <v>0.17956391620350576</v>
      </c>
      <c r="O15" s="192">
        <f>datitrim!I110</f>
        <v>11695</v>
      </c>
      <c r="P15" s="191">
        <f t="shared" si="5"/>
        <v>100</v>
      </c>
    </row>
    <row r="16" spans="1:16" ht="15.75" customHeight="1">
      <c r="A16" s="95"/>
      <c r="B16" s="189" t="s">
        <v>126</v>
      </c>
      <c r="C16" s="190">
        <f>datitrim!C111</f>
        <v>323504</v>
      </c>
      <c r="D16" s="191">
        <f t="shared" si="0"/>
        <v>23.1085014661395</v>
      </c>
      <c r="E16" s="190">
        <f>datitrim!D111</f>
        <v>543446</v>
      </c>
      <c r="F16" s="191">
        <f t="shared" si="1"/>
        <v>38.819373756638704</v>
      </c>
      <c r="G16" s="190">
        <f>datitrim!E111</f>
        <v>33</v>
      </c>
      <c r="H16" s="191">
        <f>G16*100/$O16</f>
        <v>0.0023572523009996894</v>
      </c>
      <c r="I16" s="190">
        <f>datitrim!F111</f>
        <v>521819</v>
      </c>
      <c r="J16" s="191">
        <f t="shared" si="2"/>
        <v>37.27451631682899</v>
      </c>
      <c r="K16" s="190">
        <f>datitrim!G111</f>
        <v>10079</v>
      </c>
      <c r="L16" s="191">
        <f t="shared" si="3"/>
        <v>0.7199619982356323</v>
      </c>
      <c r="M16" s="190">
        <f>datitrim!H111</f>
        <v>1054</v>
      </c>
      <c r="N16" s="191">
        <f t="shared" si="4"/>
        <v>0.0752892098561719</v>
      </c>
      <c r="O16" s="192">
        <f>datitrim!I111</f>
        <v>1399935</v>
      </c>
      <c r="P16" s="191">
        <f t="shared" si="5"/>
        <v>100</v>
      </c>
    </row>
    <row r="17" spans="1:16" ht="15.75" customHeight="1">
      <c r="A17" s="95"/>
      <c r="B17" s="193" t="s">
        <v>127</v>
      </c>
      <c r="C17" s="190">
        <f>datitrim!C112</f>
        <v>290</v>
      </c>
      <c r="D17" s="191">
        <f t="shared" si="0"/>
        <v>98.63945578231292</v>
      </c>
      <c r="E17" s="190">
        <f>datitrim!D112</f>
        <v>0</v>
      </c>
      <c r="F17" s="191">
        <f t="shared" si="1"/>
        <v>0</v>
      </c>
      <c r="G17" s="190">
        <f>datitrim!E112</f>
        <v>0</v>
      </c>
      <c r="H17" s="191"/>
      <c r="I17" s="190">
        <f>datitrim!F112</f>
        <v>4</v>
      </c>
      <c r="J17" s="191">
        <f t="shared" si="2"/>
        <v>1.3605442176870748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294</v>
      </c>
      <c r="P17" s="191">
        <f t="shared" si="5"/>
        <v>100</v>
      </c>
    </row>
    <row r="18" spans="1:16" ht="15.75" customHeight="1">
      <c r="A18" s="95"/>
      <c r="B18" s="189" t="s">
        <v>128</v>
      </c>
      <c r="C18" s="190">
        <f>datitrim!C126</f>
        <v>90142</v>
      </c>
      <c r="D18" s="191">
        <f t="shared" si="0"/>
        <v>43.71559788749812</v>
      </c>
      <c r="E18" s="190">
        <f>datitrim!D126</f>
        <v>22354</v>
      </c>
      <c r="F18" s="191">
        <f t="shared" si="1"/>
        <v>10.840878560239766</v>
      </c>
      <c r="G18" s="190">
        <f>datitrim!E126</f>
        <v>907</v>
      </c>
      <c r="H18" s="191">
        <f>G18*100/$O18</f>
        <v>0.4398620763235872</v>
      </c>
      <c r="I18" s="190">
        <f>datitrim!F126</f>
        <v>63263</v>
      </c>
      <c r="J18" s="191">
        <f t="shared" si="2"/>
        <v>30.680258582645088</v>
      </c>
      <c r="K18" s="190">
        <f>datitrim!G126</f>
        <v>29402</v>
      </c>
      <c r="L18" s="191">
        <f t="shared" si="3"/>
        <v>14.258902721131323</v>
      </c>
      <c r="M18" s="190">
        <f>datitrim!H126</f>
        <v>133</v>
      </c>
      <c r="N18" s="191">
        <f t="shared" si="4"/>
        <v>0.06450017216211366</v>
      </c>
      <c r="O18" s="192">
        <f>datitrim!I126</f>
        <v>206201</v>
      </c>
      <c r="P18" s="191">
        <f t="shared" si="5"/>
        <v>100</v>
      </c>
    </row>
    <row r="19" spans="1:16" ht="18" customHeight="1">
      <c r="A19" s="95"/>
      <c r="B19" s="195" t="s">
        <v>129</v>
      </c>
      <c r="C19" s="192">
        <f>C10+C12+C13+C15+C16+C18</f>
        <v>6105340</v>
      </c>
      <c r="D19" s="196">
        <f t="shared" si="0"/>
        <v>11.614928924017901</v>
      </c>
      <c r="E19" s="192">
        <f>E10+E12+E13+E15+E16+E18</f>
        <v>2630822</v>
      </c>
      <c r="F19" s="196">
        <f t="shared" si="1"/>
        <v>5.0049318370054126</v>
      </c>
      <c r="G19" s="192">
        <f>G10+G12+G13+G15+G16+G18</f>
        <v>76788</v>
      </c>
      <c r="H19" s="196">
        <f>G19*100/$O19</f>
        <v>0.14608312759281</v>
      </c>
      <c r="I19" s="192">
        <f>I10+I12+I13+I15+I16+I18</f>
        <v>35703521</v>
      </c>
      <c r="J19" s="196">
        <f t="shared" si="2"/>
        <v>67.92313921127743</v>
      </c>
      <c r="K19" s="192">
        <f>K10+K12+K13+K15+K16+K18</f>
        <v>8014909</v>
      </c>
      <c r="L19" s="196">
        <f t="shared" si="3"/>
        <v>15.247733683541194</v>
      </c>
      <c r="M19" s="192">
        <f>M10+M12+M13+M15+M16+M18</f>
        <v>33212</v>
      </c>
      <c r="N19" s="196">
        <f t="shared" si="4"/>
        <v>0.06318321656524986</v>
      </c>
      <c r="O19" s="192">
        <f>C19+K19+I19+M19+E19+G19</f>
        <v>52564592</v>
      </c>
      <c r="P19" s="196">
        <f t="shared" si="5"/>
        <v>100</v>
      </c>
    </row>
    <row r="20" spans="1:16" ht="12.75" customHeight="1">
      <c r="A20" s="91"/>
      <c r="B20" s="197" t="s">
        <v>130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131</v>
      </c>
      <c r="C21" s="190">
        <f>datitrim!C114</f>
        <v>910061</v>
      </c>
      <c r="D21" s="191">
        <f>C21*100/$O21</f>
        <v>35.71292344447287</v>
      </c>
      <c r="E21" s="190">
        <f>datitrim!D114</f>
        <v>1286814</v>
      </c>
      <c r="F21" s="191">
        <f>E21*100/$O21</f>
        <v>50.49759287484676</v>
      </c>
      <c r="G21" s="190">
        <f>datitrim!E114</f>
        <v>3669</v>
      </c>
      <c r="H21" s="191">
        <f>G21*100/$O21</f>
        <v>0.1439801465152017</v>
      </c>
      <c r="I21" s="190">
        <f>datitrim!F114</f>
        <v>159291</v>
      </c>
      <c r="J21" s="191">
        <f>I21*100/$O21</f>
        <v>6.2509516267519745</v>
      </c>
      <c r="K21" s="190">
        <f>datitrim!G114</f>
        <v>179722</v>
      </c>
      <c r="L21" s="191">
        <f>K21*100/$O21</f>
        <v>7.052711881167915</v>
      </c>
      <c r="M21" s="190">
        <f>datitrim!H114</f>
        <v>8711</v>
      </c>
      <c r="N21" s="191">
        <f>M21*100/$O21</f>
        <v>0.3418400262452772</v>
      </c>
      <c r="O21" s="192">
        <f>datitrim!I114</f>
        <v>2548268</v>
      </c>
      <c r="P21" s="191">
        <f>D21+F21+H21+J21+L21+N21</f>
        <v>99.99999999999999</v>
      </c>
    </row>
    <row r="22" spans="1:16" ht="15.75" customHeight="1">
      <c r="A22" s="95"/>
      <c r="B22" s="201" t="s">
        <v>132</v>
      </c>
      <c r="C22" s="190">
        <f>datitrim!C115</f>
        <v>3950854</v>
      </c>
      <c r="D22" s="191">
        <f>C22*100/$O22</f>
        <v>8.739479968232331</v>
      </c>
      <c r="E22" s="190">
        <f>datitrim!D115</f>
        <v>1089404</v>
      </c>
      <c r="F22" s="191">
        <f>E22*100/$O22</f>
        <v>2.409814292128278</v>
      </c>
      <c r="G22" s="190">
        <f>datitrim!E115</f>
        <v>58468</v>
      </c>
      <c r="H22" s="191">
        <f>G22*100/$O22</f>
        <v>0.12933404139525478</v>
      </c>
      <c r="I22" s="190">
        <f>datitrim!F115</f>
        <v>32787392</v>
      </c>
      <c r="J22" s="191">
        <f>I22*100/$O22</f>
        <v>72.52729551499017</v>
      </c>
      <c r="K22" s="190">
        <f>datitrim!G115</f>
        <v>7304942</v>
      </c>
      <c r="L22" s="191">
        <f>K22*100/$O22</f>
        <v>16.15888470647081</v>
      </c>
      <c r="M22" s="190">
        <f>datitrim!H115</f>
        <v>15909</v>
      </c>
      <c r="N22" s="191">
        <f>M22*100/$O22</f>
        <v>0.03519147678314819</v>
      </c>
      <c r="O22" s="192">
        <f>datitrim!I115</f>
        <v>45206969</v>
      </c>
      <c r="P22" s="191">
        <f>D22+F22+H22+J22+L22+N22</f>
        <v>100</v>
      </c>
    </row>
    <row r="23" spans="1:16" ht="15.75" customHeight="1">
      <c r="A23" s="202"/>
      <c r="B23" s="203" t="s">
        <v>133</v>
      </c>
      <c r="C23" s="204">
        <f>datitrim!C116</f>
        <v>1244425</v>
      </c>
      <c r="D23" s="205">
        <f>C23*100/$O23</f>
        <v>25.87509135840461</v>
      </c>
      <c r="E23" s="204">
        <f>datitrim!D116</f>
        <v>254604</v>
      </c>
      <c r="F23" s="205">
        <f>E23*100/$O23</f>
        <v>5.293932346437308</v>
      </c>
      <c r="G23" s="204">
        <f>datitrim!E116</f>
        <v>14651</v>
      </c>
      <c r="H23" s="205">
        <f>G23*100/$O23</f>
        <v>0.30463544487774347</v>
      </c>
      <c r="I23" s="204">
        <f>datitrim!F116</f>
        <v>2756838</v>
      </c>
      <c r="J23" s="205">
        <f>I23*100/$O23</f>
        <v>57.32240601910235</v>
      </c>
      <c r="K23" s="204">
        <f>datitrim!G116</f>
        <v>530245</v>
      </c>
      <c r="L23" s="205">
        <f>K23*100/$O23</f>
        <v>11.025283016121705</v>
      </c>
      <c r="M23" s="204">
        <f>datitrim!H116</f>
        <v>8592</v>
      </c>
      <c r="N23" s="205">
        <f>M23*100/$O23</f>
        <v>0.17865181505628094</v>
      </c>
      <c r="O23" s="206">
        <f>datitrim!I116</f>
        <v>4809355</v>
      </c>
      <c r="P23" s="205">
        <f>D23+F23+H23+J23+L23+N23</f>
        <v>100</v>
      </c>
    </row>
    <row r="24" spans="1:16" ht="15" customHeight="1" hidden="1">
      <c r="A24" s="207"/>
      <c r="B24" s="208"/>
      <c r="C24" s="209">
        <f>C21+C22+C23</f>
        <v>6105340</v>
      </c>
      <c r="D24" s="210"/>
      <c r="E24" s="209">
        <f>E21+E22+E23</f>
        <v>2630822</v>
      </c>
      <c r="F24" s="211"/>
      <c r="G24" s="210">
        <f>G21+G22+G23</f>
        <v>76788</v>
      </c>
      <c r="H24" s="210"/>
      <c r="I24" s="209">
        <f>I21+I22+I23</f>
        <v>35703521</v>
      </c>
      <c r="J24" s="211"/>
      <c r="K24" s="210">
        <f>K21+K22+K23</f>
        <v>8014909</v>
      </c>
      <c r="L24" s="210"/>
      <c r="M24" s="209">
        <f>M21+M22+M23</f>
        <v>33212</v>
      </c>
      <c r="N24" s="211"/>
      <c r="O24" s="212">
        <f>O21+O22+O23</f>
        <v>52564592</v>
      </c>
      <c r="P24" s="213">
        <f>H24+F24+N24+J24+L24+D24</f>
        <v>0</v>
      </c>
    </row>
    <row r="25" spans="1:16" ht="18" customHeight="1">
      <c r="A25" s="128"/>
      <c r="B25" s="214" t="s">
        <v>134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121</v>
      </c>
      <c r="C26" s="190">
        <f>datitrim!C117</f>
        <v>240790</v>
      </c>
      <c r="D26" s="191">
        <f>C26*100/$O26</f>
        <v>13.741015610510487</v>
      </c>
      <c r="E26" s="190">
        <f>datitrim!D117</f>
        <v>770702</v>
      </c>
      <c r="F26" s="191">
        <f>E26*100/$O26</f>
        <v>43.98117950517735</v>
      </c>
      <c r="G26" s="190">
        <f>datitrim!E117</f>
        <v>85848</v>
      </c>
      <c r="H26" s="191">
        <f>G26*100/$O26</f>
        <v>4.899035292707771</v>
      </c>
      <c r="I26" s="190">
        <f>datitrim!F117</f>
        <v>434978</v>
      </c>
      <c r="J26" s="191">
        <f>I26*100/$O26</f>
        <v>24.822623398931146</v>
      </c>
      <c r="K26" s="190">
        <f>datitrim!G117</f>
        <v>4044</v>
      </c>
      <c r="L26" s="191">
        <f>K26*100/$O26</f>
        <v>0.2307764738108078</v>
      </c>
      <c r="M26" s="190">
        <f>datitrim!H117</f>
        <v>215983</v>
      </c>
      <c r="N26" s="191">
        <f>M26*100/$O26</f>
        <v>12.325369718862438</v>
      </c>
      <c r="O26" s="192">
        <f>datitrim!I117</f>
        <v>1752345</v>
      </c>
      <c r="P26" s="191">
        <f>D26+F26+H26+J26+L26+N26</f>
        <v>100</v>
      </c>
    </row>
    <row r="27" spans="1:16" ht="15.75" customHeight="1">
      <c r="A27" s="95"/>
      <c r="B27" s="189" t="s">
        <v>123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124</v>
      </c>
      <c r="C28" s="190">
        <f>datitrim!C119</f>
        <v>0</v>
      </c>
      <c r="D28" s="191">
        <f>C28*100/$O28</f>
        <v>0</v>
      </c>
      <c r="E28" s="190">
        <f>datitrim!D119</f>
        <v>2768</v>
      </c>
      <c r="F28" s="191">
        <f>E28*100/$O28</f>
        <v>37.995881949210705</v>
      </c>
      <c r="G28" s="190">
        <f>datitrim!E119</f>
        <v>4517</v>
      </c>
      <c r="H28" s="194">
        <f>G28*100/$O28</f>
        <v>62.004118050789295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7285</v>
      </c>
      <c r="P28" s="191">
        <f>D28+F28+H28+J28+L28+N28</f>
        <v>100</v>
      </c>
    </row>
    <row r="29" spans="1:16" ht="15.75" customHeight="1">
      <c r="A29" s="95"/>
      <c r="B29" s="189" t="s">
        <v>125</v>
      </c>
      <c r="C29" s="190">
        <f>datitrim!C120</f>
        <v>4610</v>
      </c>
      <c r="D29" s="191">
        <f>C29*100/$O29</f>
        <v>17.77315136093762</v>
      </c>
      <c r="E29" s="190">
        <f>datitrim!D120</f>
        <v>1019</v>
      </c>
      <c r="F29" s="191">
        <f>E29*100/$O29</f>
        <v>3.9285989667669057</v>
      </c>
      <c r="G29" s="190">
        <f>datitrim!E120</f>
        <v>0</v>
      </c>
      <c r="H29" s="194"/>
      <c r="I29" s="190">
        <f>datitrim!F120</f>
        <v>0</v>
      </c>
      <c r="J29" s="191">
        <f>I29*100/$O29</f>
        <v>0</v>
      </c>
      <c r="K29" s="190">
        <f>datitrim!G120</f>
        <v>0</v>
      </c>
      <c r="L29" s="194"/>
      <c r="M29" s="190">
        <f>datitrim!H120</f>
        <v>20309</v>
      </c>
      <c r="N29" s="191">
        <f>M29*100/$O29</f>
        <v>78.29824967229547</v>
      </c>
      <c r="O29" s="192">
        <f>datitrim!I120</f>
        <v>25938</v>
      </c>
      <c r="P29" s="191">
        <f>D29+F29+H29+J29+L29+N29</f>
        <v>100</v>
      </c>
    </row>
    <row r="30" spans="1:16" ht="15.75" customHeight="1">
      <c r="A30" s="95"/>
      <c r="B30" s="189" t="s">
        <v>126</v>
      </c>
      <c r="C30" s="190">
        <f>datitrim!C121</f>
        <v>212224</v>
      </c>
      <c r="D30" s="191">
        <f>C30*100/$O30</f>
        <v>27.079335266016088</v>
      </c>
      <c r="E30" s="190">
        <f>datitrim!D121</f>
        <v>310186</v>
      </c>
      <c r="F30" s="191">
        <f>E30*100/$O30</f>
        <v>39.57908007022988</v>
      </c>
      <c r="G30" s="190">
        <f>datitrim!E121</f>
        <v>45674</v>
      </c>
      <c r="H30" s="191">
        <f>G30*100/$O30</f>
        <v>5.827906169613327</v>
      </c>
      <c r="I30" s="190">
        <f>datitrim!F121</f>
        <v>116020</v>
      </c>
      <c r="J30" s="191">
        <f>I30*100/$O30</f>
        <v>14.803907557878404</v>
      </c>
      <c r="K30" s="190">
        <f>datitrim!G121</f>
        <v>6103</v>
      </c>
      <c r="L30" s="191">
        <f>K30*100/$O30</f>
        <v>0.7787299416112041</v>
      </c>
      <c r="M30" s="190">
        <f>datitrim!H121</f>
        <v>93505</v>
      </c>
      <c r="N30" s="191">
        <f>M30*100/$O30</f>
        <v>11.931040994651097</v>
      </c>
      <c r="O30" s="192">
        <f>datitrim!I121</f>
        <v>783712</v>
      </c>
      <c r="P30" s="191">
        <f>D30+F30+H30+J30+L30+N30</f>
        <v>100</v>
      </c>
    </row>
    <row r="31" spans="1:16" ht="15.75" customHeight="1">
      <c r="A31" s="95"/>
      <c r="B31" s="189" t="s">
        <v>128</v>
      </c>
      <c r="C31" s="190">
        <f>datitrim!C127</f>
        <v>43494</v>
      </c>
      <c r="D31" s="191">
        <f>C31*100/$O31</f>
        <v>10.436472705458907</v>
      </c>
      <c r="E31" s="190">
        <f>datitrim!D127</f>
        <v>333563</v>
      </c>
      <c r="F31" s="191">
        <f>E31*100/$O31</f>
        <v>80.03911217756449</v>
      </c>
      <c r="G31" s="190">
        <f>datitrim!E127</f>
        <v>0</v>
      </c>
      <c r="H31" s="191">
        <f>G31*100/$O31</f>
        <v>0</v>
      </c>
      <c r="I31" s="190">
        <f>datitrim!F127</f>
        <v>33190</v>
      </c>
      <c r="J31" s="191">
        <f>I31*100/$O31</f>
        <v>7.964007198560288</v>
      </c>
      <c r="K31" s="190">
        <f>datitrim!G127</f>
        <v>1092</v>
      </c>
      <c r="L31" s="191">
        <f>K31*100/$O31</f>
        <v>0.2620275944811038</v>
      </c>
      <c r="M31" s="190">
        <f>datitrim!H127</f>
        <v>5411</v>
      </c>
      <c r="N31" s="191">
        <f>M31*100/$O31</f>
        <v>1.298380323935213</v>
      </c>
      <c r="O31" s="192">
        <f>datitrim!I127</f>
        <v>416750</v>
      </c>
      <c r="P31" s="191">
        <f>D31+F31+H31+J31+L31+N31</f>
        <v>100</v>
      </c>
    </row>
    <row r="32" spans="1:16" ht="18" customHeight="1">
      <c r="A32" s="202"/>
      <c r="B32" s="219" t="s">
        <v>135</v>
      </c>
      <c r="C32" s="206">
        <f>C26+C27+C28+C29+C30+C31</f>
        <v>501118</v>
      </c>
      <c r="D32" s="220">
        <f>C32*100/$O32</f>
        <v>16.782081894689604</v>
      </c>
      <c r="E32" s="206">
        <f>E26+E27+E28+E29+E30+E31</f>
        <v>1418238</v>
      </c>
      <c r="F32" s="220">
        <f>E32*100/$O32</f>
        <v>47.49577197817838</v>
      </c>
      <c r="G32" s="206">
        <f>G26+G27+G28+G29+G30+G31</f>
        <v>136039</v>
      </c>
      <c r="H32" s="220">
        <f>G32*100/$O32</f>
        <v>4.555848400719349</v>
      </c>
      <c r="I32" s="206">
        <f>I26+I27+I28+I29+I30+I31</f>
        <v>584188</v>
      </c>
      <c r="J32" s="220">
        <f>I32*100/$O32</f>
        <v>19.564036530108538</v>
      </c>
      <c r="K32" s="206">
        <f>K26+K27+K28+K29+K30+K31</f>
        <v>11239</v>
      </c>
      <c r="L32" s="220">
        <f>K32*100/$O32</f>
        <v>0.37638603764865053</v>
      </c>
      <c r="M32" s="206">
        <f>M26+M27+M28+M29+M30+M31</f>
        <v>335208</v>
      </c>
      <c r="N32" s="220">
        <f>M32*100/$O32</f>
        <v>11.225875158655473</v>
      </c>
      <c r="O32" s="206">
        <f>C32+K32+I32+M32+E32+G32</f>
        <v>2986030</v>
      </c>
      <c r="P32" s="220">
        <f>D32+F32+H32+J32+L32+N32</f>
        <v>100</v>
      </c>
    </row>
    <row r="33" spans="1:16" ht="15.75" customHeight="1">
      <c r="A33" s="221"/>
      <c r="B33" s="222" t="s">
        <v>136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137</v>
      </c>
      <c r="C34" s="224">
        <f>C19+C32</f>
        <v>6606458</v>
      </c>
      <c r="D34" s="225">
        <f>C34*100/$O34</f>
        <v>11.892680517600684</v>
      </c>
      <c r="E34" s="224">
        <f>E19+E32</f>
        <v>4049060</v>
      </c>
      <c r="F34" s="225">
        <f>E34*100/$O34</f>
        <v>7.28895528838543</v>
      </c>
      <c r="G34" s="224">
        <f>G19+G32</f>
        <v>212827</v>
      </c>
      <c r="H34" s="225">
        <f>G34*100/$O34</f>
        <v>0.38312262282139703</v>
      </c>
      <c r="I34" s="224">
        <f>I19+I32</f>
        <v>36287709</v>
      </c>
      <c r="J34" s="225">
        <f>I34*100/$O34</f>
        <v>65.32367720383041</v>
      </c>
      <c r="K34" s="224">
        <f>K19+K32</f>
        <v>8026148</v>
      </c>
      <c r="L34" s="225">
        <f>K34*100/$O34</f>
        <v>14.448349471226443</v>
      </c>
      <c r="M34" s="224">
        <f>M19+M32</f>
        <v>368420</v>
      </c>
      <c r="N34" s="225">
        <f>M34*100/$O34</f>
        <v>0.6632148961356364</v>
      </c>
      <c r="O34" s="224">
        <f>O19+O32</f>
        <v>55550622</v>
      </c>
      <c r="P34" s="225">
        <f>D34+F34+H34+J34+L34+N34</f>
        <v>100.00000000000001</v>
      </c>
    </row>
    <row r="35" spans="1:16" ht="15.75" customHeight="1">
      <c r="A35" s="226"/>
      <c r="B35" s="108" t="str">
        <f>"Variazione %   "&amp;datitrim!$I$1&amp;" / "&amp;datitrim!$I$1-1</f>
        <v>Variazione %   2014 / 2013</v>
      </c>
      <c r="C35" s="227">
        <f>datitrim!K129</f>
        <v>18.07</v>
      </c>
      <c r="D35" s="228"/>
      <c r="E35" s="227">
        <f>datitrim!L129</f>
        <v>11.16</v>
      </c>
      <c r="F35" s="228"/>
      <c r="G35" s="227">
        <f>datitrim!M129</f>
        <v>184.27</v>
      </c>
      <c r="H35" s="228"/>
      <c r="I35" s="227">
        <f>datitrim!N129</f>
        <v>47.74</v>
      </c>
      <c r="J35" s="228"/>
      <c r="K35" s="227">
        <f>datitrim!O129</f>
        <v>-2.25</v>
      </c>
      <c r="L35" s="228"/>
      <c r="M35" s="227">
        <f>datitrim!P129</f>
        <v>-20</v>
      </c>
      <c r="N35" s="228"/>
      <c r="O35" s="229">
        <f>datitrim!Q129</f>
        <v>30.57</v>
      </c>
      <c r="P35" s="230"/>
    </row>
    <row r="36" spans="1:16" ht="15.75" customHeight="1">
      <c r="A36" s="276" t="str">
        <f>"Variazione %   "&amp;datitrim!$I$1&amp;" / "&amp;datitrim!$I$1-1&amp;" su basi omogenee *"</f>
        <v>Variazione %   2014 / 2013 su basi omogenee *</v>
      </c>
      <c r="B36" s="277"/>
      <c r="C36" s="227">
        <f>omogenei!K129</f>
        <v>18.07</v>
      </c>
      <c r="D36" s="228"/>
      <c r="E36" s="227">
        <f>omogenei!L129</f>
        <v>11.16</v>
      </c>
      <c r="F36" s="228"/>
      <c r="G36" s="227">
        <f>omogenei!M129</f>
        <v>184.27</v>
      </c>
      <c r="H36" s="228"/>
      <c r="I36" s="227">
        <f>omogenei!N129</f>
        <v>47.74</v>
      </c>
      <c r="J36" s="228"/>
      <c r="K36" s="227">
        <f>omogenei!O129</f>
        <v>-2.25</v>
      </c>
      <c r="L36" s="228"/>
      <c r="M36" s="227">
        <f>omogenei!P129</f>
        <v>-20</v>
      </c>
      <c r="N36" s="228"/>
      <c r="O36" s="229">
        <f>omogenei!Q129</f>
        <v>30.57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138</v>
      </c>
      <c r="C38" s="235">
        <f>datitrim!C128</f>
        <v>81320</v>
      </c>
      <c r="D38" s="236">
        <f>C38*100/$O38</f>
        <v>4.361619677705698</v>
      </c>
      <c r="E38" s="235">
        <f>datitrim!D128</f>
        <v>717</v>
      </c>
      <c r="F38" s="236">
        <f>E38*100/$O38</f>
        <v>0.03845648436934315</v>
      </c>
      <c r="G38" s="235">
        <f>datitrim!E128</f>
        <v>2793</v>
      </c>
      <c r="H38" s="236">
        <f>G38*100/$O38</f>
        <v>0.1498032926688639</v>
      </c>
      <c r="I38" s="235">
        <f>datitrim!F128</f>
        <v>1241269</v>
      </c>
      <c r="J38" s="236">
        <f>I38*100/$O38</f>
        <v>66.5757906508371</v>
      </c>
      <c r="K38" s="235">
        <f>datitrim!G128</f>
        <v>399897</v>
      </c>
      <c r="L38" s="236">
        <f>K38*100/$O38</f>
        <v>21.448581213176038</v>
      </c>
      <c r="M38" s="235">
        <f>datitrim!H128</f>
        <v>138449</v>
      </c>
      <c r="N38" s="236">
        <f>M38*100/$O38</f>
        <v>7.425748681242943</v>
      </c>
      <c r="O38" s="237">
        <f>datitrim!I128</f>
        <v>1864445</v>
      </c>
      <c r="P38" s="236">
        <f>D38+F38+H38+J38+L38+N38</f>
        <v>100</v>
      </c>
    </row>
    <row r="39" spans="1:16" ht="16.5" customHeight="1">
      <c r="A39" s="226"/>
      <c r="B39" s="108" t="str">
        <f>"Variazione %   "&amp;datitrim!$I$1&amp;" / "&amp;datitrim!$I$1-1</f>
        <v>Variazione %   2014 / 2013</v>
      </c>
      <c r="C39" s="227">
        <f>datitrim!K130</f>
        <v>6.72</v>
      </c>
      <c r="D39" s="230"/>
      <c r="E39" s="227">
        <f>datitrim!L130</f>
        <v>-32.87</v>
      </c>
      <c r="F39" s="230"/>
      <c r="G39" s="227">
        <f>datitrim!M130</f>
        <v>-98.04</v>
      </c>
      <c r="H39" s="230"/>
      <c r="I39" s="227">
        <f>datitrim!N130</f>
        <v>-1.58</v>
      </c>
      <c r="J39" s="230"/>
      <c r="K39" s="227">
        <f>datitrim!O130</f>
        <v>-23.87</v>
      </c>
      <c r="L39" s="230"/>
      <c r="M39" s="227">
        <f>datitrim!P130</f>
        <v>71.29</v>
      </c>
      <c r="N39" s="230"/>
      <c r="O39" s="229">
        <f>datitrim!Q130</f>
        <v>-10.66</v>
      </c>
      <c r="P39" s="230"/>
    </row>
    <row r="40" spans="1:16" ht="16.5" customHeight="1">
      <c r="A40" s="276" t="str">
        <f>"Variazione %   "&amp;datitrim!$I$1&amp;" / "&amp;datitrim!$I$1-1&amp;" su basi omogenee *"</f>
        <v>Variazione %   2014 / 2013 su basi omogenee *</v>
      </c>
      <c r="B40" s="277"/>
      <c r="C40" s="227">
        <f>omogenei!K130</f>
        <v>6.72</v>
      </c>
      <c r="D40" s="230"/>
      <c r="E40" s="227">
        <f>omogenei!L130</f>
        <v>-32.87</v>
      </c>
      <c r="F40" s="230"/>
      <c r="G40" s="227">
        <f>omogenei!M130</f>
        <v>58.96</v>
      </c>
      <c r="H40" s="230"/>
      <c r="I40" s="227">
        <f>omogenei!N130</f>
        <v>-1.58</v>
      </c>
      <c r="J40" s="230"/>
      <c r="K40" s="227">
        <f>omogenei!O130</f>
        <v>-8.7</v>
      </c>
      <c r="L40" s="230"/>
      <c r="M40" s="227">
        <f>omogenei!P130</f>
        <v>71.29</v>
      </c>
      <c r="N40" s="230"/>
      <c r="O40" s="229">
        <f>omogenei!Q130</f>
        <v>0.29</v>
      </c>
      <c r="P40" s="230"/>
    </row>
    <row r="41" spans="1:16" ht="3.75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10.5" customHeight="1">
      <c r="A42" s="72"/>
      <c r="B42" s="71" t="s">
        <v>139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9.75" customHeight="1">
      <c r="B43" s="71" t="s">
        <v>111</v>
      </c>
    </row>
    <row r="44" spans="2:16" s="79" customFormat="1" ht="22.5" customHeight="1">
      <c r="B44" s="278" t="s">
        <v>140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STATISTICHE&amp;R&amp;"Arial,Normale"&amp;9Sostituisce la tavola n. 2 della statistica del 27 ottobre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view="pageBreakPreview" zoomScale="60" zoomScalePageLayoutView="0" workbookViewId="0" topLeftCell="A40">
      <selection activeCell="O93" sqref="O93"/>
    </sheetView>
  </sheetViews>
  <sheetFormatPr defaultColWidth="9.00390625" defaultRowHeight="15"/>
  <cols>
    <col min="1" max="1" width="7.57421875" style="74" customWidth="1"/>
    <col min="2" max="2" width="8.421875" style="74" customWidth="1"/>
    <col min="3" max="3" width="20.7109375" style="75" customWidth="1"/>
    <col min="4" max="4" width="8.421875" style="74" customWidth="1"/>
    <col min="5" max="5" width="11.140625" style="74" customWidth="1"/>
    <col min="6" max="6" width="8.421875" style="74" customWidth="1"/>
    <col min="7" max="7" width="11.140625" style="74" customWidth="1"/>
    <col min="8" max="11" width="10.28125" style="74" customWidth="1"/>
    <col min="12" max="16384" width="9.00390625" style="74" customWidth="1"/>
  </cols>
  <sheetData>
    <row r="1" ht="12.75" customHeight="1">
      <c r="K1" s="76" t="s">
        <v>47</v>
      </c>
    </row>
    <row r="2" spans="1:11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a tutto il II trimestre 2014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1" s="79" customFormat="1" ht="12.75" customHeight="1">
      <c r="A5" s="74"/>
      <c r="C5" s="74"/>
      <c r="I5" s="74"/>
      <c r="J5" s="74"/>
      <c r="K5" s="80" t="s">
        <v>5</v>
      </c>
    </row>
    <row r="6" spans="1:11" s="79" customFormat="1" ht="4.5" customHeight="1">
      <c r="A6" s="74"/>
      <c r="C6" s="74"/>
      <c r="I6" s="74"/>
      <c r="J6" s="74"/>
      <c r="K6" s="76"/>
    </row>
    <row r="7" spans="1:11" s="79" customFormat="1" ht="12.75" customHeight="1">
      <c r="A7" s="81" t="s">
        <v>49</v>
      </c>
      <c r="C7" s="74"/>
      <c r="I7" s="74"/>
      <c r="J7" s="74"/>
      <c r="K7" s="76"/>
    </row>
    <row r="8" spans="1:11" ht="12.75" customHeight="1">
      <c r="A8" s="267" t="s">
        <v>50</v>
      </c>
      <c r="B8" s="268"/>
      <c r="C8" s="269"/>
      <c r="D8" s="82" t="s">
        <v>51</v>
      </c>
      <c r="E8" s="83"/>
      <c r="F8" s="84" t="s">
        <v>52</v>
      </c>
      <c r="G8" s="83"/>
      <c r="H8" s="85" t="s">
        <v>53</v>
      </c>
      <c r="I8" s="85"/>
      <c r="J8" s="85"/>
      <c r="K8" s="86"/>
    </row>
    <row r="9" spans="1:11" ht="12.75" customHeight="1">
      <c r="A9" s="270"/>
      <c r="B9" s="271"/>
      <c r="C9" s="272"/>
      <c r="D9" s="87" t="s">
        <v>54</v>
      </c>
      <c r="E9" s="87" t="s">
        <v>55</v>
      </c>
      <c r="F9" s="87" t="s">
        <v>54</v>
      </c>
      <c r="G9" s="87" t="s">
        <v>55</v>
      </c>
      <c r="H9" s="87" t="s">
        <v>56</v>
      </c>
      <c r="I9" s="87" t="s">
        <v>57</v>
      </c>
      <c r="J9" s="87" t="s">
        <v>58</v>
      </c>
      <c r="K9" s="88" t="s">
        <v>59</v>
      </c>
    </row>
    <row r="10" spans="1:11" ht="12.75" customHeight="1">
      <c r="A10" s="273"/>
      <c r="B10" s="274"/>
      <c r="C10" s="275"/>
      <c r="D10" s="89" t="s">
        <v>60</v>
      </c>
      <c r="E10" s="89" t="s">
        <v>61</v>
      </c>
      <c r="F10" s="89" t="s">
        <v>60</v>
      </c>
      <c r="G10" s="89" t="s">
        <v>61</v>
      </c>
      <c r="H10" s="89" t="s">
        <v>62</v>
      </c>
      <c r="I10" s="89"/>
      <c r="J10" s="89"/>
      <c r="K10" s="90"/>
    </row>
    <row r="11" spans="1:11" ht="12.75" customHeight="1">
      <c r="A11" s="91" t="s">
        <v>63</v>
      </c>
      <c r="B11" s="92" t="s">
        <v>64</v>
      </c>
      <c r="C11" s="92"/>
      <c r="D11" s="93"/>
      <c r="E11" s="93"/>
      <c r="F11" s="93"/>
      <c r="G11" s="93"/>
      <c r="H11" s="93"/>
      <c r="I11" s="93"/>
      <c r="J11" s="93"/>
      <c r="K11" s="94"/>
    </row>
    <row r="12" spans="1:11" ht="12" customHeight="1">
      <c r="A12" s="95"/>
      <c r="B12" s="75" t="s">
        <v>65</v>
      </c>
      <c r="D12" s="96">
        <f>datitrim!C21</f>
        <v>1198589</v>
      </c>
      <c r="E12" s="96">
        <f>datitrim!D21</f>
        <v>32825913</v>
      </c>
      <c r="F12" s="96">
        <f>datitrim!E21</f>
        <v>131305</v>
      </c>
      <c r="G12" s="96">
        <f>datitrim!F21</f>
        <v>156139</v>
      </c>
      <c r="H12" s="96">
        <f>datitrim!G21</f>
        <v>308093</v>
      </c>
      <c r="I12" s="96">
        <f>datitrim!H21</f>
        <v>28319129</v>
      </c>
      <c r="J12" s="96">
        <f>datitrim!I21</f>
        <v>1027061</v>
      </c>
      <c r="K12" s="97">
        <f>datitrim!J21</f>
        <v>29654283</v>
      </c>
    </row>
    <row r="13" spans="1:11" ht="12" customHeight="1">
      <c r="A13" s="95"/>
      <c r="B13" s="98" t="s">
        <v>66</v>
      </c>
      <c r="D13" s="96">
        <f>datitrim!C22</f>
        <v>3794</v>
      </c>
      <c r="E13" s="96">
        <f>datitrim!D22</f>
        <v>113609</v>
      </c>
      <c r="F13" s="96">
        <f>datitrim!E22</f>
        <v>0</v>
      </c>
      <c r="G13" s="96">
        <f>datitrim!F22</f>
        <v>0</v>
      </c>
      <c r="H13" s="96">
        <f>datitrim!G22</f>
        <v>3921</v>
      </c>
      <c r="I13" s="96">
        <f>datitrim!H22</f>
        <v>75846</v>
      </c>
      <c r="J13" s="96">
        <f>datitrim!I22</f>
        <v>6790</v>
      </c>
      <c r="K13" s="97">
        <f>datitrim!J22</f>
        <v>86557</v>
      </c>
    </row>
    <row r="14" spans="1:11" ht="12" customHeight="1">
      <c r="A14" s="95"/>
      <c r="B14" s="99" t="s">
        <v>67</v>
      </c>
      <c r="D14" s="96">
        <f>datitrim!C54</f>
        <v>0</v>
      </c>
      <c r="E14" s="96">
        <f>datitrim!D54</f>
        <v>0</v>
      </c>
      <c r="F14" s="96">
        <f>datitrim!E54</f>
        <v>128063</v>
      </c>
      <c r="G14" s="96">
        <f>datitrim!F54</f>
        <v>116125</v>
      </c>
      <c r="H14" s="96">
        <f>datitrim!G54</f>
        <v>0</v>
      </c>
      <c r="I14" s="96">
        <f>datitrim!H54</f>
        <v>0</v>
      </c>
      <c r="J14" s="96">
        <f>datitrim!I54</f>
        <v>260698</v>
      </c>
      <c r="K14" s="97">
        <f>datitrim!J54</f>
        <v>260698</v>
      </c>
    </row>
    <row r="15" spans="1:11" ht="12" customHeight="1">
      <c r="A15" s="95"/>
      <c r="B15" s="75" t="s">
        <v>68</v>
      </c>
      <c r="D15" s="96">
        <f>datitrim!C23</f>
        <v>333617</v>
      </c>
      <c r="E15" s="96">
        <f>datitrim!D23</f>
        <v>19939514</v>
      </c>
      <c r="F15" s="96">
        <f>datitrim!E23</f>
        <v>204</v>
      </c>
      <c r="G15" s="96">
        <f>datitrim!F23</f>
        <v>1513</v>
      </c>
      <c r="H15" s="96">
        <f>datitrim!G23</f>
        <v>54391</v>
      </c>
      <c r="I15" s="96">
        <f>datitrim!H23</f>
        <v>82516</v>
      </c>
      <c r="J15" s="96">
        <f>datitrim!I23</f>
        <v>332</v>
      </c>
      <c r="K15" s="97">
        <f>datitrim!J23</f>
        <v>137239</v>
      </c>
    </row>
    <row r="16" spans="1:11" ht="12" customHeight="1">
      <c r="A16" s="95"/>
      <c r="B16" s="75" t="s">
        <v>69</v>
      </c>
      <c r="D16" s="96">
        <f>datitrim!C24</f>
        <v>1780</v>
      </c>
      <c r="E16" s="96">
        <f>datitrim!D24</f>
        <v>84043</v>
      </c>
      <c r="F16" s="96">
        <f>datitrim!E24</f>
        <v>1</v>
      </c>
      <c r="G16" s="96">
        <f>datitrim!F24</f>
        <v>24</v>
      </c>
      <c r="H16" s="96">
        <f>datitrim!G24</f>
        <v>585</v>
      </c>
      <c r="I16" s="96">
        <f>datitrim!H24</f>
        <v>2187</v>
      </c>
      <c r="J16" s="96">
        <f>datitrim!I24</f>
        <v>0</v>
      </c>
      <c r="K16" s="97">
        <f>datitrim!J24</f>
        <v>2772</v>
      </c>
    </row>
    <row r="17" spans="1:11" ht="12" customHeight="1">
      <c r="A17" s="95"/>
      <c r="B17" s="75" t="s">
        <v>70</v>
      </c>
      <c r="D17" s="96">
        <f aca="true" t="shared" si="0" ref="D17:J17">D12+D15+D16</f>
        <v>1533986</v>
      </c>
      <c r="E17" s="96">
        <f t="shared" si="0"/>
        <v>52849470</v>
      </c>
      <c r="F17" s="96">
        <f t="shared" si="0"/>
        <v>131510</v>
      </c>
      <c r="G17" s="96">
        <f t="shared" si="0"/>
        <v>157676</v>
      </c>
      <c r="H17" s="96">
        <f t="shared" si="0"/>
        <v>363069</v>
      </c>
      <c r="I17" s="96">
        <f t="shared" si="0"/>
        <v>28403832</v>
      </c>
      <c r="J17" s="96">
        <f t="shared" si="0"/>
        <v>1027393</v>
      </c>
      <c r="K17" s="97">
        <f>H17+I17+J17</f>
        <v>29794294</v>
      </c>
    </row>
    <row r="18" spans="1:11" ht="12" customHeight="1">
      <c r="A18" s="95"/>
      <c r="B18" s="98" t="s">
        <v>71</v>
      </c>
      <c r="D18" s="96">
        <f>datitrim!C26</f>
        <v>4669</v>
      </c>
      <c r="E18" s="96">
        <f>datitrim!D26</f>
        <v>314118</v>
      </c>
      <c r="F18" s="96">
        <f>datitrim!E26</f>
        <v>20</v>
      </c>
      <c r="G18" s="96">
        <f>datitrim!F26</f>
        <v>38</v>
      </c>
      <c r="H18" s="96">
        <f>datitrim!G26</f>
        <v>9863</v>
      </c>
      <c r="I18" s="96">
        <f>datitrim!H26</f>
        <v>84952</v>
      </c>
      <c r="J18" s="96">
        <f>datitrim!I26</f>
        <v>0</v>
      </c>
      <c r="K18" s="97">
        <f>datitrim!J26</f>
        <v>94815</v>
      </c>
    </row>
    <row r="19" spans="1:11" ht="24" customHeight="1">
      <c r="A19" s="95"/>
      <c r="B19" s="283" t="s">
        <v>72</v>
      </c>
      <c r="C19" s="284"/>
      <c r="D19" s="96">
        <f>datitrim!C55</f>
        <v>0</v>
      </c>
      <c r="E19" s="96">
        <f>datitrim!D55</f>
        <v>0</v>
      </c>
      <c r="F19" s="96">
        <f>datitrim!E55</f>
        <v>258</v>
      </c>
      <c r="G19" s="96">
        <f>datitrim!F55</f>
        <v>32372</v>
      </c>
      <c r="H19" s="96">
        <f>datitrim!G55</f>
        <v>0</v>
      </c>
      <c r="I19" s="96">
        <f>datitrim!H55</f>
        <v>96762</v>
      </c>
      <c r="J19" s="96">
        <f>datitrim!I55</f>
        <v>0</v>
      </c>
      <c r="K19" s="97">
        <f>datitrim!J55</f>
        <v>96762</v>
      </c>
    </row>
    <row r="20" spans="1:11" ht="13.5" customHeight="1">
      <c r="A20" s="91"/>
      <c r="B20" s="92" t="s">
        <v>73</v>
      </c>
      <c r="C20" s="92"/>
      <c r="D20" s="96"/>
      <c r="E20" s="96"/>
      <c r="F20" s="96"/>
      <c r="G20" s="96"/>
      <c r="H20" s="96"/>
      <c r="I20" s="96"/>
      <c r="J20" s="100"/>
      <c r="K20" s="97"/>
    </row>
    <row r="21" spans="1:11" ht="12" customHeight="1">
      <c r="A21" s="95"/>
      <c r="B21" s="75" t="s">
        <v>74</v>
      </c>
      <c r="D21" s="96">
        <f>datitrim!C27</f>
        <v>712</v>
      </c>
      <c r="E21" s="96">
        <f>datitrim!D27</f>
        <v>4056</v>
      </c>
      <c r="F21" s="96">
        <f>datitrim!E27</f>
        <v>0</v>
      </c>
      <c r="G21" s="96">
        <f>datitrim!F27</f>
        <v>0</v>
      </c>
      <c r="H21" s="96">
        <f>datitrim!G27</f>
        <v>861</v>
      </c>
      <c r="I21" s="96">
        <f>datitrim!H27</f>
        <v>2496</v>
      </c>
      <c r="J21" s="101">
        <f>datitrim!I27</f>
        <v>0</v>
      </c>
      <c r="K21" s="97">
        <f>datitrim!J27</f>
        <v>3357</v>
      </c>
    </row>
    <row r="22" spans="1:11" ht="12" customHeight="1">
      <c r="A22" s="95"/>
      <c r="B22" s="75" t="s">
        <v>75</v>
      </c>
      <c r="D22" s="96">
        <f>datitrim!C28</f>
        <v>405287</v>
      </c>
      <c r="E22" s="96">
        <f>datitrim!D28</f>
        <v>15079162</v>
      </c>
      <c r="F22" s="96">
        <f>datitrim!E28</f>
        <v>4450</v>
      </c>
      <c r="G22" s="96">
        <f>datitrim!F28</f>
        <v>135004</v>
      </c>
      <c r="H22" s="96">
        <f>datitrim!G28</f>
        <v>9911</v>
      </c>
      <c r="I22" s="96">
        <f>datitrim!H28</f>
        <v>335983</v>
      </c>
      <c r="J22" s="101">
        <f>datitrim!I28</f>
        <v>0</v>
      </c>
      <c r="K22" s="97">
        <f>datitrim!J28</f>
        <v>345894</v>
      </c>
    </row>
    <row r="23" spans="1:11" ht="12" customHeight="1">
      <c r="A23" s="95"/>
      <c r="B23" s="75" t="s">
        <v>76</v>
      </c>
      <c r="D23" s="96">
        <f>datitrim!C29</f>
        <v>13477</v>
      </c>
      <c r="E23" s="96">
        <f>datitrim!D29</f>
        <v>67990</v>
      </c>
      <c r="F23" s="96">
        <f>datitrim!E29</f>
        <v>25160</v>
      </c>
      <c r="G23" s="96">
        <f>datitrim!F29</f>
        <v>6392</v>
      </c>
      <c r="H23" s="96">
        <f>datitrim!G29</f>
        <v>4753</v>
      </c>
      <c r="I23" s="96">
        <f>datitrim!H29</f>
        <v>132132</v>
      </c>
      <c r="J23" s="101">
        <f>datitrim!I29</f>
        <v>0</v>
      </c>
      <c r="K23" s="97">
        <f>datitrim!J29</f>
        <v>136885</v>
      </c>
    </row>
    <row r="24" spans="1:11" ht="12" customHeight="1">
      <c r="A24" s="91"/>
      <c r="B24" s="75" t="s">
        <v>77</v>
      </c>
      <c r="D24" s="96">
        <f aca="true" t="shared" si="1" ref="D24:I24">D21+D22+D23</f>
        <v>419476</v>
      </c>
      <c r="E24" s="96">
        <f t="shared" si="1"/>
        <v>15151208</v>
      </c>
      <c r="F24" s="96">
        <f t="shared" si="1"/>
        <v>29610</v>
      </c>
      <c r="G24" s="96">
        <f t="shared" si="1"/>
        <v>141396</v>
      </c>
      <c r="H24" s="96">
        <f t="shared" si="1"/>
        <v>15525</v>
      </c>
      <c r="I24" s="96">
        <f t="shared" si="1"/>
        <v>470611</v>
      </c>
      <c r="J24" s="101">
        <f>datitrim!I30</f>
        <v>0</v>
      </c>
      <c r="K24" s="97">
        <f>H24+I24+J24</f>
        <v>486136</v>
      </c>
    </row>
    <row r="25" spans="1:11" s="81" customFormat="1" ht="12.75" customHeight="1">
      <c r="A25" s="102"/>
      <c r="B25" s="103"/>
      <c r="C25" s="103" t="s">
        <v>78</v>
      </c>
      <c r="D25" s="104">
        <f aca="true" t="shared" si="2" ref="D25:J25">D17+D24</f>
        <v>1953462</v>
      </c>
      <c r="E25" s="104">
        <f t="shared" si="2"/>
        <v>68000678</v>
      </c>
      <c r="F25" s="104">
        <f t="shared" si="2"/>
        <v>161120</v>
      </c>
      <c r="G25" s="104">
        <f t="shared" si="2"/>
        <v>299072</v>
      </c>
      <c r="H25" s="104">
        <f t="shared" si="2"/>
        <v>378594</v>
      </c>
      <c r="I25" s="104">
        <f t="shared" si="2"/>
        <v>28874443</v>
      </c>
      <c r="J25" s="105">
        <f t="shared" si="2"/>
        <v>1027393</v>
      </c>
      <c r="K25" s="104">
        <f>H25+I25+J25</f>
        <v>30280430</v>
      </c>
    </row>
    <row r="26" spans="1:11" ht="13.5" customHeight="1">
      <c r="A26" s="106"/>
      <c r="B26" s="107"/>
      <c r="C26" s="108" t="str">
        <f>"Variazione %   "&amp;datitrim!$I$1&amp;" / "&amp;datitrim!$I$1-1</f>
        <v>Variazione %   2014 / 2013</v>
      </c>
      <c r="D26" s="109">
        <f>datitrim!K31</f>
        <v>5.64</v>
      </c>
      <c r="E26" s="109">
        <f>datitrim!L31</f>
        <v>17.44</v>
      </c>
      <c r="F26" s="109">
        <f>datitrim!M31</f>
        <v>-14.7</v>
      </c>
      <c r="G26" s="109">
        <f>datitrim!N31</f>
        <v>0.5</v>
      </c>
      <c r="H26" s="109">
        <f>datitrim!O31</f>
        <v>-2.05</v>
      </c>
      <c r="I26" s="109">
        <f>datitrim!P31</f>
        <v>57.22</v>
      </c>
      <c r="J26" s="109">
        <f>datitrim!Q31</f>
        <v>11.59</v>
      </c>
      <c r="K26" s="110">
        <f>datitrim!R31</f>
        <v>53.92</v>
      </c>
    </row>
    <row r="27" spans="1:11" ht="13.5" customHeight="1">
      <c r="A27" s="264" t="str">
        <f>"Variazione %   "&amp;datitrim!$I$1&amp;" / "&amp;datitrim!$I$1-1&amp;" su basi omogenee *"</f>
        <v>Variazione %   2014 / 2013 su basi omogenee *</v>
      </c>
      <c r="B27" s="265"/>
      <c r="C27" s="285"/>
      <c r="D27" s="109">
        <f>omogenei!K31</f>
        <v>5.64</v>
      </c>
      <c r="E27" s="109">
        <f>omogenei!L31</f>
        <v>17.44</v>
      </c>
      <c r="F27" s="109">
        <f>omogenei!M31</f>
        <v>-14.7</v>
      </c>
      <c r="G27" s="109">
        <f>omogenei!N31</f>
        <v>0.5</v>
      </c>
      <c r="H27" s="109">
        <f>omogenei!O31</f>
        <v>-2.05</v>
      </c>
      <c r="I27" s="109">
        <f>omogenei!P31</f>
        <v>57.22</v>
      </c>
      <c r="J27" s="109">
        <f>omogenei!Q31</f>
        <v>11.59</v>
      </c>
      <c r="K27" s="110">
        <f>omogenei!R31</f>
        <v>53.92</v>
      </c>
    </row>
    <row r="28" spans="1:11" ht="13.5" customHeight="1">
      <c r="A28" s="50"/>
      <c r="B28" s="111"/>
      <c r="C28" s="112" t="s">
        <v>79</v>
      </c>
      <c r="D28" s="113">
        <f>datitrim!C32</f>
        <v>0</v>
      </c>
      <c r="E28" s="113">
        <f>datitrim!D32</f>
        <v>0</v>
      </c>
      <c r="F28" s="113">
        <f>datitrim!E32</f>
        <v>0</v>
      </c>
      <c r="G28" s="113">
        <f>datitrim!F32</f>
        <v>0</v>
      </c>
      <c r="H28" s="113">
        <f>datitrim!G32</f>
        <v>0</v>
      </c>
      <c r="I28" s="113">
        <f>datitrim!H32</f>
        <v>0</v>
      </c>
      <c r="J28" s="114">
        <f>datitrim!I32</f>
        <v>0</v>
      </c>
      <c r="K28" s="115">
        <f>datitrim!J32</f>
        <v>0</v>
      </c>
    </row>
    <row r="29" spans="1:11" ht="12.75" customHeight="1">
      <c r="A29" s="91" t="s">
        <v>80</v>
      </c>
      <c r="B29" s="116" t="s">
        <v>64</v>
      </c>
      <c r="C29" s="117"/>
      <c r="D29" s="118"/>
      <c r="E29" s="118"/>
      <c r="F29" s="118"/>
      <c r="G29" s="118"/>
      <c r="H29" s="118"/>
      <c r="I29" s="118"/>
      <c r="J29" s="119"/>
      <c r="K29" s="120"/>
    </row>
    <row r="30" spans="1:11" ht="12" customHeight="1">
      <c r="A30" s="91"/>
      <c r="B30" s="75" t="s">
        <v>81</v>
      </c>
      <c r="D30" s="96">
        <f>datitrim!C33</f>
        <v>151813</v>
      </c>
      <c r="E30" s="96">
        <f>datitrim!D33</f>
        <v>3597626</v>
      </c>
      <c r="F30" s="96">
        <f>datitrim!E33</f>
        <v>17866</v>
      </c>
      <c r="G30" s="96">
        <f>datitrim!F33</f>
        <v>9315</v>
      </c>
      <c r="H30" s="96">
        <f>datitrim!G33</f>
        <v>2268</v>
      </c>
      <c r="I30" s="96">
        <f>datitrim!H33</f>
        <v>3365157</v>
      </c>
      <c r="J30" s="96">
        <f>datitrim!I33</f>
        <v>400378</v>
      </c>
      <c r="K30" s="97">
        <f>datitrim!J33</f>
        <v>3767803</v>
      </c>
    </row>
    <row r="31" spans="1:11" ht="12" customHeight="1">
      <c r="A31" s="91"/>
      <c r="B31" s="98" t="s">
        <v>82</v>
      </c>
      <c r="D31" s="96">
        <f>datitrim!C56</f>
        <v>0</v>
      </c>
      <c r="E31" s="96">
        <f>datitrim!D56</f>
        <v>0</v>
      </c>
      <c r="F31" s="96">
        <f>datitrim!E56</f>
        <v>17354</v>
      </c>
      <c r="G31" s="96">
        <f>datitrim!F56</f>
        <v>8535</v>
      </c>
      <c r="H31" s="96">
        <f>datitrim!G56</f>
        <v>0</v>
      </c>
      <c r="I31" s="96">
        <f>datitrim!H56</f>
        <v>0</v>
      </c>
      <c r="J31" s="96">
        <f>datitrim!I56</f>
        <v>24134</v>
      </c>
      <c r="K31" s="97">
        <f>datitrim!J56</f>
        <v>24134</v>
      </c>
    </row>
    <row r="32" spans="1:11" ht="12" customHeight="1">
      <c r="A32" s="91"/>
      <c r="B32" s="75" t="s">
        <v>83</v>
      </c>
      <c r="D32" s="96">
        <f>datitrim!C34</f>
        <v>31600</v>
      </c>
      <c r="E32" s="96">
        <f>datitrim!D34</f>
        <v>3982520</v>
      </c>
      <c r="F32" s="96">
        <f>datitrim!E34</f>
        <v>1257</v>
      </c>
      <c r="G32" s="96">
        <f>datitrim!F34</f>
        <v>8551</v>
      </c>
      <c r="H32" s="96">
        <f>datitrim!G34</f>
        <v>0</v>
      </c>
      <c r="I32" s="96">
        <f>datitrim!H34</f>
        <v>3977367</v>
      </c>
      <c r="J32" s="96">
        <f>datitrim!I34</f>
        <v>36369</v>
      </c>
      <c r="K32" s="97">
        <f>datitrim!J34</f>
        <v>4013736</v>
      </c>
    </row>
    <row r="33" spans="1:11" ht="12" customHeight="1">
      <c r="A33" s="91"/>
      <c r="B33" s="98" t="s">
        <v>82</v>
      </c>
      <c r="D33" s="96">
        <f>datitrim!C57</f>
        <v>0</v>
      </c>
      <c r="E33" s="96">
        <f>datitrim!D57</f>
        <v>0</v>
      </c>
      <c r="F33" s="96">
        <f>datitrim!E57</f>
        <v>1257</v>
      </c>
      <c r="G33" s="96">
        <f>datitrim!F57</f>
        <v>8551</v>
      </c>
      <c r="H33" s="96">
        <f>datitrim!G57</f>
        <v>0</v>
      </c>
      <c r="I33" s="96">
        <f>datitrim!H57</f>
        <v>0</v>
      </c>
      <c r="J33" s="96">
        <f>datitrim!I57</f>
        <v>8560</v>
      </c>
      <c r="K33" s="97">
        <f>datitrim!J57</f>
        <v>8560</v>
      </c>
    </row>
    <row r="34" spans="1:11" ht="12" customHeight="1">
      <c r="A34" s="91"/>
      <c r="B34" s="75" t="s">
        <v>84</v>
      </c>
      <c r="D34" s="96">
        <f>datitrim!C35</f>
        <v>0</v>
      </c>
      <c r="E34" s="96">
        <f>datitrim!D35</f>
        <v>0</v>
      </c>
      <c r="F34" s="96">
        <f>datitrim!E35</f>
        <v>0</v>
      </c>
      <c r="G34" s="96">
        <f>datitrim!F35</f>
        <v>0</v>
      </c>
      <c r="H34" s="96">
        <f>datitrim!G35</f>
        <v>0</v>
      </c>
      <c r="I34" s="96">
        <f>datitrim!H35</f>
        <v>0</v>
      </c>
      <c r="J34" s="96">
        <f>datitrim!I35</f>
        <v>0</v>
      </c>
      <c r="K34" s="97">
        <f>datitrim!J35</f>
        <v>0</v>
      </c>
    </row>
    <row r="35" spans="1:11" ht="12" customHeight="1">
      <c r="A35" s="91"/>
      <c r="B35" s="75" t="s">
        <v>85</v>
      </c>
      <c r="D35" s="96">
        <f>datitrim!C36</f>
        <v>874</v>
      </c>
      <c r="E35" s="96">
        <f>datitrim!D36</f>
        <v>18705</v>
      </c>
      <c r="F35" s="96">
        <f>datitrim!E36</f>
        <v>0</v>
      </c>
      <c r="G35" s="96">
        <f>datitrim!F36</f>
        <v>0</v>
      </c>
      <c r="H35" s="96">
        <f>datitrim!G36</f>
        <v>0</v>
      </c>
      <c r="I35" s="96">
        <f>datitrim!H36</f>
        <v>19932</v>
      </c>
      <c r="J35" s="96">
        <f>datitrim!I36</f>
        <v>0</v>
      </c>
      <c r="K35" s="97">
        <f>datitrim!J36</f>
        <v>19932</v>
      </c>
    </row>
    <row r="36" spans="1:11" ht="12" customHeight="1">
      <c r="A36" s="91"/>
      <c r="B36" s="75" t="s">
        <v>70</v>
      </c>
      <c r="D36" s="96">
        <f aca="true" t="shared" si="3" ref="D36:J36">D30+D32+D34+D35</f>
        <v>184287</v>
      </c>
      <c r="E36" s="96">
        <f t="shared" si="3"/>
        <v>7598851</v>
      </c>
      <c r="F36" s="96">
        <f t="shared" si="3"/>
        <v>19123</v>
      </c>
      <c r="G36" s="96">
        <f t="shared" si="3"/>
        <v>17866</v>
      </c>
      <c r="H36" s="96">
        <f t="shared" si="3"/>
        <v>2268</v>
      </c>
      <c r="I36" s="96">
        <f t="shared" si="3"/>
        <v>7362456</v>
      </c>
      <c r="J36" s="96">
        <f t="shared" si="3"/>
        <v>436747</v>
      </c>
      <c r="K36" s="97">
        <f>H36+I36+J36</f>
        <v>7801471</v>
      </c>
    </row>
    <row r="37" spans="1:11" ht="24" customHeight="1">
      <c r="A37" s="91"/>
      <c r="B37" s="286" t="s">
        <v>72</v>
      </c>
      <c r="C37" s="286"/>
      <c r="D37" s="96">
        <f>datitrim!C58</f>
        <v>0</v>
      </c>
      <c r="E37" s="96">
        <f>datitrim!D58</f>
        <v>0</v>
      </c>
      <c r="F37" s="96">
        <f>datitrim!E58</f>
        <v>51</v>
      </c>
      <c r="G37" s="96">
        <f>datitrim!F58</f>
        <v>454</v>
      </c>
      <c r="H37" s="96">
        <f>datitrim!G58</f>
        <v>0</v>
      </c>
      <c r="I37" s="96">
        <f>datitrim!H58</f>
        <v>3537</v>
      </c>
      <c r="J37" s="96">
        <f>datitrim!I58</f>
        <v>0</v>
      </c>
      <c r="K37" s="97">
        <f>datitrim!J58</f>
        <v>3537</v>
      </c>
    </row>
    <row r="38" spans="1:11" ht="13.5" customHeight="1">
      <c r="A38" s="91"/>
      <c r="B38" s="75" t="s">
        <v>73</v>
      </c>
      <c r="D38" s="96">
        <f>datitrim!C38</f>
        <v>138</v>
      </c>
      <c r="E38" s="96">
        <f>datitrim!D38</f>
        <v>4243</v>
      </c>
      <c r="F38" s="96">
        <f>datitrim!E38</f>
        <v>714</v>
      </c>
      <c r="G38" s="96">
        <f>datitrim!F38</f>
        <v>23</v>
      </c>
      <c r="H38" s="96">
        <f>datitrim!G38</f>
        <v>0</v>
      </c>
      <c r="I38" s="96">
        <f>datitrim!H38</f>
        <v>4667</v>
      </c>
      <c r="J38" s="101">
        <f>datitrim!I38</f>
        <v>0</v>
      </c>
      <c r="K38" s="97">
        <f>datitrim!J38</f>
        <v>4667</v>
      </c>
    </row>
    <row r="39" spans="1:11" s="81" customFormat="1" ht="12.75" customHeight="1">
      <c r="A39" s="102"/>
      <c r="B39" s="103"/>
      <c r="C39" s="103" t="s">
        <v>86</v>
      </c>
      <c r="D39" s="104">
        <f aca="true" t="shared" si="4" ref="D39:J39">D36+D38</f>
        <v>184425</v>
      </c>
      <c r="E39" s="104">
        <f t="shared" si="4"/>
        <v>7603094</v>
      </c>
      <c r="F39" s="104">
        <f t="shared" si="4"/>
        <v>19837</v>
      </c>
      <c r="G39" s="104">
        <f t="shared" si="4"/>
        <v>17889</v>
      </c>
      <c r="H39" s="104">
        <f t="shared" si="4"/>
        <v>2268</v>
      </c>
      <c r="I39" s="104">
        <f t="shared" si="4"/>
        <v>7367123</v>
      </c>
      <c r="J39" s="104">
        <f t="shared" si="4"/>
        <v>436747</v>
      </c>
      <c r="K39" s="104">
        <f>H39+I39+J39</f>
        <v>7806138</v>
      </c>
    </row>
    <row r="40" spans="1:11" ht="13.5" customHeight="1">
      <c r="A40" s="106"/>
      <c r="B40" s="107"/>
      <c r="C40" s="108" t="str">
        <f>"Variazione %   "&amp;datitrim!$I$1&amp;" / "&amp;datitrim!$I$1-1</f>
        <v>Variazione %   2014 / 2013</v>
      </c>
      <c r="D40" s="109">
        <f>datitrim!K39</f>
        <v>20.23</v>
      </c>
      <c r="E40" s="109">
        <f>datitrim!L39</f>
        <v>1.13</v>
      </c>
      <c r="F40" s="109">
        <f>datitrim!M39</f>
        <v>-1.76</v>
      </c>
      <c r="G40" s="109">
        <f>datitrim!N39</f>
        <v>27.67</v>
      </c>
      <c r="H40" s="109">
        <f>datitrim!O39</f>
        <v>-3.37</v>
      </c>
      <c r="I40" s="109">
        <f>datitrim!P39</f>
        <v>1.11</v>
      </c>
      <c r="J40" s="109">
        <f>datitrim!Q39</f>
        <v>35.46</v>
      </c>
      <c r="K40" s="110">
        <f>datitrim!R39</f>
        <v>2.56</v>
      </c>
    </row>
    <row r="41" spans="1:11" ht="13.5" customHeight="1">
      <c r="A41" s="264" t="str">
        <f>"Variazione %   "&amp;datitrim!$I$1&amp;" / "&amp;datitrim!$I$1-1&amp;" su basi omogenee *"</f>
        <v>Variazione %   2014 / 2013 su basi omogenee *</v>
      </c>
      <c r="B41" s="265"/>
      <c r="C41" s="285"/>
      <c r="D41" s="109">
        <f>omogenei!K39</f>
        <v>20.23</v>
      </c>
      <c r="E41" s="109">
        <f>omogenei!L39</f>
        <v>1.13</v>
      </c>
      <c r="F41" s="109">
        <f>omogenei!M39</f>
        <v>-1.76</v>
      </c>
      <c r="G41" s="109">
        <f>omogenei!N39</f>
        <v>27.67</v>
      </c>
      <c r="H41" s="109">
        <f>omogenei!O39</f>
        <v>-3.37</v>
      </c>
      <c r="I41" s="109">
        <f>omogenei!P39</f>
        <v>1.11</v>
      </c>
      <c r="J41" s="109">
        <f>omogenei!Q39</f>
        <v>35.46</v>
      </c>
      <c r="K41" s="110">
        <f>omogenei!R39</f>
        <v>2.56</v>
      </c>
    </row>
    <row r="42" spans="1:11" s="81" customFormat="1" ht="12.75" customHeight="1">
      <c r="A42" s="121"/>
      <c r="B42" s="122"/>
      <c r="C42" s="112" t="s">
        <v>87</v>
      </c>
      <c r="D42" s="115">
        <f>datitrim!C40</f>
        <v>6155</v>
      </c>
      <c r="E42" s="115">
        <f>datitrim!D40</f>
        <v>265090</v>
      </c>
      <c r="F42" s="115">
        <f>datitrim!E40</f>
        <v>2743</v>
      </c>
      <c r="G42" s="115">
        <f>datitrim!F40</f>
        <v>158345</v>
      </c>
      <c r="H42" s="115">
        <f>datitrim!G40</f>
        <v>5206</v>
      </c>
      <c r="I42" s="115">
        <f>datitrim!H40</f>
        <v>29</v>
      </c>
      <c r="J42" s="123">
        <f>datitrim!I40</f>
        <v>0</v>
      </c>
      <c r="K42" s="115">
        <f>datitrim!J40</f>
        <v>5235</v>
      </c>
    </row>
    <row r="43" spans="1:11" ht="13.5" customHeight="1">
      <c r="A43" s="106"/>
      <c r="B43" s="124"/>
      <c r="C43" s="108" t="str">
        <f>"Variazione %   "&amp;datitrim!$I$1&amp;" / "&amp;datitrim!$I$1-1</f>
        <v>Variazione %   2014 / 2013</v>
      </c>
      <c r="D43" s="109">
        <f>datitrim!K40</f>
        <v>22.61</v>
      </c>
      <c r="E43" s="109">
        <f>datitrim!L40</f>
        <v>4.82</v>
      </c>
      <c r="F43" s="109">
        <f>datitrim!M40</f>
        <v>-97.56</v>
      </c>
      <c r="G43" s="109">
        <f>datitrim!N40</f>
        <v>-78.19</v>
      </c>
      <c r="H43" s="109">
        <f>datitrim!O40</f>
        <v>-10.61</v>
      </c>
      <c r="I43" s="109">
        <f>datitrim!P40</f>
        <v>-98.14</v>
      </c>
      <c r="J43" s="109">
        <f>datitrim!Q40</f>
        <v>-100</v>
      </c>
      <c r="K43" s="110">
        <f>datitrim!R40</f>
        <v>-29.07</v>
      </c>
    </row>
    <row r="44" spans="1:11" ht="13.5" customHeight="1">
      <c r="A44" s="264" t="str">
        <f>"Variazione %   "&amp;datitrim!$I$1&amp;" / "&amp;datitrim!$I$1-1&amp;" su basi omogenee *"</f>
        <v>Variazione %   2014 / 2013 su basi omogenee *</v>
      </c>
      <c r="B44" s="265"/>
      <c r="C44" s="285"/>
      <c r="D44" s="109">
        <f>omogenei!K40</f>
        <v>22.61</v>
      </c>
      <c r="E44" s="109">
        <f>omogenei!L40</f>
        <v>4.82</v>
      </c>
      <c r="F44" s="109">
        <f>omogenei!M40</f>
        <v>-97.56</v>
      </c>
      <c r="G44" s="109">
        <f>omogenei!N40</f>
        <v>-78.19</v>
      </c>
      <c r="H44" s="109">
        <f>omogenei!O40</f>
        <v>-10.61</v>
      </c>
      <c r="I44" s="109">
        <f>omogenei!P40</f>
        <v>-98.14</v>
      </c>
      <c r="J44" s="109">
        <f>omogenei!Q40</f>
        <v>-100</v>
      </c>
      <c r="K44" s="110">
        <f>omogenei!R40</f>
        <v>-29.07</v>
      </c>
    </row>
    <row r="45" ht="12.75" customHeight="1">
      <c r="K45" s="76" t="s">
        <v>88</v>
      </c>
    </row>
    <row r="46" spans="1:11" s="79" customFormat="1" ht="12.75" customHeight="1">
      <c r="A46" s="77" t="s">
        <v>48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">
        <v>4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1" s="79" customFormat="1" ht="12.75" customHeight="1">
      <c r="A48" s="77" t="str">
        <f>"Nuova produzione emessa "&amp;IF(datitrim!J1=0,"nell'anno ","a tutto il "&amp;TRIM(datitrim!J1)&amp;" trimestre ")&amp;datitrim!I1&amp;" (a)"</f>
        <v>Nuova produzione emessa a tutto il II trimestre 2014 (a)</v>
      </c>
      <c r="B48" s="77"/>
      <c r="C48" s="78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4"/>
      <c r="C49" s="74"/>
      <c r="I49" s="74"/>
      <c r="J49" s="74"/>
      <c r="K49" s="80" t="s">
        <v>5</v>
      </c>
    </row>
    <row r="50" spans="1:11" s="79" customFormat="1" ht="4.5" customHeight="1">
      <c r="A50" s="74"/>
      <c r="B50" s="74"/>
      <c r="C50" s="74"/>
      <c r="I50" s="74"/>
      <c r="J50" s="74"/>
      <c r="K50" s="76"/>
    </row>
    <row r="51" spans="1:11" s="79" customFormat="1" ht="12.75" customHeight="1">
      <c r="A51" s="81" t="s">
        <v>49</v>
      </c>
      <c r="C51" s="74"/>
      <c r="I51" s="74"/>
      <c r="J51" s="74"/>
      <c r="K51" s="76"/>
    </row>
    <row r="52" spans="1:11" ht="12.75" customHeight="1">
      <c r="A52" s="267" t="s">
        <v>50</v>
      </c>
      <c r="B52" s="268"/>
      <c r="C52" s="269"/>
      <c r="D52" s="82" t="s">
        <v>51</v>
      </c>
      <c r="E52" s="83"/>
      <c r="F52" s="84" t="s">
        <v>52</v>
      </c>
      <c r="G52" s="85"/>
      <c r="H52" s="84" t="s">
        <v>53</v>
      </c>
      <c r="I52" s="85"/>
      <c r="J52" s="85"/>
      <c r="K52" s="125"/>
    </row>
    <row r="53" spans="1:11" ht="12.75" customHeight="1">
      <c r="A53" s="270"/>
      <c r="B53" s="271"/>
      <c r="C53" s="272"/>
      <c r="D53" s="126" t="s">
        <v>54</v>
      </c>
      <c r="E53" s="87" t="s">
        <v>55</v>
      </c>
      <c r="F53" s="87" t="s">
        <v>54</v>
      </c>
      <c r="G53" s="87" t="s">
        <v>55</v>
      </c>
      <c r="H53" s="87" t="s">
        <v>56</v>
      </c>
      <c r="I53" s="87" t="s">
        <v>57</v>
      </c>
      <c r="J53" s="87" t="s">
        <v>58</v>
      </c>
      <c r="K53" s="88" t="s">
        <v>59</v>
      </c>
    </row>
    <row r="54" spans="1:11" ht="12.75" customHeight="1">
      <c r="A54" s="273"/>
      <c r="B54" s="274"/>
      <c r="C54" s="275"/>
      <c r="D54" s="127" t="s">
        <v>60</v>
      </c>
      <c r="E54" s="89" t="s">
        <v>61</v>
      </c>
      <c r="F54" s="89" t="s">
        <v>60</v>
      </c>
      <c r="G54" s="89" t="s">
        <v>61</v>
      </c>
      <c r="H54" s="89" t="s">
        <v>62</v>
      </c>
      <c r="I54" s="89"/>
      <c r="J54" s="89"/>
      <c r="K54" s="90"/>
    </row>
    <row r="55" spans="1:11" s="79" customFormat="1" ht="13.5" customHeight="1">
      <c r="A55" s="128" t="s">
        <v>89</v>
      </c>
      <c r="B55" s="129" t="s">
        <v>90</v>
      </c>
      <c r="C55" s="130"/>
      <c r="D55" s="131">
        <f>datitrim!C41</f>
        <v>14393</v>
      </c>
      <c r="E55" s="131">
        <f>datitrim!D41</f>
        <v>1188384</v>
      </c>
      <c r="F55" s="131">
        <f>datitrim!E41</f>
        <v>0</v>
      </c>
      <c r="G55" s="131">
        <f>datitrim!F41</f>
        <v>92</v>
      </c>
      <c r="H55" s="131">
        <f>datitrim!G41</f>
        <v>0</v>
      </c>
      <c r="I55" s="131">
        <f>datitrim!H41</f>
        <v>1166416</v>
      </c>
      <c r="J55" s="131">
        <f>datitrim!I41</f>
        <v>17386</v>
      </c>
      <c r="K55" s="132">
        <f>datitrim!J41</f>
        <v>1183802</v>
      </c>
    </row>
    <row r="56" spans="1:11" ht="12" customHeight="1">
      <c r="A56" s="91"/>
      <c r="B56" s="98" t="s">
        <v>91</v>
      </c>
      <c r="C56" s="133"/>
      <c r="D56" s="96">
        <f>datitrim!C42</f>
        <v>0</v>
      </c>
      <c r="E56" s="96">
        <f>datitrim!D42</f>
        <v>0</v>
      </c>
      <c r="F56" s="96">
        <f>datitrim!E42</f>
        <v>0</v>
      </c>
      <c r="G56" s="96">
        <f>datitrim!F42</f>
        <v>0</v>
      </c>
      <c r="H56" s="96">
        <f>datitrim!G42</f>
        <v>0</v>
      </c>
      <c r="I56" s="96">
        <f>datitrim!H42</f>
        <v>0</v>
      </c>
      <c r="J56" s="96">
        <f>datitrim!I42</f>
        <v>0</v>
      </c>
      <c r="K56" s="134">
        <f>datitrim!J42</f>
        <v>0</v>
      </c>
    </row>
    <row r="57" spans="1:11" ht="12" customHeight="1">
      <c r="A57" s="91"/>
      <c r="B57" s="135" t="s">
        <v>92</v>
      </c>
      <c r="C57" s="136"/>
      <c r="D57" s="96">
        <f>datitrim!C43</f>
        <v>0</v>
      </c>
      <c r="E57" s="96">
        <f>datitrim!D43</f>
        <v>0</v>
      </c>
      <c r="F57" s="96">
        <f>datitrim!E43</f>
        <v>0</v>
      </c>
      <c r="G57" s="96">
        <f>datitrim!F43</f>
        <v>0</v>
      </c>
      <c r="H57" s="96">
        <f>datitrim!G43</f>
        <v>0</v>
      </c>
      <c r="I57" s="96">
        <f>datitrim!H43</f>
        <v>0</v>
      </c>
      <c r="J57" s="96">
        <f>datitrim!I43</f>
        <v>0</v>
      </c>
      <c r="K57" s="134">
        <f>datitrim!J43</f>
        <v>0</v>
      </c>
    </row>
    <row r="58" spans="1:11" ht="12" customHeight="1">
      <c r="A58" s="91"/>
      <c r="B58" s="135" t="s">
        <v>93</v>
      </c>
      <c r="C58" s="136"/>
      <c r="D58" s="96">
        <f>datitrim!C44</f>
        <v>0</v>
      </c>
      <c r="E58" s="96">
        <f>datitrim!D44</f>
        <v>0</v>
      </c>
      <c r="F58" s="96">
        <f>datitrim!E44</f>
        <v>0</v>
      </c>
      <c r="G58" s="96">
        <f>datitrim!F44</f>
        <v>0</v>
      </c>
      <c r="H58" s="96">
        <f>datitrim!G44</f>
        <v>0</v>
      </c>
      <c r="I58" s="96">
        <f>datitrim!H44</f>
        <v>0</v>
      </c>
      <c r="J58" s="96">
        <f>datitrim!I44</f>
        <v>0</v>
      </c>
      <c r="K58" s="134">
        <f>datitrim!J44</f>
        <v>0</v>
      </c>
    </row>
    <row r="59" spans="1:11" ht="12" customHeight="1">
      <c r="A59" s="91"/>
      <c r="B59" s="135" t="s">
        <v>94</v>
      </c>
      <c r="C59" s="136"/>
      <c r="D59" s="96">
        <f>datitrim!C45</f>
        <v>0</v>
      </c>
      <c r="E59" s="96">
        <f>datitrim!D45</f>
        <v>0</v>
      </c>
      <c r="F59" s="96">
        <f>datitrim!E45</f>
        <v>0</v>
      </c>
      <c r="G59" s="96">
        <f>datitrim!F45</f>
        <v>0</v>
      </c>
      <c r="H59" s="96">
        <f>datitrim!G45</f>
        <v>0</v>
      </c>
      <c r="I59" s="96">
        <f>datitrim!H45</f>
        <v>0</v>
      </c>
      <c r="J59" s="96">
        <f>datitrim!I45</f>
        <v>0</v>
      </c>
      <c r="K59" s="134">
        <f>datitrim!J45</f>
        <v>0</v>
      </c>
    </row>
    <row r="60" spans="1:11" ht="12" customHeight="1">
      <c r="A60" s="91"/>
      <c r="B60" s="135" t="s">
        <v>95</v>
      </c>
      <c r="C60" s="136"/>
      <c r="D60" s="96">
        <f>datitrim!C46</f>
        <v>0</v>
      </c>
      <c r="E60" s="96">
        <f>datitrim!D46</f>
        <v>0</v>
      </c>
      <c r="F60" s="96">
        <f>datitrim!E46</f>
        <v>0</v>
      </c>
      <c r="G60" s="96">
        <f>datitrim!F46</f>
        <v>0</v>
      </c>
      <c r="H60" s="96">
        <f>datitrim!G46</f>
        <v>0</v>
      </c>
      <c r="I60" s="96">
        <f>datitrim!H46</f>
        <v>0</v>
      </c>
      <c r="J60" s="96">
        <f>datitrim!I46</f>
        <v>0</v>
      </c>
      <c r="K60" s="134">
        <f>datitrim!J46</f>
        <v>0</v>
      </c>
    </row>
    <row r="61" spans="1:11" ht="13.5" customHeight="1">
      <c r="A61" s="91"/>
      <c r="B61" s="92" t="s">
        <v>96</v>
      </c>
      <c r="C61" s="136"/>
      <c r="D61" s="96">
        <f>datitrim!C47</f>
        <v>18396</v>
      </c>
      <c r="E61" s="96">
        <f>datitrim!D47</f>
        <v>604843</v>
      </c>
      <c r="F61" s="96">
        <f>datitrim!E47</f>
        <v>0</v>
      </c>
      <c r="G61" s="96">
        <f>datitrim!F47</f>
        <v>0</v>
      </c>
      <c r="H61" s="96">
        <f>datitrim!G47</f>
        <v>161798</v>
      </c>
      <c r="I61" s="96">
        <f>datitrim!H47</f>
        <v>442939</v>
      </c>
      <c r="J61" s="137">
        <f>datitrim!I47</f>
        <v>0</v>
      </c>
      <c r="K61" s="134">
        <f>datitrim!J47</f>
        <v>604737</v>
      </c>
    </row>
    <row r="62" spans="1:11" ht="12" customHeight="1">
      <c r="A62" s="91"/>
      <c r="B62" s="98" t="s">
        <v>97</v>
      </c>
      <c r="C62" s="136"/>
      <c r="D62" s="96">
        <f>datitrim!C48</f>
        <v>2129</v>
      </c>
      <c r="E62" s="96">
        <f>datitrim!D48</f>
        <v>6924</v>
      </c>
      <c r="F62" s="96">
        <f>datitrim!E48</f>
        <v>0</v>
      </c>
      <c r="G62" s="96">
        <f>datitrim!F48</f>
        <v>0</v>
      </c>
      <c r="H62" s="96">
        <f>datitrim!G48</f>
        <v>521</v>
      </c>
      <c r="I62" s="96">
        <f>datitrim!H48</f>
        <v>6101</v>
      </c>
      <c r="J62" s="137">
        <f>datitrim!I48</f>
        <v>0</v>
      </c>
      <c r="K62" s="134">
        <f>datitrim!J48</f>
        <v>6622</v>
      </c>
    </row>
    <row r="63" spans="1:11" s="81" customFormat="1" ht="12.75" customHeight="1">
      <c r="A63" s="138"/>
      <c r="B63" s="139"/>
      <c r="C63" s="140" t="s">
        <v>98</v>
      </c>
      <c r="D63" s="104">
        <f aca="true" t="shared" si="5" ref="D63:J63">D55+D61</f>
        <v>32789</v>
      </c>
      <c r="E63" s="104">
        <f t="shared" si="5"/>
        <v>1793227</v>
      </c>
      <c r="F63" s="104">
        <f t="shared" si="5"/>
        <v>0</v>
      </c>
      <c r="G63" s="104">
        <f t="shared" si="5"/>
        <v>92</v>
      </c>
      <c r="H63" s="104">
        <f t="shared" si="5"/>
        <v>161798</v>
      </c>
      <c r="I63" s="104">
        <f t="shared" si="5"/>
        <v>1609355</v>
      </c>
      <c r="J63" s="104">
        <f t="shared" si="5"/>
        <v>17386</v>
      </c>
      <c r="K63" s="141">
        <f>H63+I63+J63</f>
        <v>1788539</v>
      </c>
    </row>
    <row r="64" spans="1:11" ht="13.5" customHeight="1">
      <c r="A64" s="106"/>
      <c r="B64" s="107"/>
      <c r="C64" s="108" t="str">
        <f>"Variazione %   "&amp;datitrim!$I$1&amp;" / "&amp;datitrim!$I$1-1</f>
        <v>Variazione %   2014 / 2013</v>
      </c>
      <c r="D64" s="109">
        <f>datitrim!K49</f>
        <v>112.24</v>
      </c>
      <c r="E64" s="109">
        <f>datitrim!L49</f>
        <v>114.03</v>
      </c>
      <c r="F64" s="109"/>
      <c r="G64" s="109"/>
      <c r="H64" s="109">
        <f>datitrim!O49</f>
        <v>1113.06</v>
      </c>
      <c r="I64" s="109">
        <f>datitrim!P49</f>
        <v>95.43</v>
      </c>
      <c r="J64" s="109">
        <f>datitrim!Q49</f>
        <v>59.81</v>
      </c>
      <c r="K64" s="142">
        <f>datitrim!R49</f>
        <v>110.99</v>
      </c>
    </row>
    <row r="65" spans="1:11" ht="13.5" customHeight="1">
      <c r="A65" s="264" t="str">
        <f>"Variazione %   "&amp;datitrim!$I$1&amp;" / "&amp;datitrim!$I$1-1&amp;" su basi omogenee *"</f>
        <v>Variazione %   2014 / 2013 su basi omogenee *</v>
      </c>
      <c r="B65" s="265"/>
      <c r="C65" s="285"/>
      <c r="D65" s="109">
        <f>omogenei!K49</f>
        <v>112.24</v>
      </c>
      <c r="E65" s="109">
        <f>omogenei!L49</f>
        <v>114.03</v>
      </c>
      <c r="F65" s="109"/>
      <c r="G65" s="109"/>
      <c r="H65" s="109">
        <f>omogenei!O49</f>
        <v>1113.06</v>
      </c>
      <c r="I65" s="109">
        <f>omogenei!P49</f>
        <v>95.43</v>
      </c>
      <c r="J65" s="109">
        <f>omogenei!Q49</f>
        <v>59.81</v>
      </c>
      <c r="K65" s="110">
        <f>omogenei!R49</f>
        <v>110.99</v>
      </c>
    </row>
    <row r="66" spans="1:11" ht="13.5" customHeight="1">
      <c r="A66" s="50"/>
      <c r="B66" s="51"/>
      <c r="C66" s="143" t="s">
        <v>99</v>
      </c>
      <c r="D66" s="144">
        <f>datitrim!C61</f>
        <v>12423</v>
      </c>
      <c r="E66" s="113">
        <f>datitrim!D61</f>
        <v>237027</v>
      </c>
      <c r="F66" s="113">
        <f>datitrim!E61</f>
        <v>124244</v>
      </c>
      <c r="G66" s="113">
        <f>datitrim!F61</f>
        <v>61662</v>
      </c>
      <c r="H66" s="113">
        <f>datitrim!G61</f>
        <v>737</v>
      </c>
      <c r="I66" s="113">
        <f>datitrim!H61</f>
        <v>294052</v>
      </c>
      <c r="J66" s="113">
        <f>datitrim!I61</f>
        <v>8255</v>
      </c>
      <c r="K66" s="145">
        <f>datitrim!J61</f>
        <v>303044</v>
      </c>
    </row>
    <row r="67" spans="1:11" ht="13.5" customHeight="1">
      <c r="A67" s="106"/>
      <c r="B67" s="107"/>
      <c r="C67" s="108" t="str">
        <f>"Variazione %   "&amp;datitrim!$I$1&amp;" / "&amp;datitrim!$I$1-1</f>
        <v>Variazione %   2014 / 2013</v>
      </c>
      <c r="D67" s="109">
        <f>datitrim!K61</f>
        <v>-2.91</v>
      </c>
      <c r="E67" s="109">
        <f>datitrim!L61</f>
        <v>-0.22</v>
      </c>
      <c r="F67" s="109">
        <f>datitrim!M61</f>
        <v>13.35</v>
      </c>
      <c r="G67" s="109">
        <f>datitrim!N61</f>
        <v>4.1</v>
      </c>
      <c r="H67" s="109">
        <f>datitrim!O61</f>
        <v>146.49</v>
      </c>
      <c r="I67" s="109">
        <f>datitrim!P61</f>
        <v>11.63</v>
      </c>
      <c r="J67" s="109">
        <f>datitrim!Q61</f>
        <v>-81.58</v>
      </c>
      <c r="K67" s="142">
        <f>datitrim!R61</f>
        <v>-1.78</v>
      </c>
    </row>
    <row r="68" spans="1:11" ht="13.5" customHeight="1">
      <c r="A68" s="264" t="str">
        <f>"Variazione %   "&amp;datitrim!$I$1&amp;" / "&amp;datitrim!$I$1-1&amp;" su basi omogenee *"</f>
        <v>Variazione %   2014 / 2013 su basi omogenee *</v>
      </c>
      <c r="B68" s="265"/>
      <c r="C68" s="285"/>
      <c r="D68" s="109">
        <f>omogenei!K61</f>
        <v>-2.91</v>
      </c>
      <c r="E68" s="109">
        <f>omogenei!L61</f>
        <v>-0.22</v>
      </c>
      <c r="F68" s="109">
        <f>omogenei!M61</f>
        <v>13.35</v>
      </c>
      <c r="G68" s="109">
        <f>omogenei!N61</f>
        <v>4.1</v>
      </c>
      <c r="H68" s="109">
        <f>omogenei!O61</f>
        <v>146.49</v>
      </c>
      <c r="I68" s="109">
        <f>omogenei!P61</f>
        <v>11.63</v>
      </c>
      <c r="J68" s="109">
        <f>omogenei!Q61</f>
        <v>-81.58</v>
      </c>
      <c r="K68" s="110">
        <f>omogenei!R61</f>
        <v>-1.78</v>
      </c>
    </row>
    <row r="69" spans="1:11" ht="13.5" customHeight="1">
      <c r="A69" s="146" t="s">
        <v>100</v>
      </c>
      <c r="B69" s="147"/>
      <c r="C69" s="147"/>
      <c r="D69" s="118">
        <f>datitrim!C50</f>
        <v>37833</v>
      </c>
      <c r="E69" s="118">
        <f>datitrim!D50</f>
        <v>1559386</v>
      </c>
      <c r="F69" s="118">
        <f>datitrim!E50</f>
        <v>971</v>
      </c>
      <c r="G69" s="118">
        <f>datitrim!F50</f>
        <v>3735</v>
      </c>
      <c r="H69" s="118">
        <f>datitrim!G50</f>
        <v>4201</v>
      </c>
      <c r="I69" s="118">
        <f>datitrim!H50</f>
        <v>1100</v>
      </c>
      <c r="J69" s="118">
        <f>datitrim!I50</f>
        <v>1</v>
      </c>
      <c r="K69" s="132">
        <f>datitrim!J50</f>
        <v>5302</v>
      </c>
    </row>
    <row r="70" spans="1:11" ht="12" customHeight="1">
      <c r="A70" s="91"/>
      <c r="B70" s="98" t="s">
        <v>101</v>
      </c>
      <c r="D70" s="96">
        <f>datitrim!C59</f>
        <v>37681</v>
      </c>
      <c r="E70" s="96">
        <f>datitrim!D59</f>
        <v>1559088</v>
      </c>
      <c r="F70" s="96">
        <f>datitrim!E59</f>
        <v>957</v>
      </c>
      <c r="G70" s="96">
        <f>datitrim!F59</f>
        <v>3636</v>
      </c>
      <c r="H70" s="96">
        <f>datitrim!G59</f>
        <v>4199</v>
      </c>
      <c r="I70" s="96">
        <f>datitrim!H59</f>
        <v>1100</v>
      </c>
      <c r="J70" s="96">
        <f>datitrim!I59</f>
        <v>0</v>
      </c>
      <c r="K70" s="134">
        <f>datitrim!J59</f>
        <v>5299</v>
      </c>
    </row>
    <row r="71" spans="1:11" ht="12" customHeight="1">
      <c r="A71" s="91"/>
      <c r="B71" s="98"/>
      <c r="C71" s="75" t="s">
        <v>102</v>
      </c>
      <c r="D71" s="96">
        <f>datitrim!C60</f>
        <v>152</v>
      </c>
      <c r="E71" s="96">
        <f>datitrim!D60</f>
        <v>298</v>
      </c>
      <c r="F71" s="96">
        <f>datitrim!E60</f>
        <v>14</v>
      </c>
      <c r="G71" s="96">
        <f>datitrim!F60</f>
        <v>99</v>
      </c>
      <c r="H71" s="96">
        <f>datitrim!G60</f>
        <v>2</v>
      </c>
      <c r="I71" s="96">
        <f>datitrim!H60</f>
        <v>0</v>
      </c>
      <c r="J71" s="96">
        <f>datitrim!I60</f>
        <v>1</v>
      </c>
      <c r="K71" s="134">
        <f>datitrim!J60</f>
        <v>3</v>
      </c>
    </row>
    <row r="72" spans="1:11" ht="12" customHeight="1">
      <c r="A72" s="91"/>
      <c r="B72" s="148"/>
      <c r="C72" s="75" t="s">
        <v>103</v>
      </c>
      <c r="D72" s="96">
        <f>datitrim!C62</f>
        <v>0</v>
      </c>
      <c r="E72" s="96">
        <f>datitrim!D62</f>
        <v>0</v>
      </c>
      <c r="F72" s="96">
        <f>datitrim!E62</f>
        <v>0</v>
      </c>
      <c r="G72" s="96">
        <f>datitrim!F62</f>
        <v>0</v>
      </c>
      <c r="H72" s="96">
        <f>datitrim!G62</f>
        <v>0</v>
      </c>
      <c r="I72" s="96">
        <f>datitrim!H62</f>
        <v>0</v>
      </c>
      <c r="J72" s="96">
        <f>datitrim!I62</f>
        <v>0</v>
      </c>
      <c r="K72" s="134">
        <f>datitrim!J62</f>
        <v>0</v>
      </c>
    </row>
    <row r="73" spans="1:11" ht="12" customHeight="1">
      <c r="A73" s="91"/>
      <c r="B73" s="99"/>
      <c r="C73" s="92" t="s">
        <v>104</v>
      </c>
      <c r="D73" s="149">
        <f>datitrim!C63</f>
        <v>0</v>
      </c>
      <c r="E73" s="149">
        <f>datitrim!D63</f>
        <v>0</v>
      </c>
      <c r="F73" s="149">
        <f>datitrim!E63</f>
        <v>0</v>
      </c>
      <c r="G73" s="149">
        <f>datitrim!F63</f>
        <v>0</v>
      </c>
      <c r="H73" s="149">
        <f>datitrim!G63</f>
        <v>0</v>
      </c>
      <c r="I73" s="149">
        <f>datitrim!H63</f>
        <v>0</v>
      </c>
      <c r="J73" s="149">
        <f>datitrim!I63</f>
        <v>0</v>
      </c>
      <c r="K73" s="141">
        <f>datitrim!J63</f>
        <v>0</v>
      </c>
    </row>
    <row r="74" spans="1:11" ht="12.75" customHeight="1">
      <c r="A74" s="128"/>
      <c r="B74" s="150" t="s">
        <v>29</v>
      </c>
      <c r="C74" s="151"/>
      <c r="D74" s="118"/>
      <c r="E74" s="118"/>
      <c r="F74" s="118"/>
      <c r="G74" s="118"/>
      <c r="H74" s="118"/>
      <c r="I74" s="118"/>
      <c r="J74" s="118"/>
      <c r="K74" s="132"/>
    </row>
    <row r="75" spans="1:11" s="81" customFormat="1" ht="12.75" customHeight="1">
      <c r="A75" s="138"/>
      <c r="B75" s="152" t="s">
        <v>30</v>
      </c>
      <c r="C75" s="153"/>
      <c r="D75" s="154">
        <f>D25+D28+D39+D42+D63+D66</f>
        <v>2189254</v>
      </c>
      <c r="E75" s="154">
        <f>E25+E28+E39+E42+E63+E66+E69</f>
        <v>79458502</v>
      </c>
      <c r="F75" s="154">
        <f>F25+F28+F39+F42+F63+F66</f>
        <v>307944</v>
      </c>
      <c r="G75" s="154">
        <f>G25+G28+G39+G42+G63+G66+G69</f>
        <v>540795</v>
      </c>
      <c r="H75" s="154">
        <f>H25+H28+H39+H42+H63+H66+H69</f>
        <v>552804</v>
      </c>
      <c r="I75" s="154">
        <f>I25+I28+I39+I42+I63+I66+I69</f>
        <v>38146102</v>
      </c>
      <c r="J75" s="154">
        <f>J25+J28+J39+J42+J63+J66+J69</f>
        <v>1489782</v>
      </c>
      <c r="K75" s="154">
        <f>H75+I75+J75</f>
        <v>40188688</v>
      </c>
    </row>
    <row r="76" spans="1:11" ht="13.5" customHeight="1">
      <c r="A76" s="106"/>
      <c r="B76" s="107"/>
      <c r="C76" s="108" t="str">
        <f>"Variazione %   "&amp;datitrim!$I$1&amp;" / "&amp;datitrim!$I$1-1</f>
        <v>Variazione %   2014 / 2013</v>
      </c>
      <c r="D76" s="109">
        <f>datitrim!K51</f>
        <v>7.54</v>
      </c>
      <c r="E76" s="109">
        <f>datitrim!L51</f>
        <v>16.74</v>
      </c>
      <c r="F76" s="109">
        <f>datitrim!M51</f>
        <v>-28.59</v>
      </c>
      <c r="G76" s="109">
        <f>datitrim!N51</f>
        <v>-50.84</v>
      </c>
      <c r="H76" s="109">
        <f>datitrim!O51</f>
        <v>34.06</v>
      </c>
      <c r="I76" s="109">
        <f>datitrim!P51</f>
        <v>42.65</v>
      </c>
      <c r="J76" s="109">
        <f>datitrim!Q51</f>
        <v>14.67</v>
      </c>
      <c r="K76" s="142">
        <f>datitrim!R51</f>
        <v>41.25</v>
      </c>
    </row>
    <row r="77" spans="1:11" ht="13.5" customHeight="1">
      <c r="A77" s="264" t="str">
        <f>"Variazione %   "&amp;datitrim!$I$1&amp;" / "&amp;datitrim!$I$1-1&amp;" su basi omogenee *"</f>
        <v>Variazione %   2014 / 2013 su basi omogenee *</v>
      </c>
      <c r="B77" s="265"/>
      <c r="C77" s="285"/>
      <c r="D77" s="109">
        <f>omogenei!K51</f>
        <v>7.54</v>
      </c>
      <c r="E77" s="109">
        <f>omogenei!L51</f>
        <v>16.74</v>
      </c>
      <c r="F77" s="109">
        <f>omogenei!M51</f>
        <v>-28.59</v>
      </c>
      <c r="G77" s="109">
        <f>omogenei!N51</f>
        <v>-50.84</v>
      </c>
      <c r="H77" s="109">
        <f>omogenei!O51</f>
        <v>34.06</v>
      </c>
      <c r="I77" s="109">
        <f>omogenei!P51</f>
        <v>42.65</v>
      </c>
      <c r="J77" s="109">
        <f>omogenei!Q51</f>
        <v>14.67</v>
      </c>
      <c r="K77" s="110">
        <f>omogenei!R51</f>
        <v>41.25</v>
      </c>
    </row>
    <row r="78" spans="1:11" ht="12" customHeight="1">
      <c r="A78" s="155"/>
      <c r="B78" s="156" t="s">
        <v>105</v>
      </c>
      <c r="C78" s="151"/>
      <c r="D78" s="93"/>
      <c r="E78" s="93"/>
      <c r="F78" s="93"/>
      <c r="G78" s="93"/>
      <c r="H78" s="93"/>
      <c r="I78" s="93"/>
      <c r="J78" s="93"/>
      <c r="K78" s="94"/>
    </row>
    <row r="79" spans="1:11" ht="12" customHeight="1">
      <c r="A79" s="157"/>
      <c r="B79" s="158" t="s">
        <v>106</v>
      </c>
      <c r="C79" s="159"/>
      <c r="D79" s="160">
        <f>datitrim!C52</f>
        <v>507121</v>
      </c>
      <c r="E79" s="160">
        <f>datitrim!D52</f>
        <v>21740511</v>
      </c>
      <c r="F79" s="160">
        <f>datitrim!E52</f>
        <v>12824</v>
      </c>
      <c r="G79" s="149">
        <f>datitrim!F52</f>
        <v>37975</v>
      </c>
      <c r="H79" s="160">
        <f>datitrim!G52</f>
        <v>54819</v>
      </c>
      <c r="I79" s="160">
        <f>datitrim!H52</f>
        <v>427232</v>
      </c>
      <c r="J79" s="161">
        <f>datitrim!I52</f>
        <v>0</v>
      </c>
      <c r="K79" s="141">
        <f>datitrim!J52</f>
        <v>482051</v>
      </c>
    </row>
    <row r="80" spans="1:11" ht="15" customHeight="1">
      <c r="A80" s="162"/>
      <c r="B80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 trimestre 2014:   2722</v>
      </c>
      <c r="C80" s="51"/>
      <c r="D80" s="164"/>
      <c r="E80" s="51"/>
      <c r="F80" s="51"/>
      <c r="G80" s="164"/>
      <c r="H80" s="164"/>
      <c r="I80" s="164"/>
      <c r="J80" s="164"/>
      <c r="K80" s="165"/>
    </row>
    <row r="81" spans="4:11" ht="13.5" customHeight="1">
      <c r="D81" s="166"/>
      <c r="G81" s="167"/>
      <c r="H81" s="166"/>
      <c r="I81" s="166"/>
      <c r="J81" s="166"/>
      <c r="K81" s="166"/>
    </row>
    <row r="82" spans="1:11" ht="11.25">
      <c r="A82" s="81" t="s">
        <v>107</v>
      </c>
      <c r="D82" s="166"/>
      <c r="E82" s="167"/>
      <c r="G82" s="166"/>
      <c r="H82" s="166"/>
      <c r="I82" s="166"/>
      <c r="J82" s="166"/>
      <c r="K82" s="166"/>
    </row>
    <row r="83" spans="1:11" ht="12.75" customHeight="1">
      <c r="A83" s="155"/>
      <c r="B83" s="168"/>
      <c r="C83" s="151"/>
      <c r="D83" s="169" t="s">
        <v>51</v>
      </c>
      <c r="E83" s="169"/>
      <c r="F83" s="170" t="s">
        <v>52</v>
      </c>
      <c r="G83" s="169"/>
      <c r="H83" s="170" t="s">
        <v>53</v>
      </c>
      <c r="I83" s="169"/>
      <c r="J83" s="169"/>
      <c r="K83" s="171"/>
    </row>
    <row r="84" spans="1:11" ht="12.75" customHeight="1">
      <c r="A84" s="172"/>
      <c r="B84" s="117"/>
      <c r="C84" s="173"/>
      <c r="D84" s="126" t="s">
        <v>54</v>
      </c>
      <c r="E84" s="87" t="s">
        <v>55</v>
      </c>
      <c r="F84" s="87" t="s">
        <v>54</v>
      </c>
      <c r="G84" s="87" t="s">
        <v>55</v>
      </c>
      <c r="H84" s="87" t="s">
        <v>56</v>
      </c>
      <c r="I84" s="87" t="s">
        <v>57</v>
      </c>
      <c r="J84" s="87" t="s">
        <v>58</v>
      </c>
      <c r="K84" s="88" t="s">
        <v>59</v>
      </c>
    </row>
    <row r="85" spans="1:11" ht="12.75" customHeight="1">
      <c r="A85" s="157"/>
      <c r="B85" s="158"/>
      <c r="C85" s="174"/>
      <c r="D85" s="127" t="s">
        <v>60</v>
      </c>
      <c r="E85" s="89" t="s">
        <v>61</v>
      </c>
      <c r="F85" s="89" t="s">
        <v>60</v>
      </c>
      <c r="G85" s="89" t="s">
        <v>61</v>
      </c>
      <c r="H85" s="89" t="s">
        <v>62</v>
      </c>
      <c r="I85" s="89"/>
      <c r="J85" s="89"/>
      <c r="K85" s="90"/>
    </row>
    <row r="86" spans="1:11" ht="13.5" customHeight="1">
      <c r="A86" s="50"/>
      <c r="B86" s="51" t="s">
        <v>108</v>
      </c>
      <c r="C86" s="52"/>
      <c r="D86" s="115">
        <f>datitrim!C64</f>
        <v>256280</v>
      </c>
      <c r="E86" s="115">
        <f>datitrim!D64</f>
        <v>3844592</v>
      </c>
      <c r="F86" s="115">
        <f>datitrim!E64</f>
        <v>436</v>
      </c>
      <c r="G86" s="115">
        <f>datitrim!F64</f>
        <v>0</v>
      </c>
      <c r="H86" s="115">
        <f>datitrim!G64</f>
        <v>11818</v>
      </c>
      <c r="I86" s="115">
        <f>datitrim!H64</f>
        <v>1710594</v>
      </c>
      <c r="J86" s="115">
        <f>datitrim!I64</f>
        <v>4110</v>
      </c>
      <c r="K86" s="145">
        <f>datitrim!J64</f>
        <v>1726522</v>
      </c>
    </row>
    <row r="87" spans="1:11" ht="13.5" customHeight="1">
      <c r="A87" s="106"/>
      <c r="B87" s="107"/>
      <c r="C87" s="108" t="str">
        <f>"Variazione %   "&amp;datitrim!$I$1&amp;" / "&amp;datitrim!$I$1-1</f>
        <v>Variazione %   2014 / 2013</v>
      </c>
      <c r="D87" s="109">
        <f>datitrim!K64</f>
        <v>86.5</v>
      </c>
      <c r="E87" s="109">
        <f>datitrim!L64</f>
        <v>19.83</v>
      </c>
      <c r="F87" s="109">
        <f>datitrim!M64</f>
        <v>30.15</v>
      </c>
      <c r="G87" s="109">
        <f>datitrim!N64</f>
        <v>0</v>
      </c>
      <c r="H87" s="109">
        <f>datitrim!O64</f>
        <v>3.91</v>
      </c>
      <c r="I87" s="109">
        <f>datitrim!P64</f>
        <v>0.5</v>
      </c>
      <c r="J87" s="109">
        <f>datitrim!Q64</f>
        <v>37.46</v>
      </c>
      <c r="K87" s="142">
        <f>datitrim!R64</f>
        <v>0.59</v>
      </c>
    </row>
    <row r="88" spans="1:11" ht="13.5" customHeight="1">
      <c r="A88" s="264" t="str">
        <f>"Variazione %   "&amp;datitrim!$I$1&amp;" / "&amp;datitrim!$I$1-1&amp;" su basi omogenee *"</f>
        <v>Variazione %   2014 / 2013 su basi omogenee *</v>
      </c>
      <c r="B88" s="265"/>
      <c r="C88" s="285"/>
      <c r="D88" s="109">
        <f>omogenei!K64</f>
        <v>86.66</v>
      </c>
      <c r="E88" s="109">
        <f>omogenei!L64</f>
        <v>34.45</v>
      </c>
      <c r="F88" s="109">
        <f>omogenei!M64</f>
        <v>30.15</v>
      </c>
      <c r="G88" s="109">
        <f>omogenei!N64</f>
        <v>0</v>
      </c>
      <c r="H88" s="109">
        <f>omogenei!O64</f>
        <v>3.91</v>
      </c>
      <c r="I88" s="109">
        <f>omogenei!P64</f>
        <v>16.04</v>
      </c>
      <c r="J88" s="109">
        <f>omogenei!Q64</f>
        <v>37.46</v>
      </c>
      <c r="K88" s="110">
        <f>omogenei!R64</f>
        <v>15.99</v>
      </c>
    </row>
    <row r="89" spans="1:11" ht="12" customHeight="1">
      <c r="A89" s="175"/>
      <c r="B89" s="176" t="s">
        <v>105</v>
      </c>
      <c r="C89" s="177"/>
      <c r="D89" s="93"/>
      <c r="E89" s="93"/>
      <c r="F89" s="93"/>
      <c r="G89" s="93"/>
      <c r="H89" s="93"/>
      <c r="I89" s="93"/>
      <c r="J89" s="93"/>
      <c r="K89" s="94"/>
    </row>
    <row r="90" spans="1:11" ht="12" customHeight="1">
      <c r="A90" s="172"/>
      <c r="B90" s="75" t="s">
        <v>106</v>
      </c>
      <c r="C90" s="92"/>
      <c r="D90" s="178">
        <f>datitrim!C65</f>
        <v>1382</v>
      </c>
      <c r="E90" s="178">
        <f>datitrim!D65</f>
        <v>233128</v>
      </c>
      <c r="F90" s="178">
        <f>datitrim!E65</f>
        <v>3</v>
      </c>
      <c r="G90" s="96">
        <f>datitrim!F65</f>
        <v>1</v>
      </c>
      <c r="H90" s="178">
        <f>datitrim!G65</f>
        <v>0</v>
      </c>
      <c r="I90" s="178">
        <f>datitrim!H65</f>
        <v>2996</v>
      </c>
      <c r="J90" s="179">
        <f>datitrim!I65</f>
        <v>0</v>
      </c>
      <c r="K90" s="134">
        <f>datitrim!J65</f>
        <v>2996</v>
      </c>
    </row>
    <row r="91" spans="1:11" ht="15" customHeight="1">
      <c r="A91" s="162"/>
      <c r="B91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II trimestre 2014:   621</v>
      </c>
      <c r="C91" s="51"/>
      <c r="D91" s="164"/>
      <c r="E91" s="51"/>
      <c r="F91" s="51"/>
      <c r="G91" s="164"/>
      <c r="H91" s="164"/>
      <c r="I91" s="164"/>
      <c r="J91" s="164"/>
      <c r="K91" s="180"/>
    </row>
    <row r="92" spans="1:11" ht="6.75" customHeight="1">
      <c r="A92" s="75"/>
      <c r="B92" s="92"/>
      <c r="D92" s="167"/>
      <c r="E92" s="75"/>
      <c r="F92" s="75"/>
      <c r="G92" s="167"/>
      <c r="H92" s="167"/>
      <c r="I92" s="167"/>
      <c r="J92" s="167"/>
      <c r="K92" s="181"/>
    </row>
    <row r="93" spans="1:11" ht="12.75" customHeight="1">
      <c r="A93" s="287" t="s">
        <v>109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</row>
    <row r="94" spans="1:11" ht="12.75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</row>
    <row r="95" spans="1:11" ht="12.75" customHeight="1">
      <c r="A95" s="71" t="s">
        <v>110</v>
      </c>
      <c r="B95" s="71"/>
      <c r="C95" s="72"/>
      <c r="D95" s="71"/>
      <c r="E95" s="71"/>
      <c r="F95" s="71"/>
      <c r="G95" s="71"/>
      <c r="H95" s="71"/>
      <c r="I95" s="71"/>
      <c r="J95" s="71"/>
      <c r="K95" s="71"/>
    </row>
    <row r="96" spans="1:16" ht="12.75" customHeight="1">
      <c r="A96" s="71" t="s">
        <v>111</v>
      </c>
      <c r="D96" s="75"/>
      <c r="F96" s="75"/>
      <c r="H96" s="75"/>
      <c r="I96" s="75"/>
      <c r="J96" s="75"/>
      <c r="K96" s="75"/>
      <c r="L96" s="75"/>
      <c r="N96" s="75"/>
      <c r="P96" s="75"/>
    </row>
  </sheetData>
  <sheetProtection/>
  <mergeCells count="12">
    <mergeCell ref="A52:C54"/>
    <mergeCell ref="A65:C65"/>
    <mergeCell ref="A68:C68"/>
    <mergeCell ref="A77:C77"/>
    <mergeCell ref="A88:C88"/>
    <mergeCell ref="A93:K94"/>
    <mergeCell ref="A8:C10"/>
    <mergeCell ref="B19:C19"/>
    <mergeCell ref="A27:C27"/>
    <mergeCell ref="B37:C37"/>
    <mergeCell ref="A41:C41"/>
    <mergeCell ref="A44:C44"/>
  </mergeCells>
  <printOptions horizontalCentered="1"/>
  <pageMargins left="0.1968503937007874" right="0.1968503937007874" top="0.2755905511811024" bottom="0" header="0.1968503937007874" footer="0"/>
  <pageSetup horizontalDpi="300" verticalDpi="300" orientation="landscape" paperSize="9" scale="88" r:id="rId1"/>
  <headerFooter alignWithMargins="0">
    <oddHeader>&amp;L&amp;"Arial,Normale"&amp;8IVASS - SERVIZIO STUDI E GESTIONE DATI
DIVISIONE STUDI E STATISTICHE&amp;R&amp;"Arial,Normale"&amp;9Sostituisce la tavola n. 3 della statistica del 27 ottobre 2014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I49" sqref="I49"/>
    </sheetView>
  </sheetViews>
  <sheetFormatPr defaultColWidth="9.00390625" defaultRowHeight="15"/>
  <cols>
    <col min="1" max="1" width="3.28125" style="73" customWidth="1"/>
    <col min="2" max="2" width="1.421875" style="1" customWidth="1"/>
    <col min="3" max="3" width="9.421875" style="1" customWidth="1"/>
    <col min="4" max="4" width="19.8515625" style="2" customWidth="1"/>
    <col min="5" max="6" width="12.8515625" style="1" customWidth="1"/>
    <col min="7" max="7" width="14.8515625" style="1" customWidth="1"/>
    <col min="8" max="8" width="9.421875" style="1" customWidth="1"/>
    <col min="9" max="10" width="8.421875" style="1" bestFit="1" customWidth="1"/>
    <col min="11" max="16384" width="9.00390625" style="1" customWidth="1"/>
  </cols>
  <sheetData>
    <row r="1" spans="1:8" ht="12.75" customHeight="1">
      <c r="A1" s="266"/>
      <c r="H1" s="3" t="s">
        <v>2</v>
      </c>
    </row>
    <row r="2" spans="1:8" ht="12.75" customHeight="1">
      <c r="A2" s="289"/>
      <c r="H2" s="3"/>
    </row>
    <row r="3" spans="1:8" s="6" customFormat="1" ht="12.75" customHeight="1">
      <c r="A3" s="289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89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89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89"/>
      <c r="B6" s="1"/>
      <c r="D6" s="7"/>
      <c r="H6" s="8" t="s">
        <v>5</v>
      </c>
    </row>
    <row r="7" spans="1:8" ht="12.75" customHeight="1">
      <c r="A7" s="289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89"/>
      <c r="B8" s="9" t="str">
        <f>"Premi lordi contabilizzati "&amp;IF(datitrim!J1=0,"nell'anno ","a tutto il "&amp;TRIM(datitrim!J1)&amp;" trimestre ")&amp;datitrim!I1</f>
        <v>Premi lordi contabilizzati a tutto il II trimestre 2014</v>
      </c>
      <c r="C8" s="9"/>
      <c r="D8" s="10"/>
      <c r="E8" s="9"/>
      <c r="F8" s="9"/>
      <c r="G8" s="9"/>
      <c r="H8" s="9"/>
    </row>
    <row r="9" spans="1:8" ht="9.75" customHeight="1">
      <c r="A9" s="289"/>
      <c r="C9" s="2"/>
      <c r="E9" s="2"/>
      <c r="F9" s="2"/>
      <c r="G9" s="2"/>
      <c r="H9" s="2"/>
    </row>
    <row r="10" spans="1:8" ht="12.75" customHeight="1">
      <c r="A10" s="289"/>
      <c r="B10" s="290" t="s">
        <v>6</v>
      </c>
      <c r="C10" s="291"/>
      <c r="D10" s="292"/>
      <c r="E10" s="11"/>
      <c r="F10" s="11"/>
      <c r="G10" s="12"/>
      <c r="H10" s="11"/>
    </row>
    <row r="11" spans="1:8" ht="12.75" customHeight="1">
      <c r="A11" s="289"/>
      <c r="B11" s="293"/>
      <c r="C11" s="294"/>
      <c r="D11" s="295"/>
      <c r="E11" s="13" t="str">
        <f>IF(datitrim!J1=0,"ANNO",TRIM(datitrim!J1)&amp;" trimestre")</f>
        <v>II trimestre</v>
      </c>
      <c r="F11" s="13" t="s">
        <v>7</v>
      </c>
      <c r="G11" s="13" t="s">
        <v>7</v>
      </c>
      <c r="H11" s="13" t="s">
        <v>8</v>
      </c>
    </row>
    <row r="12" spans="1:8" ht="12.75" customHeight="1">
      <c r="A12" s="289"/>
      <c r="B12" s="293"/>
      <c r="C12" s="294"/>
      <c r="D12" s="295"/>
      <c r="E12" s="14">
        <f>datitrim!I1</f>
        <v>2014</v>
      </c>
      <c r="F12" s="14" t="str">
        <f>datitrim!I1&amp;" / "&amp;datitrim!I1-1</f>
        <v>2014 / 2013</v>
      </c>
      <c r="G12" s="14" t="str">
        <f>datitrim!I1&amp;" / "&amp;datitrim!I1-1</f>
        <v>2014 / 2013</v>
      </c>
      <c r="H12" s="14" t="s">
        <v>9</v>
      </c>
    </row>
    <row r="13" spans="1:8" ht="24">
      <c r="A13" s="289"/>
      <c r="B13" s="15"/>
      <c r="C13" s="16"/>
      <c r="D13" s="17"/>
      <c r="E13" s="18"/>
      <c r="F13" s="18"/>
      <c r="G13" s="18" t="s">
        <v>10</v>
      </c>
      <c r="H13" s="18"/>
    </row>
    <row r="14" spans="1:8" ht="9.75" customHeight="1">
      <c r="A14" s="289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89"/>
      <c r="B15" s="23"/>
      <c r="C15" s="2" t="s">
        <v>11</v>
      </c>
      <c r="D15" s="24"/>
      <c r="E15" s="25">
        <f>datitrim!$C1</f>
        <v>1434595</v>
      </c>
      <c r="F15" s="26">
        <f>datitrim!$K1</f>
        <v>-0.13</v>
      </c>
      <c r="G15" s="26">
        <f>omogenei!$K1</f>
        <v>-0.01</v>
      </c>
      <c r="H15" s="26">
        <f>datitrim!$L1</f>
        <v>8.69</v>
      </c>
    </row>
    <row r="16" spans="1:8" s="2" customFormat="1" ht="12.75" customHeight="1">
      <c r="A16" s="289"/>
      <c r="B16" s="27"/>
      <c r="C16" s="7" t="s">
        <v>12</v>
      </c>
      <c r="D16" s="24"/>
      <c r="E16" s="25">
        <f>datitrim!$C2</f>
        <v>1011258</v>
      </c>
      <c r="F16" s="26">
        <f>datitrim!$K2</f>
        <v>-1.81</v>
      </c>
      <c r="G16" s="26">
        <f>omogenei!$K2</f>
        <v>-1.81</v>
      </c>
      <c r="H16" s="26">
        <f>datitrim!$L2</f>
        <v>6.12</v>
      </c>
    </row>
    <row r="17" spans="1:8" s="2" customFormat="1" ht="12.75" customHeight="1">
      <c r="A17" s="289"/>
      <c r="B17" s="23"/>
      <c r="C17" s="2" t="s">
        <v>13</v>
      </c>
      <c r="D17" s="24"/>
      <c r="E17" s="25">
        <f>datitrim!$C3</f>
        <v>1238901</v>
      </c>
      <c r="F17" s="26">
        <f>datitrim!$K3</f>
        <v>-3.05</v>
      </c>
      <c r="G17" s="26">
        <f>omogenei!$K3</f>
        <v>-2.7</v>
      </c>
      <c r="H17" s="26">
        <f>datitrim!$L3</f>
        <v>7.5</v>
      </c>
    </row>
    <row r="18" spans="1:8" s="2" customFormat="1" ht="12.75" customHeight="1">
      <c r="A18" s="289"/>
      <c r="B18" s="23"/>
      <c r="C18" s="2" t="s">
        <v>14</v>
      </c>
      <c r="D18" s="24"/>
      <c r="E18" s="25">
        <f>datitrim!$C4</f>
        <v>2439</v>
      </c>
      <c r="F18" s="26">
        <f>datitrim!$K4</f>
        <v>-9.53</v>
      </c>
      <c r="G18" s="26">
        <f>omogenei!$K4</f>
        <v>-9.53</v>
      </c>
      <c r="H18" s="26">
        <f>datitrim!$L4</f>
        <v>0.01</v>
      </c>
    </row>
    <row r="19" spans="1:8" s="2" customFormat="1" ht="12.75" customHeight="1">
      <c r="A19" s="289"/>
      <c r="B19" s="23"/>
      <c r="C19" s="2" t="s">
        <v>15</v>
      </c>
      <c r="D19" s="24"/>
      <c r="E19" s="25">
        <f>datitrim!$C5</f>
        <v>12150</v>
      </c>
      <c r="F19" s="26">
        <f>datitrim!$K5</f>
        <v>-10.47</v>
      </c>
      <c r="G19" s="26">
        <f>omogenei!$K5</f>
        <v>-10.47</v>
      </c>
      <c r="H19" s="26">
        <f>datitrim!$L5</f>
        <v>0.07</v>
      </c>
    </row>
    <row r="20" spans="1:8" s="2" customFormat="1" ht="12.75" customHeight="1">
      <c r="A20" s="289"/>
      <c r="B20" s="23"/>
      <c r="C20" s="2" t="s">
        <v>16</v>
      </c>
      <c r="D20" s="24"/>
      <c r="E20" s="25">
        <f>datitrim!$C6</f>
        <v>110511</v>
      </c>
      <c r="F20" s="26">
        <f>datitrim!$K6</f>
        <v>-12.31</v>
      </c>
      <c r="G20" s="26">
        <f>omogenei!$K6</f>
        <v>-12.31</v>
      </c>
      <c r="H20" s="26">
        <f>datitrim!$L6</f>
        <v>0.67</v>
      </c>
    </row>
    <row r="21" spans="1:8" s="2" customFormat="1" ht="12.75" customHeight="1">
      <c r="A21" s="289"/>
      <c r="B21" s="27"/>
      <c r="C21" s="28" t="s">
        <v>17</v>
      </c>
      <c r="D21" s="24"/>
      <c r="E21" s="25">
        <f>datitrim!$C7</f>
        <v>91949</v>
      </c>
      <c r="F21" s="26">
        <f>datitrim!$K7</f>
        <v>-15.38</v>
      </c>
      <c r="G21" s="26">
        <f>omogenei!$K7</f>
        <v>-15.38</v>
      </c>
      <c r="H21" s="26">
        <f>datitrim!$L7</f>
        <v>0.56</v>
      </c>
    </row>
    <row r="22" spans="1:8" s="2" customFormat="1" ht="12.75" customHeight="1">
      <c r="A22" s="289"/>
      <c r="B22" s="23"/>
      <c r="C22" s="2" t="s">
        <v>18</v>
      </c>
      <c r="D22" s="24"/>
      <c r="E22" s="25">
        <f>datitrim!$C8</f>
        <v>1022952</v>
      </c>
      <c r="F22" s="26">
        <f>datitrim!$K8</f>
        <v>-0.18</v>
      </c>
      <c r="G22" s="26">
        <f>omogenei!$K8</f>
        <v>-0.18</v>
      </c>
      <c r="H22" s="26">
        <f>datitrim!$L8</f>
        <v>6.19</v>
      </c>
    </row>
    <row r="23" spans="1:8" s="2" customFormat="1" ht="12.75" customHeight="1">
      <c r="A23" s="289"/>
      <c r="B23" s="27"/>
      <c r="C23" s="7" t="s">
        <v>19</v>
      </c>
      <c r="D23" s="29"/>
      <c r="E23" s="25">
        <f>datitrim!$C9</f>
        <v>1332496</v>
      </c>
      <c r="F23" s="26">
        <f>datitrim!$K9</f>
        <v>5.53</v>
      </c>
      <c r="G23" s="26">
        <f>omogenei!$K9</f>
        <v>5.53</v>
      </c>
      <c r="H23" s="26">
        <f>datitrim!$L9</f>
        <v>8.07</v>
      </c>
    </row>
    <row r="24" spans="1:8" s="2" customFormat="1" ht="12.75" customHeight="1">
      <c r="A24" s="289"/>
      <c r="B24" s="23"/>
      <c r="C24" s="2" t="s">
        <v>20</v>
      </c>
      <c r="D24" s="24"/>
      <c r="E24" s="25">
        <f>datitrim!$C10</f>
        <v>8013133</v>
      </c>
      <c r="F24" s="26">
        <f>datitrim!$K10</f>
        <v>-7.29</v>
      </c>
      <c r="G24" s="26">
        <f>omogenei!$K10</f>
        <v>-6.7</v>
      </c>
      <c r="H24" s="26">
        <f>datitrim!$L10</f>
        <v>48.52</v>
      </c>
    </row>
    <row r="25" spans="1:8" s="2" customFormat="1" ht="12.75" customHeight="1">
      <c r="A25" s="289"/>
      <c r="B25" s="23"/>
      <c r="C25" s="2" t="s">
        <v>21</v>
      </c>
      <c r="D25" s="24"/>
      <c r="E25" s="25">
        <f>datitrim!$C11</f>
        <v>5341</v>
      </c>
      <c r="F25" s="26">
        <f>datitrim!$K11</f>
        <v>-2.02</v>
      </c>
      <c r="G25" s="26">
        <f>omogenei!$K11</f>
        <v>-2.02</v>
      </c>
      <c r="H25" s="26">
        <f>datitrim!$L11</f>
        <v>0.03</v>
      </c>
    </row>
    <row r="26" spans="1:8" s="2" customFormat="1" ht="12.75" customHeight="1">
      <c r="A26" s="289"/>
      <c r="B26" s="23"/>
      <c r="C26" s="2" t="s">
        <v>22</v>
      </c>
      <c r="D26" s="24"/>
      <c r="E26" s="25">
        <f>datitrim!$C12</f>
        <v>18619</v>
      </c>
      <c r="F26" s="26">
        <f>datitrim!$K12</f>
        <v>1.49</v>
      </c>
      <c r="G26" s="26">
        <f>omogenei!$K12</f>
        <v>1.49</v>
      </c>
      <c r="H26" s="26">
        <f>datitrim!$L12</f>
        <v>0.11</v>
      </c>
    </row>
    <row r="27" spans="1:8" s="2" customFormat="1" ht="12.75" customHeight="1">
      <c r="A27" s="289"/>
      <c r="B27" s="27"/>
      <c r="C27" s="2" t="s">
        <v>23</v>
      </c>
      <c r="D27" s="24"/>
      <c r="E27" s="25">
        <f>datitrim!$C13</f>
        <v>1321228</v>
      </c>
      <c r="F27" s="26">
        <f>datitrim!$K13</f>
        <v>-1.74</v>
      </c>
      <c r="G27" s="26">
        <f>omogenei!$K13</f>
        <v>-1.74</v>
      </c>
      <c r="H27" s="26">
        <f>datitrim!$L13</f>
        <v>8</v>
      </c>
    </row>
    <row r="28" spans="1:8" s="2" customFormat="1" ht="12.75" customHeight="1">
      <c r="A28" s="289"/>
      <c r="B28" s="27"/>
      <c r="C28" s="2" t="s">
        <v>24</v>
      </c>
      <c r="D28" s="24"/>
      <c r="E28" s="25">
        <f>datitrim!$C14</f>
        <v>38728</v>
      </c>
      <c r="F28" s="26">
        <f>datitrim!$K14</f>
        <v>-17.32</v>
      </c>
      <c r="G28" s="26">
        <f>omogenei!$K14</f>
        <v>-17.32</v>
      </c>
      <c r="H28" s="26">
        <f>datitrim!$L14</f>
        <v>0.23</v>
      </c>
    </row>
    <row r="29" spans="1:8" s="2" customFormat="1" ht="12.75" customHeight="1">
      <c r="A29" s="289"/>
      <c r="B29" s="27"/>
      <c r="C29" s="2" t="s">
        <v>25</v>
      </c>
      <c r="D29" s="24"/>
      <c r="E29" s="25">
        <f>datitrim!$C15</f>
        <v>187523</v>
      </c>
      <c r="F29" s="26">
        <f>datitrim!$K15</f>
        <v>-3.1</v>
      </c>
      <c r="G29" s="26">
        <f>omogenei!$K15</f>
        <v>-3.1</v>
      </c>
      <c r="H29" s="26">
        <f>datitrim!$L15</f>
        <v>1.14</v>
      </c>
    </row>
    <row r="30" spans="1:8" s="2" customFormat="1" ht="12.75" customHeight="1">
      <c r="A30" s="289"/>
      <c r="B30" s="27"/>
      <c r="C30" s="2" t="s">
        <v>26</v>
      </c>
      <c r="D30" s="24"/>
      <c r="E30" s="25">
        <f>datitrim!$C16</f>
        <v>250857</v>
      </c>
      <c r="F30" s="26">
        <f>datitrim!$K16</f>
        <v>10.68</v>
      </c>
      <c r="G30" s="26">
        <f>omogenei!$K16</f>
        <v>10.69</v>
      </c>
      <c r="H30" s="26">
        <f>datitrim!$L16</f>
        <v>1.52</v>
      </c>
    </row>
    <row r="31" spans="1:8" s="2" customFormat="1" ht="12.75" customHeight="1">
      <c r="A31" s="289"/>
      <c r="B31" s="27"/>
      <c r="C31" s="2" t="s">
        <v>27</v>
      </c>
      <c r="D31" s="24"/>
      <c r="E31" s="25">
        <f>datitrim!$C17</f>
        <v>150345</v>
      </c>
      <c r="F31" s="26">
        <f>datitrim!$K17</f>
        <v>4.7</v>
      </c>
      <c r="G31" s="26">
        <f>omogenei!$K17</f>
        <v>5.25</v>
      </c>
      <c r="H31" s="26">
        <f>datitrim!$L17</f>
        <v>0.91</v>
      </c>
    </row>
    <row r="32" spans="1:8" s="2" customFormat="1" ht="12.75" customHeight="1">
      <c r="A32" s="289"/>
      <c r="B32" s="27"/>
      <c r="C32" s="2" t="s">
        <v>28</v>
      </c>
      <c r="D32" s="24"/>
      <c r="E32" s="25">
        <f>datitrim!$C18</f>
        <v>272048</v>
      </c>
      <c r="F32" s="26">
        <f>datitrim!$K18</f>
        <v>7.21</v>
      </c>
      <c r="G32" s="26">
        <f>omogenei!$K18</f>
        <v>7.75</v>
      </c>
      <c r="H32" s="26">
        <f>datitrim!$L18</f>
        <v>1.65</v>
      </c>
    </row>
    <row r="33" spans="1:8" ht="9.75" customHeight="1">
      <c r="A33" s="289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89"/>
      <c r="B34" s="35"/>
      <c r="C34" s="36" t="s">
        <v>29</v>
      </c>
      <c r="D34" s="37"/>
      <c r="E34" s="38"/>
      <c r="F34" s="39"/>
      <c r="G34" s="39"/>
      <c r="H34" s="39"/>
    </row>
    <row r="35" spans="1:10" s="40" customFormat="1" ht="15" customHeight="1">
      <c r="A35" s="289"/>
      <c r="B35" s="41"/>
      <c r="C35" s="42" t="s">
        <v>30</v>
      </c>
      <c r="D35" s="43"/>
      <c r="E35" s="44">
        <f>SUM(E15:E32)</f>
        <v>16515073</v>
      </c>
      <c r="F35" s="45">
        <f>datitrim!$K19</f>
        <v>-3.75</v>
      </c>
      <c r="G35" s="45">
        <f>omogenei!$K19</f>
        <v>-3.39</v>
      </c>
      <c r="H35" s="45">
        <f>datitrim!$L19</f>
        <v>100</v>
      </c>
      <c r="I35" s="46"/>
      <c r="J35" s="46"/>
    </row>
    <row r="36" spans="1:9" ht="9" customHeight="1">
      <c r="A36" s="289"/>
      <c r="B36" s="47"/>
      <c r="C36" s="2"/>
      <c r="E36" s="48"/>
      <c r="F36" s="49"/>
      <c r="G36" s="49"/>
      <c r="H36" s="48"/>
      <c r="I36" s="2"/>
    </row>
    <row r="37" spans="1:7" ht="15.75" customHeight="1">
      <c r="A37" s="289"/>
      <c r="B37" s="50"/>
      <c r="C37" s="51" t="s">
        <v>31</v>
      </c>
      <c r="D37" s="52"/>
      <c r="E37" s="53">
        <f>datitrim!$C20</f>
        <v>2370653</v>
      </c>
      <c r="F37" s="54">
        <f>datitrim!$K20</f>
        <v>5.75</v>
      </c>
      <c r="G37" s="54">
        <f>omogenei!$K20</f>
        <v>1.61</v>
      </c>
    </row>
    <row r="38" ht="7.5" customHeight="1">
      <c r="A38" s="289"/>
    </row>
    <row r="39" spans="1:9" s="57" customFormat="1" ht="12.75" customHeight="1">
      <c r="A39" s="289"/>
      <c r="B39" s="6" t="s">
        <v>32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89"/>
      <c r="B40" s="6" t="s">
        <v>33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89"/>
      <c r="B41" s="1" t="s">
        <v>34</v>
      </c>
      <c r="I41" s="55"/>
    </row>
    <row r="42" ht="12" customHeight="1">
      <c r="A42" s="289"/>
    </row>
    <row r="43" ht="12" customHeight="1">
      <c r="A43" s="289"/>
    </row>
    <row r="44" s="6" customFormat="1" ht="12" customHeight="1">
      <c r="A44" s="289"/>
    </row>
    <row r="45" spans="1:7" ht="24.75" customHeight="1">
      <c r="A45" s="289"/>
      <c r="B45" s="296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 trimestre 2014 (b)</v>
      </c>
      <c r="C45" s="296"/>
      <c r="D45" s="296"/>
      <c r="E45" s="296"/>
      <c r="F45" s="296"/>
      <c r="G45" s="58"/>
    </row>
    <row r="46" ht="9.75" customHeight="1">
      <c r="A46" s="289"/>
    </row>
    <row r="47" spans="1:7" ht="12.75" customHeight="1">
      <c r="A47" s="289"/>
      <c r="B47" s="59"/>
      <c r="C47" s="60"/>
      <c r="D47" s="61"/>
      <c r="E47" s="62" t="s">
        <v>35</v>
      </c>
      <c r="F47" s="62" t="s">
        <v>36</v>
      </c>
      <c r="G47" s="10"/>
    </row>
    <row r="48" spans="1:7" ht="12.75" customHeight="1">
      <c r="A48" s="289"/>
      <c r="B48" s="63"/>
      <c r="C48" s="47"/>
      <c r="D48" s="64"/>
      <c r="E48" s="65"/>
      <c r="F48" s="65" t="s">
        <v>37</v>
      </c>
      <c r="G48" s="47"/>
    </row>
    <row r="49" spans="1:7" ht="12.75" customHeight="1">
      <c r="A49" s="289"/>
      <c r="B49" s="66"/>
      <c r="C49" s="31"/>
      <c r="D49" s="32"/>
      <c r="E49" s="67" t="s">
        <v>9</v>
      </c>
      <c r="F49" s="67" t="s">
        <v>9</v>
      </c>
      <c r="G49" s="47"/>
    </row>
    <row r="50" spans="1:6" s="2" customFormat="1" ht="9.75" customHeight="1">
      <c r="A50" s="289"/>
      <c r="B50" s="19"/>
      <c r="C50" s="20"/>
      <c r="D50" s="21"/>
      <c r="E50" s="22"/>
      <c r="F50" s="22"/>
    </row>
    <row r="51" spans="1:7" s="2" customFormat="1" ht="12.75" customHeight="1">
      <c r="A51" s="289"/>
      <c r="B51" s="23"/>
      <c r="C51" s="2" t="s">
        <v>38</v>
      </c>
      <c r="D51" s="24"/>
      <c r="E51" s="68">
        <f>datitrim!$K131</f>
        <v>80.5</v>
      </c>
      <c r="F51" s="68">
        <f>datitrim!$L131</f>
        <v>86.64</v>
      </c>
      <c r="G51" s="69"/>
    </row>
    <row r="52" spans="1:7" s="2" customFormat="1" ht="12.75" customHeight="1">
      <c r="A52" s="289"/>
      <c r="B52" s="27"/>
      <c r="C52" s="7" t="s">
        <v>39</v>
      </c>
      <c r="D52" s="24"/>
      <c r="E52" s="68">
        <f>datitrim!$K132</f>
        <v>2.62</v>
      </c>
      <c r="F52" s="68">
        <f>datitrim!$L132</f>
        <v>0.4</v>
      </c>
      <c r="G52" s="69"/>
    </row>
    <row r="53" spans="1:7" s="2" customFormat="1" ht="12.75" customHeight="1">
      <c r="A53" s="289"/>
      <c r="B53" s="23"/>
      <c r="C53" s="2" t="s">
        <v>40</v>
      </c>
      <c r="D53" s="24"/>
      <c r="E53" s="68">
        <f>datitrim!$K133</f>
        <v>5.61</v>
      </c>
      <c r="F53" s="68">
        <f>datitrim!$L133</f>
        <v>8.31</v>
      </c>
      <c r="G53" s="69"/>
    </row>
    <row r="54" spans="1:7" s="2" customFormat="1" ht="12.75" customHeight="1">
      <c r="A54" s="289"/>
      <c r="B54" s="23"/>
      <c r="C54" s="2" t="s">
        <v>41</v>
      </c>
      <c r="D54" s="24"/>
      <c r="E54" s="68">
        <f>datitrim!$K134</f>
        <v>3.91</v>
      </c>
      <c r="F54" s="68">
        <f>datitrim!$L134</f>
        <v>1.94</v>
      </c>
      <c r="G54" s="69"/>
    </row>
    <row r="55" spans="1:7" s="2" customFormat="1" ht="12.75" customHeight="1">
      <c r="A55" s="289"/>
      <c r="B55" s="23"/>
      <c r="C55" s="2" t="s">
        <v>42</v>
      </c>
      <c r="D55" s="24"/>
      <c r="E55" s="68">
        <f>datitrim!$K135</f>
        <v>0.17</v>
      </c>
      <c r="F55" s="68">
        <f>datitrim!$L135</f>
        <v>0</v>
      </c>
      <c r="G55" s="69"/>
    </row>
    <row r="56" spans="1:7" ht="12.75" customHeight="1">
      <c r="A56" s="289"/>
      <c r="B56" s="23"/>
      <c r="C56" s="2" t="s">
        <v>43</v>
      </c>
      <c r="D56" s="24"/>
      <c r="E56" s="68">
        <f>datitrim!$K136</f>
        <v>7.19</v>
      </c>
      <c r="F56" s="68">
        <f>datitrim!$L136</f>
        <v>2.71</v>
      </c>
      <c r="G56" s="69"/>
    </row>
    <row r="57" spans="1:7" ht="12.75" customHeight="1">
      <c r="A57" s="289"/>
      <c r="B57" s="63"/>
      <c r="C57" s="2" t="s">
        <v>44</v>
      </c>
      <c r="D57" s="24"/>
      <c r="E57" s="68">
        <f>SUM(E51:E56)</f>
        <v>100</v>
      </c>
      <c r="F57" s="68">
        <f>SUM(F51:F56)</f>
        <v>100</v>
      </c>
      <c r="G57" s="69"/>
    </row>
    <row r="58" spans="1:7" ht="9.75" customHeight="1">
      <c r="A58" s="289"/>
      <c r="B58" s="66"/>
      <c r="C58" s="31"/>
      <c r="D58" s="32"/>
      <c r="E58" s="34"/>
      <c r="F58" s="34"/>
      <c r="G58" s="70"/>
    </row>
    <row r="59" spans="1:8" ht="12.75" customHeight="1">
      <c r="A59" s="289"/>
      <c r="H59" s="71"/>
    </row>
    <row r="60" spans="1:8" ht="12">
      <c r="A60" s="289"/>
      <c r="B60" s="6" t="s">
        <v>45</v>
      </c>
      <c r="C60" s="71"/>
      <c r="D60" s="72"/>
      <c r="E60" s="71"/>
      <c r="F60" s="71"/>
      <c r="G60" s="71"/>
      <c r="H60" s="71"/>
    </row>
    <row r="61" spans="1:7" ht="12">
      <c r="A61" s="289"/>
      <c r="B61" s="1" t="s">
        <v>46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&amp;L&amp;"Arial,Normale"&amp;8IVASS - SERVIZIO STUDI E GESTIONE DATI
DIVISIONE STUDI E STATISTICHE&amp;R&amp;"Arial,Normale"&amp;9Sostituisce la tavola n. 4 della statistica del 27 ottobre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1434595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-0.13</v>
      </c>
      <c r="L1">
        <v>8.69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1011258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-1.81</v>
      </c>
      <c r="L2">
        <v>6.12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1238901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-3.05</v>
      </c>
      <c r="L3">
        <v>7.5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2439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-9.53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12150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-10.47</v>
      </c>
      <c r="L5">
        <v>0.07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110511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-12.31</v>
      </c>
      <c r="L6">
        <v>0.67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91949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-15.38</v>
      </c>
      <c r="L7">
        <v>0.56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1022952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-0.18</v>
      </c>
      <c r="L8">
        <v>6.19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1332496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5.53</v>
      </c>
      <c r="L9">
        <v>8.07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8013133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-7.29</v>
      </c>
      <c r="L10">
        <v>48.52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5341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-2.02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18619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1.49</v>
      </c>
      <c r="L12">
        <v>0.11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1321228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-1.74</v>
      </c>
      <c r="L13">
        <v>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38728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-17.32</v>
      </c>
      <c r="L14">
        <v>0.23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187523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-3.1</v>
      </c>
      <c r="L15">
        <v>1.14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250857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10.68</v>
      </c>
      <c r="L16">
        <v>1.52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150345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4.7</v>
      </c>
      <c r="L17">
        <v>0.91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272048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7.21</v>
      </c>
      <c r="L18">
        <v>1.65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16515073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-3.75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2370653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5.75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1198589</v>
      </c>
      <c r="D21">
        <v>32825913</v>
      </c>
      <c r="E21">
        <v>131305</v>
      </c>
      <c r="F21">
        <v>156139</v>
      </c>
      <c r="G21">
        <v>308093</v>
      </c>
      <c r="H21">
        <v>28319129</v>
      </c>
      <c r="I21">
        <v>1027061</v>
      </c>
      <c r="J21">
        <v>29654283</v>
      </c>
      <c r="K21">
        <v>22.47</v>
      </c>
      <c r="L21">
        <v>49.37</v>
      </c>
      <c r="M21">
        <v>-24.24</v>
      </c>
      <c r="N21">
        <v>-12.55</v>
      </c>
      <c r="O21">
        <v>4.04</v>
      </c>
      <c r="P21">
        <v>59.81</v>
      </c>
      <c r="Q21">
        <v>11.58</v>
      </c>
      <c r="R21">
        <v>56.6</v>
      </c>
    </row>
    <row r="22" spans="1:18" ht="15">
      <c r="A22">
        <v>2</v>
      </c>
      <c r="B22">
        <v>2</v>
      </c>
      <c r="C22">
        <v>3794</v>
      </c>
      <c r="D22">
        <v>113609</v>
      </c>
      <c r="E22">
        <v>0</v>
      </c>
      <c r="F22">
        <v>0</v>
      </c>
      <c r="G22">
        <v>3921</v>
      </c>
      <c r="H22">
        <v>75846</v>
      </c>
      <c r="I22">
        <v>6790</v>
      </c>
      <c r="J22">
        <v>86557</v>
      </c>
      <c r="K22">
        <v>-0.86</v>
      </c>
      <c r="L22">
        <v>-3.19</v>
      </c>
      <c r="M22">
        <v>0</v>
      </c>
      <c r="N22">
        <v>0</v>
      </c>
      <c r="O22">
        <v>-18.84</v>
      </c>
      <c r="P22">
        <v>54.28</v>
      </c>
      <c r="Q22">
        <v>-36.45</v>
      </c>
      <c r="R22">
        <v>33.83</v>
      </c>
    </row>
    <row r="23" spans="1:18" ht="15">
      <c r="A23">
        <v>2</v>
      </c>
      <c r="B23">
        <v>3</v>
      </c>
      <c r="C23">
        <v>333617</v>
      </c>
      <c r="D23">
        <v>19939514</v>
      </c>
      <c r="E23">
        <v>204</v>
      </c>
      <c r="F23">
        <v>1513</v>
      </c>
      <c r="G23">
        <v>54391</v>
      </c>
      <c r="H23">
        <v>82516</v>
      </c>
      <c r="I23">
        <v>332</v>
      </c>
      <c r="J23">
        <v>137239</v>
      </c>
      <c r="K23">
        <v>4.93</v>
      </c>
      <c r="L23">
        <v>5.84</v>
      </c>
      <c r="M23">
        <v>-23.02</v>
      </c>
      <c r="N23">
        <v>-52.54</v>
      </c>
      <c r="O23">
        <v>20.78</v>
      </c>
      <c r="P23">
        <v>2.04</v>
      </c>
      <c r="Q23">
        <v>54.42</v>
      </c>
      <c r="R23">
        <v>8.82</v>
      </c>
    </row>
    <row r="24" spans="1:18" ht="15">
      <c r="A24">
        <v>2</v>
      </c>
      <c r="B24">
        <v>4</v>
      </c>
      <c r="C24">
        <v>1780</v>
      </c>
      <c r="D24">
        <v>84043</v>
      </c>
      <c r="E24">
        <v>1</v>
      </c>
      <c r="F24">
        <v>24</v>
      </c>
      <c r="G24">
        <v>585</v>
      </c>
      <c r="H24">
        <v>2187</v>
      </c>
      <c r="I24">
        <v>0</v>
      </c>
      <c r="J24">
        <v>2772</v>
      </c>
      <c r="K24">
        <v>-17.93</v>
      </c>
      <c r="L24">
        <v>5.48</v>
      </c>
      <c r="M24">
        <v>-66.67</v>
      </c>
      <c r="N24">
        <v>-57.14</v>
      </c>
      <c r="O24">
        <v>29.14</v>
      </c>
      <c r="P24">
        <v>-87.3</v>
      </c>
      <c r="Q24">
        <v>0</v>
      </c>
      <c r="R24">
        <v>-84.32</v>
      </c>
    </row>
    <row r="25" spans="1:18" ht="15">
      <c r="A25">
        <v>2</v>
      </c>
      <c r="B25">
        <v>5</v>
      </c>
      <c r="C25">
        <v>1533986</v>
      </c>
      <c r="D25">
        <v>52849470</v>
      </c>
      <c r="E25">
        <v>131510</v>
      </c>
      <c r="F25">
        <v>157676</v>
      </c>
      <c r="G25">
        <v>363069</v>
      </c>
      <c r="H25">
        <v>28403832</v>
      </c>
      <c r="I25">
        <v>1027393</v>
      </c>
      <c r="J25">
        <v>29794294</v>
      </c>
      <c r="K25">
        <v>18.11</v>
      </c>
      <c r="L25">
        <v>29.23</v>
      </c>
      <c r="M25">
        <v>-24.24</v>
      </c>
      <c r="N25">
        <v>-13.27</v>
      </c>
      <c r="O25">
        <v>6.28</v>
      </c>
      <c r="P25">
        <v>59.41</v>
      </c>
      <c r="Q25">
        <v>11.59</v>
      </c>
      <c r="R25">
        <v>56.15</v>
      </c>
    </row>
    <row r="26" spans="1:18" ht="15">
      <c r="A26">
        <v>2</v>
      </c>
      <c r="B26">
        <v>6</v>
      </c>
      <c r="C26">
        <v>4669</v>
      </c>
      <c r="D26">
        <v>314118</v>
      </c>
      <c r="E26">
        <v>20</v>
      </c>
      <c r="F26">
        <v>38</v>
      </c>
      <c r="G26">
        <v>9863</v>
      </c>
      <c r="H26">
        <v>84952</v>
      </c>
      <c r="I26">
        <v>0</v>
      </c>
      <c r="J26">
        <v>94815</v>
      </c>
      <c r="K26">
        <v>-10.68</v>
      </c>
      <c r="L26">
        <v>-3.62</v>
      </c>
      <c r="M26">
        <v>81.82</v>
      </c>
      <c r="N26">
        <v>40.74</v>
      </c>
      <c r="O26">
        <v>-14.2</v>
      </c>
      <c r="P26">
        <v>47.47</v>
      </c>
      <c r="Q26">
        <v>-100</v>
      </c>
      <c r="R26">
        <v>37.13</v>
      </c>
    </row>
    <row r="27" spans="1:18" ht="15">
      <c r="A27">
        <v>2</v>
      </c>
      <c r="B27">
        <v>7</v>
      </c>
      <c r="C27">
        <v>712</v>
      </c>
      <c r="D27">
        <v>4056</v>
      </c>
      <c r="E27">
        <v>0</v>
      </c>
      <c r="F27">
        <v>0</v>
      </c>
      <c r="G27">
        <v>861</v>
      </c>
      <c r="H27">
        <v>2496</v>
      </c>
      <c r="I27">
        <v>0</v>
      </c>
      <c r="J27">
        <v>3357</v>
      </c>
      <c r="K27">
        <v>-25.37</v>
      </c>
      <c r="L27">
        <v>-48.9</v>
      </c>
      <c r="M27">
        <v>0</v>
      </c>
      <c r="N27">
        <v>0</v>
      </c>
      <c r="O27">
        <v>-18.08</v>
      </c>
      <c r="P27">
        <v>-43.35</v>
      </c>
      <c r="Q27">
        <v>0</v>
      </c>
      <c r="R27">
        <v>-38.48</v>
      </c>
    </row>
    <row r="28" spans="1:18" ht="15">
      <c r="A28">
        <v>2</v>
      </c>
      <c r="B28">
        <v>8</v>
      </c>
      <c r="C28">
        <v>405287</v>
      </c>
      <c r="D28">
        <v>15079162</v>
      </c>
      <c r="E28">
        <v>4450</v>
      </c>
      <c r="F28">
        <v>135004</v>
      </c>
      <c r="G28">
        <v>9911</v>
      </c>
      <c r="H28">
        <v>335983</v>
      </c>
      <c r="I28">
        <v>0</v>
      </c>
      <c r="J28">
        <v>345894</v>
      </c>
      <c r="K28">
        <v>-23.13</v>
      </c>
      <c r="L28">
        <v>-10.79</v>
      </c>
      <c r="M28">
        <v>14.57</v>
      </c>
      <c r="N28">
        <v>18.66</v>
      </c>
      <c r="O28">
        <v>-53.56</v>
      </c>
      <c r="P28">
        <v>-28.17</v>
      </c>
      <c r="Q28">
        <v>0</v>
      </c>
      <c r="R28">
        <v>-29.28</v>
      </c>
    </row>
    <row r="29" spans="1:18" ht="15">
      <c r="A29">
        <v>2</v>
      </c>
      <c r="B29">
        <v>9</v>
      </c>
      <c r="C29">
        <v>13477</v>
      </c>
      <c r="D29">
        <v>67990</v>
      </c>
      <c r="E29">
        <v>25160</v>
      </c>
      <c r="F29">
        <v>6392</v>
      </c>
      <c r="G29">
        <v>4753</v>
      </c>
      <c r="H29">
        <v>132132</v>
      </c>
      <c r="I29">
        <v>0</v>
      </c>
      <c r="J29">
        <v>136885</v>
      </c>
      <c r="K29">
        <v>-39.3</v>
      </c>
      <c r="L29">
        <v>-30.5</v>
      </c>
      <c r="M29">
        <v>120.33</v>
      </c>
      <c r="N29">
        <v>214.26</v>
      </c>
      <c r="O29">
        <v>-78.88</v>
      </c>
      <c r="P29">
        <v>76.64</v>
      </c>
      <c r="Q29">
        <v>0</v>
      </c>
      <c r="R29">
        <v>40.68</v>
      </c>
    </row>
    <row r="30" spans="1:18" ht="15">
      <c r="A30">
        <v>2</v>
      </c>
      <c r="B30">
        <v>10</v>
      </c>
      <c r="C30">
        <v>419476</v>
      </c>
      <c r="D30">
        <v>15151208</v>
      </c>
      <c r="E30">
        <v>29610</v>
      </c>
      <c r="F30">
        <v>141396</v>
      </c>
      <c r="G30">
        <v>15525</v>
      </c>
      <c r="H30">
        <v>470611</v>
      </c>
      <c r="I30">
        <v>0</v>
      </c>
      <c r="J30">
        <v>486136</v>
      </c>
      <c r="K30">
        <v>-23.78</v>
      </c>
      <c r="L30">
        <v>-10.92</v>
      </c>
      <c r="M30">
        <v>93.49</v>
      </c>
      <c r="N30">
        <v>22.1</v>
      </c>
      <c r="O30">
        <v>-65.42</v>
      </c>
      <c r="P30">
        <v>-13.96</v>
      </c>
      <c r="Q30">
        <v>0</v>
      </c>
      <c r="R30">
        <v>-17.86</v>
      </c>
    </row>
    <row r="31" spans="1:18" ht="15">
      <c r="A31">
        <v>2</v>
      </c>
      <c r="B31">
        <v>11</v>
      </c>
      <c r="C31">
        <v>1953462</v>
      </c>
      <c r="D31">
        <v>68000678</v>
      </c>
      <c r="E31">
        <v>161120</v>
      </c>
      <c r="F31">
        <v>299072</v>
      </c>
      <c r="G31">
        <v>378594</v>
      </c>
      <c r="H31">
        <v>28874443</v>
      </c>
      <c r="I31">
        <v>1027393</v>
      </c>
      <c r="J31">
        <v>30280430</v>
      </c>
      <c r="K31">
        <v>5.64</v>
      </c>
      <c r="L31">
        <v>17.44</v>
      </c>
      <c r="M31">
        <v>-14.7</v>
      </c>
      <c r="N31">
        <v>0.5</v>
      </c>
      <c r="O31">
        <v>-2.05</v>
      </c>
      <c r="P31">
        <v>57.22</v>
      </c>
      <c r="Q31">
        <v>11.59</v>
      </c>
      <c r="R31">
        <v>53.92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151813</v>
      </c>
      <c r="D33">
        <v>3597626</v>
      </c>
      <c r="E33">
        <v>17866</v>
      </c>
      <c r="F33">
        <v>9315</v>
      </c>
      <c r="G33">
        <v>2268</v>
      </c>
      <c r="H33">
        <v>3365157</v>
      </c>
      <c r="I33">
        <v>400378</v>
      </c>
      <c r="J33">
        <v>3767803</v>
      </c>
      <c r="K33">
        <v>25.69</v>
      </c>
      <c r="L33">
        <v>16.01</v>
      </c>
      <c r="M33">
        <v>-0.82</v>
      </c>
      <c r="N33">
        <v>26.44</v>
      </c>
      <c r="O33">
        <v>-3.37</v>
      </c>
      <c r="P33">
        <v>16.44</v>
      </c>
      <c r="Q33">
        <v>35.72</v>
      </c>
      <c r="R33">
        <v>18.21</v>
      </c>
    </row>
    <row r="34" spans="1:18" ht="15">
      <c r="A34">
        <v>2</v>
      </c>
      <c r="B34">
        <v>14</v>
      </c>
      <c r="C34">
        <v>31600</v>
      </c>
      <c r="D34">
        <v>3982520</v>
      </c>
      <c r="E34">
        <v>1257</v>
      </c>
      <c r="F34">
        <v>8551</v>
      </c>
      <c r="G34">
        <v>0</v>
      </c>
      <c r="H34">
        <v>3977367</v>
      </c>
      <c r="I34">
        <v>36369</v>
      </c>
      <c r="J34">
        <v>4013736</v>
      </c>
      <c r="K34">
        <v>1.04</v>
      </c>
      <c r="L34">
        <v>-9.21</v>
      </c>
      <c r="M34">
        <v>-13.25</v>
      </c>
      <c r="N34">
        <v>29.21</v>
      </c>
      <c r="O34">
        <v>0</v>
      </c>
      <c r="P34">
        <v>-8.83</v>
      </c>
      <c r="Q34">
        <v>32.65</v>
      </c>
      <c r="R34">
        <v>-8.58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874</v>
      </c>
      <c r="D36">
        <v>18705</v>
      </c>
      <c r="E36">
        <v>0</v>
      </c>
      <c r="F36">
        <v>0</v>
      </c>
      <c r="G36">
        <v>0</v>
      </c>
      <c r="H36">
        <v>19932</v>
      </c>
      <c r="I36">
        <v>0</v>
      </c>
      <c r="J36">
        <v>19932</v>
      </c>
      <c r="K36">
        <v>-26.37</v>
      </c>
      <c r="L36">
        <v>-33.2</v>
      </c>
      <c r="M36">
        <v>0</v>
      </c>
      <c r="N36">
        <v>0</v>
      </c>
      <c r="O36">
        <v>0</v>
      </c>
      <c r="P36">
        <v>-33.47</v>
      </c>
      <c r="Q36">
        <v>0</v>
      </c>
      <c r="R36">
        <v>-33.47</v>
      </c>
    </row>
    <row r="37" spans="1:18" ht="15">
      <c r="A37">
        <v>2</v>
      </c>
      <c r="B37">
        <v>17</v>
      </c>
      <c r="C37">
        <v>184287</v>
      </c>
      <c r="D37">
        <v>7598851</v>
      </c>
      <c r="E37">
        <v>19123</v>
      </c>
      <c r="F37">
        <v>17866</v>
      </c>
      <c r="G37">
        <v>2268</v>
      </c>
      <c r="H37">
        <v>7362456</v>
      </c>
      <c r="I37">
        <v>436747</v>
      </c>
      <c r="J37">
        <v>7801471</v>
      </c>
      <c r="K37">
        <v>20.23</v>
      </c>
      <c r="L37">
        <v>1.1</v>
      </c>
      <c r="M37">
        <v>-1.74</v>
      </c>
      <c r="N37">
        <v>27.75</v>
      </c>
      <c r="O37">
        <v>-3.37</v>
      </c>
      <c r="P37">
        <v>1.09</v>
      </c>
      <c r="Q37">
        <v>35.46</v>
      </c>
      <c r="R37">
        <v>2.54</v>
      </c>
    </row>
    <row r="38" spans="1:18" ht="15">
      <c r="A38">
        <v>2</v>
      </c>
      <c r="B38">
        <v>18</v>
      </c>
      <c r="C38">
        <v>138</v>
      </c>
      <c r="D38">
        <v>4243</v>
      </c>
      <c r="E38">
        <v>714</v>
      </c>
      <c r="F38">
        <v>23</v>
      </c>
      <c r="G38">
        <v>0</v>
      </c>
      <c r="H38">
        <v>4667</v>
      </c>
      <c r="I38">
        <v>0</v>
      </c>
      <c r="J38">
        <v>4667</v>
      </c>
      <c r="K38">
        <v>23.21</v>
      </c>
      <c r="L38">
        <v>77.9</v>
      </c>
      <c r="M38">
        <v>-2.19</v>
      </c>
      <c r="N38">
        <v>-14.81</v>
      </c>
      <c r="O38">
        <v>0</v>
      </c>
      <c r="P38">
        <v>61.71</v>
      </c>
      <c r="Q38">
        <v>0</v>
      </c>
      <c r="R38">
        <v>61.71</v>
      </c>
    </row>
    <row r="39" spans="1:18" ht="15">
      <c r="A39">
        <v>2</v>
      </c>
      <c r="B39">
        <v>19</v>
      </c>
      <c r="C39">
        <v>184425</v>
      </c>
      <c r="D39">
        <v>7603094</v>
      </c>
      <c r="E39">
        <v>19837</v>
      </c>
      <c r="F39">
        <v>17889</v>
      </c>
      <c r="G39">
        <v>2268</v>
      </c>
      <c r="H39">
        <v>7367123</v>
      </c>
      <c r="I39">
        <v>436747</v>
      </c>
      <c r="J39">
        <v>7806138</v>
      </c>
      <c r="K39">
        <v>20.23</v>
      </c>
      <c r="L39">
        <v>1.13</v>
      </c>
      <c r="M39">
        <v>-1.76</v>
      </c>
      <c r="N39">
        <v>27.67</v>
      </c>
      <c r="O39">
        <v>-3.37</v>
      </c>
      <c r="P39">
        <v>1.11</v>
      </c>
      <c r="Q39">
        <v>35.46</v>
      </c>
      <c r="R39">
        <v>2.56</v>
      </c>
    </row>
    <row r="40" spans="1:18" ht="15">
      <c r="A40">
        <v>2</v>
      </c>
      <c r="B40">
        <v>20</v>
      </c>
      <c r="C40">
        <v>6155</v>
      </c>
      <c r="D40">
        <v>265090</v>
      </c>
      <c r="E40">
        <v>2743</v>
      </c>
      <c r="F40">
        <v>158345</v>
      </c>
      <c r="G40">
        <v>5206</v>
      </c>
      <c r="H40">
        <v>29</v>
      </c>
      <c r="I40">
        <v>0</v>
      </c>
      <c r="J40">
        <v>5235</v>
      </c>
      <c r="K40">
        <v>22.61</v>
      </c>
      <c r="L40">
        <v>4.82</v>
      </c>
      <c r="M40">
        <v>-97.56</v>
      </c>
      <c r="N40">
        <v>-78.19</v>
      </c>
      <c r="O40">
        <v>-10.61</v>
      </c>
      <c r="P40">
        <v>-98.14</v>
      </c>
      <c r="Q40">
        <v>-100</v>
      </c>
      <c r="R40">
        <v>-29.07</v>
      </c>
    </row>
    <row r="41" spans="1:18" ht="15">
      <c r="A41">
        <v>2</v>
      </c>
      <c r="B41">
        <v>21</v>
      </c>
      <c r="C41">
        <v>14393</v>
      </c>
      <c r="D41">
        <v>1188384</v>
      </c>
      <c r="E41">
        <v>0</v>
      </c>
      <c r="F41">
        <v>92</v>
      </c>
      <c r="G41">
        <v>0</v>
      </c>
      <c r="H41">
        <v>1166416</v>
      </c>
      <c r="I41">
        <v>17386</v>
      </c>
      <c r="J41">
        <v>1183802</v>
      </c>
      <c r="K41">
        <v>18.27</v>
      </c>
      <c r="L41">
        <v>83.66</v>
      </c>
      <c r="M41">
        <v>0</v>
      </c>
      <c r="N41">
        <v>-72.94</v>
      </c>
      <c r="O41">
        <v>0</v>
      </c>
      <c r="P41">
        <v>81.46</v>
      </c>
      <c r="Q41">
        <v>59.81</v>
      </c>
      <c r="R41">
        <v>81.1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18396</v>
      </c>
      <c r="D47">
        <v>604843</v>
      </c>
      <c r="E47">
        <v>0</v>
      </c>
      <c r="F47">
        <v>0</v>
      </c>
      <c r="G47">
        <v>161798</v>
      </c>
      <c r="H47">
        <v>442939</v>
      </c>
      <c r="I47">
        <v>0</v>
      </c>
      <c r="J47">
        <v>604737</v>
      </c>
      <c r="K47">
        <v>461.02</v>
      </c>
      <c r="L47">
        <v>217.03</v>
      </c>
      <c r="M47">
        <v>0</v>
      </c>
      <c r="N47">
        <v>0</v>
      </c>
      <c r="O47">
        <v>1113.06</v>
      </c>
      <c r="P47">
        <v>145.13</v>
      </c>
      <c r="Q47">
        <v>0</v>
      </c>
      <c r="R47">
        <v>211.67</v>
      </c>
    </row>
    <row r="48" spans="1:18" ht="15">
      <c r="A48">
        <v>2</v>
      </c>
      <c r="B48">
        <v>28</v>
      </c>
      <c r="C48">
        <v>2129</v>
      </c>
      <c r="D48">
        <v>6924</v>
      </c>
      <c r="E48">
        <v>0</v>
      </c>
      <c r="F48">
        <v>0</v>
      </c>
      <c r="G48">
        <v>521</v>
      </c>
      <c r="H48">
        <v>6101</v>
      </c>
      <c r="I48">
        <v>0</v>
      </c>
      <c r="J48">
        <v>6622</v>
      </c>
      <c r="K48">
        <v>22.22</v>
      </c>
      <c r="L48">
        <v>-14.49</v>
      </c>
      <c r="M48">
        <v>0</v>
      </c>
      <c r="N48">
        <v>0</v>
      </c>
      <c r="O48">
        <v>46.35</v>
      </c>
      <c r="P48">
        <v>-12.25</v>
      </c>
      <c r="Q48">
        <v>0</v>
      </c>
      <c r="R48">
        <v>-9.4</v>
      </c>
    </row>
    <row r="49" spans="1:18" ht="15">
      <c r="A49">
        <v>2</v>
      </c>
      <c r="B49">
        <v>29</v>
      </c>
      <c r="C49">
        <v>32789</v>
      </c>
      <c r="D49">
        <v>1793227</v>
      </c>
      <c r="E49">
        <v>0</v>
      </c>
      <c r="F49">
        <v>92</v>
      </c>
      <c r="G49">
        <v>161798</v>
      </c>
      <c r="H49">
        <v>1609355</v>
      </c>
      <c r="I49">
        <v>17386</v>
      </c>
      <c r="J49">
        <v>1788539</v>
      </c>
      <c r="K49">
        <v>112.24</v>
      </c>
      <c r="L49">
        <v>114.03</v>
      </c>
      <c r="M49">
        <v>0</v>
      </c>
      <c r="N49">
        <v>-72.94</v>
      </c>
      <c r="O49">
        <v>1113.06</v>
      </c>
      <c r="P49">
        <v>95.43</v>
      </c>
      <c r="Q49">
        <v>59.81</v>
      </c>
      <c r="R49">
        <v>110.99</v>
      </c>
    </row>
    <row r="50" spans="1:18" ht="15">
      <c r="A50">
        <v>2</v>
      </c>
      <c r="B50">
        <v>30</v>
      </c>
      <c r="C50">
        <v>37833</v>
      </c>
      <c r="D50">
        <v>1559386</v>
      </c>
      <c r="E50">
        <v>971</v>
      </c>
      <c r="F50">
        <v>3735</v>
      </c>
      <c r="G50">
        <v>4201</v>
      </c>
      <c r="H50">
        <v>1100</v>
      </c>
      <c r="I50">
        <v>1</v>
      </c>
      <c r="J50">
        <v>5302</v>
      </c>
      <c r="K50">
        <v>44.41</v>
      </c>
      <c r="L50">
        <v>18.7</v>
      </c>
      <c r="M50">
        <v>-23.9</v>
      </c>
      <c r="N50">
        <v>33.2</v>
      </c>
      <c r="O50">
        <v>3.55</v>
      </c>
      <c r="P50">
        <v>350.82</v>
      </c>
      <c r="Q50">
        <v>-99.71</v>
      </c>
      <c r="R50">
        <v>14.07</v>
      </c>
    </row>
    <row r="51" spans="1:18" ht="15">
      <c r="A51">
        <v>2</v>
      </c>
      <c r="B51">
        <v>31</v>
      </c>
      <c r="C51">
        <v>2189254</v>
      </c>
      <c r="D51">
        <v>79458502</v>
      </c>
      <c r="E51">
        <v>307944</v>
      </c>
      <c r="F51">
        <v>540795</v>
      </c>
      <c r="G51">
        <v>552804</v>
      </c>
      <c r="H51">
        <v>38146102</v>
      </c>
      <c r="I51">
        <v>1489782</v>
      </c>
      <c r="J51">
        <v>40188688</v>
      </c>
      <c r="K51">
        <v>7.54</v>
      </c>
      <c r="L51">
        <v>16.74</v>
      </c>
      <c r="M51">
        <v>-28.59</v>
      </c>
      <c r="N51">
        <v>-50.84</v>
      </c>
      <c r="O51">
        <v>34.06</v>
      </c>
      <c r="P51">
        <v>42.65</v>
      </c>
      <c r="Q51">
        <v>14.67</v>
      </c>
      <c r="R51">
        <v>41.25</v>
      </c>
    </row>
    <row r="52" spans="1:18" ht="15">
      <c r="A52">
        <v>2</v>
      </c>
      <c r="B52">
        <v>32</v>
      </c>
      <c r="C52">
        <v>507121</v>
      </c>
      <c r="D52">
        <v>21740511</v>
      </c>
      <c r="E52">
        <v>12824</v>
      </c>
      <c r="F52">
        <v>37975</v>
      </c>
      <c r="G52">
        <v>54819</v>
      </c>
      <c r="H52">
        <v>427232</v>
      </c>
      <c r="I52">
        <v>0</v>
      </c>
      <c r="J52">
        <v>482051</v>
      </c>
      <c r="K52">
        <v>37.64</v>
      </c>
      <c r="L52">
        <v>17.93</v>
      </c>
      <c r="M52">
        <v>-5.87</v>
      </c>
      <c r="N52">
        <v>-66.83</v>
      </c>
      <c r="O52">
        <v>66.82</v>
      </c>
      <c r="P52">
        <v>74.75</v>
      </c>
      <c r="Q52">
        <v>0</v>
      </c>
      <c r="R52">
        <v>73.81</v>
      </c>
    </row>
    <row r="53" spans="1:18" ht="15">
      <c r="A53">
        <v>2</v>
      </c>
      <c r="B53">
        <v>33</v>
      </c>
      <c r="C53">
        <v>2722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-7.6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128063</v>
      </c>
      <c r="F54">
        <v>116125</v>
      </c>
      <c r="G54">
        <v>0</v>
      </c>
      <c r="H54">
        <v>0</v>
      </c>
      <c r="I54">
        <v>260698</v>
      </c>
      <c r="J54">
        <v>260698</v>
      </c>
      <c r="K54">
        <v>0</v>
      </c>
      <c r="L54">
        <v>0</v>
      </c>
      <c r="M54">
        <v>-24.42</v>
      </c>
      <c r="N54">
        <v>-15.38</v>
      </c>
      <c r="O54">
        <v>0</v>
      </c>
      <c r="P54">
        <v>0</v>
      </c>
      <c r="Q54">
        <v>-4.13</v>
      </c>
      <c r="R54">
        <v>-4.13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258</v>
      </c>
      <c r="F55">
        <v>32372</v>
      </c>
      <c r="G55">
        <v>0</v>
      </c>
      <c r="H55">
        <v>96762</v>
      </c>
      <c r="I55">
        <v>0</v>
      </c>
      <c r="J55">
        <v>96762</v>
      </c>
      <c r="K55">
        <v>0</v>
      </c>
      <c r="L55">
        <v>0</v>
      </c>
      <c r="M55">
        <v>-96.16</v>
      </c>
      <c r="N55">
        <v>-12.21</v>
      </c>
      <c r="O55">
        <v>0</v>
      </c>
      <c r="P55">
        <v>4.9</v>
      </c>
      <c r="Q55">
        <v>0</v>
      </c>
      <c r="R55">
        <v>4.9</v>
      </c>
    </row>
    <row r="56" spans="1:18" ht="15">
      <c r="A56">
        <v>2</v>
      </c>
      <c r="B56">
        <v>36</v>
      </c>
      <c r="C56">
        <v>0</v>
      </c>
      <c r="D56">
        <v>0</v>
      </c>
      <c r="E56">
        <v>17354</v>
      </c>
      <c r="F56">
        <v>8535</v>
      </c>
      <c r="G56">
        <v>0</v>
      </c>
      <c r="H56">
        <v>0</v>
      </c>
      <c r="I56">
        <v>24134</v>
      </c>
      <c r="J56">
        <v>24134</v>
      </c>
      <c r="K56">
        <v>0</v>
      </c>
      <c r="L56">
        <v>0</v>
      </c>
      <c r="M56">
        <v>-0.6</v>
      </c>
      <c r="N56">
        <v>39.26</v>
      </c>
      <c r="O56">
        <v>0</v>
      </c>
      <c r="P56">
        <v>0</v>
      </c>
      <c r="Q56">
        <v>54.31</v>
      </c>
      <c r="R56">
        <v>54.31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1257</v>
      </c>
      <c r="F57">
        <v>8551</v>
      </c>
      <c r="G57">
        <v>0</v>
      </c>
      <c r="H57">
        <v>0</v>
      </c>
      <c r="I57">
        <v>8560</v>
      </c>
      <c r="J57">
        <v>8560</v>
      </c>
      <c r="K57">
        <v>0</v>
      </c>
      <c r="L57">
        <v>0</v>
      </c>
      <c r="M57">
        <v>-13.25</v>
      </c>
      <c r="N57">
        <v>29.21</v>
      </c>
      <c r="O57">
        <v>0</v>
      </c>
      <c r="P57">
        <v>0</v>
      </c>
      <c r="Q57">
        <v>78.63</v>
      </c>
      <c r="R57">
        <v>78.63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51</v>
      </c>
      <c r="F58">
        <v>454</v>
      </c>
      <c r="G58">
        <v>0</v>
      </c>
      <c r="H58">
        <v>3537</v>
      </c>
      <c r="I58">
        <v>0</v>
      </c>
      <c r="J58">
        <v>3537</v>
      </c>
      <c r="K58">
        <v>0</v>
      </c>
      <c r="L58">
        <v>0</v>
      </c>
      <c r="M58">
        <v>0</v>
      </c>
      <c r="N58">
        <v>-5.81</v>
      </c>
      <c r="O58">
        <v>0</v>
      </c>
      <c r="P58">
        <v>0.71</v>
      </c>
      <c r="Q58">
        <v>0</v>
      </c>
      <c r="R58">
        <v>0.71</v>
      </c>
    </row>
    <row r="59" spans="1:18" ht="15">
      <c r="A59">
        <v>2</v>
      </c>
      <c r="B59">
        <v>39</v>
      </c>
      <c r="C59">
        <v>37681</v>
      </c>
      <c r="D59">
        <v>1559088</v>
      </c>
      <c r="E59">
        <v>957</v>
      </c>
      <c r="F59">
        <v>3636</v>
      </c>
      <c r="G59">
        <v>4199</v>
      </c>
      <c r="H59">
        <v>1100</v>
      </c>
      <c r="I59">
        <v>0</v>
      </c>
      <c r="J59">
        <v>5299</v>
      </c>
      <c r="K59">
        <v>44.25</v>
      </c>
      <c r="L59">
        <v>18.81</v>
      </c>
      <c r="M59">
        <v>-23.56</v>
      </c>
      <c r="N59">
        <v>29.67</v>
      </c>
      <c r="O59">
        <v>3.5</v>
      </c>
      <c r="P59">
        <v>350.82</v>
      </c>
      <c r="Q59">
        <v>-100</v>
      </c>
      <c r="R59">
        <v>22.63</v>
      </c>
    </row>
    <row r="60" spans="1:18" ht="15">
      <c r="A60">
        <v>2</v>
      </c>
      <c r="B60">
        <v>40</v>
      </c>
      <c r="C60">
        <v>152</v>
      </c>
      <c r="D60">
        <v>298</v>
      </c>
      <c r="E60">
        <v>14</v>
      </c>
      <c r="F60">
        <v>99</v>
      </c>
      <c r="G60">
        <v>2</v>
      </c>
      <c r="H60">
        <v>0</v>
      </c>
      <c r="I60">
        <v>1</v>
      </c>
      <c r="J60">
        <v>3</v>
      </c>
      <c r="K60">
        <v>100</v>
      </c>
      <c r="L60">
        <v>-78.97</v>
      </c>
      <c r="M60">
        <v>-41.67</v>
      </c>
      <c r="N60">
        <v>0</v>
      </c>
      <c r="O60">
        <v>0</v>
      </c>
      <c r="P60">
        <v>0</v>
      </c>
      <c r="Q60">
        <v>-99.69</v>
      </c>
      <c r="R60">
        <v>-99.08</v>
      </c>
    </row>
    <row r="61" spans="1:18" ht="15">
      <c r="A61">
        <v>2</v>
      </c>
      <c r="B61">
        <v>41</v>
      </c>
      <c r="C61">
        <v>12423</v>
      </c>
      <c r="D61">
        <v>237027</v>
      </c>
      <c r="E61">
        <v>124244</v>
      </c>
      <c r="F61">
        <v>61662</v>
      </c>
      <c r="G61">
        <v>737</v>
      </c>
      <c r="H61">
        <v>294052</v>
      </c>
      <c r="I61">
        <v>8255</v>
      </c>
      <c r="J61">
        <v>303044</v>
      </c>
      <c r="K61">
        <v>-2.91</v>
      </c>
      <c r="L61">
        <v>-0.22</v>
      </c>
      <c r="M61">
        <v>13.35</v>
      </c>
      <c r="N61">
        <v>4.1</v>
      </c>
      <c r="O61">
        <v>146.49</v>
      </c>
      <c r="P61">
        <v>11.63</v>
      </c>
      <c r="Q61">
        <v>-81.58</v>
      </c>
      <c r="R61">
        <v>-1.78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256280</v>
      </c>
      <c r="D64">
        <v>3844592</v>
      </c>
      <c r="E64">
        <v>436</v>
      </c>
      <c r="F64">
        <v>0</v>
      </c>
      <c r="G64">
        <v>11818</v>
      </c>
      <c r="H64">
        <v>1710594</v>
      </c>
      <c r="I64">
        <v>4110</v>
      </c>
      <c r="J64">
        <v>1726522</v>
      </c>
      <c r="K64">
        <v>86.5</v>
      </c>
      <c r="L64">
        <v>19.83</v>
      </c>
      <c r="M64">
        <v>30.15</v>
      </c>
      <c r="N64">
        <v>0</v>
      </c>
      <c r="O64">
        <v>3.91</v>
      </c>
      <c r="P64">
        <v>0.5</v>
      </c>
      <c r="Q64">
        <v>37.46</v>
      </c>
      <c r="R64">
        <v>0.59</v>
      </c>
    </row>
    <row r="65" spans="1:18" ht="15">
      <c r="A65">
        <v>2</v>
      </c>
      <c r="B65">
        <v>45</v>
      </c>
      <c r="C65">
        <v>1382</v>
      </c>
      <c r="D65">
        <v>233128</v>
      </c>
      <c r="E65">
        <v>3</v>
      </c>
      <c r="F65">
        <v>1</v>
      </c>
      <c r="G65">
        <v>0</v>
      </c>
      <c r="H65">
        <v>2996</v>
      </c>
      <c r="I65">
        <v>0</v>
      </c>
      <c r="J65">
        <v>2996</v>
      </c>
      <c r="K65">
        <v>-25.22</v>
      </c>
      <c r="L65">
        <v>-49.17</v>
      </c>
      <c r="M65">
        <v>0</v>
      </c>
      <c r="N65">
        <v>0</v>
      </c>
      <c r="O65">
        <v>0</v>
      </c>
      <c r="P65">
        <v>-98.6</v>
      </c>
      <c r="Q65">
        <v>0</v>
      </c>
      <c r="R65">
        <v>-98.6</v>
      </c>
    </row>
    <row r="66" spans="1:18" ht="15">
      <c r="A66">
        <v>2</v>
      </c>
      <c r="B66">
        <v>46</v>
      </c>
      <c r="C66">
        <v>621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4040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28</v>
      </c>
      <c r="D67">
        <v>0</v>
      </c>
      <c r="E67">
        <v>0</v>
      </c>
      <c r="F67">
        <v>28</v>
      </c>
      <c r="G67">
        <v>0</v>
      </c>
      <c r="H67">
        <v>0</v>
      </c>
      <c r="I67">
        <v>0</v>
      </c>
      <c r="J67">
        <v>0</v>
      </c>
      <c r="K67">
        <v>-20</v>
      </c>
      <c r="L67">
        <v>0</v>
      </c>
      <c r="M67">
        <v>0</v>
      </c>
      <c r="N67">
        <v>-20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2170521</v>
      </c>
      <c r="D68">
        <v>35813954</v>
      </c>
      <c r="E68">
        <v>3328311</v>
      </c>
      <c r="F68">
        <v>41312786</v>
      </c>
      <c r="G68">
        <v>1580589</v>
      </c>
      <c r="H68">
        <v>0</v>
      </c>
      <c r="I68">
        <v>0</v>
      </c>
      <c r="J68">
        <v>0</v>
      </c>
      <c r="K68">
        <v>-10.88</v>
      </c>
      <c r="L68">
        <v>50.25</v>
      </c>
      <c r="M68">
        <v>27.4</v>
      </c>
      <c r="N68">
        <v>43.03</v>
      </c>
      <c r="O68">
        <v>19.49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25362</v>
      </c>
      <c r="D69">
        <v>68734</v>
      </c>
      <c r="E69">
        <v>22079</v>
      </c>
      <c r="F69">
        <v>116175</v>
      </c>
      <c r="G69">
        <v>10290</v>
      </c>
      <c r="H69">
        <v>0</v>
      </c>
      <c r="I69">
        <v>0</v>
      </c>
      <c r="J69">
        <v>0</v>
      </c>
      <c r="K69">
        <v>-0.9</v>
      </c>
      <c r="L69">
        <v>36.07</v>
      </c>
      <c r="M69">
        <v>-10.87</v>
      </c>
      <c r="N69">
        <v>15.16</v>
      </c>
      <c r="O69">
        <v>-32.62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232749</v>
      </c>
      <c r="D70">
        <v>79377</v>
      </c>
      <c r="E70">
        <v>2173</v>
      </c>
      <c r="F70">
        <v>314299</v>
      </c>
      <c r="G70">
        <v>45270</v>
      </c>
      <c r="H70">
        <v>0</v>
      </c>
      <c r="I70">
        <v>0</v>
      </c>
      <c r="J70">
        <v>0</v>
      </c>
      <c r="K70">
        <v>5.6</v>
      </c>
      <c r="L70">
        <v>3.09</v>
      </c>
      <c r="M70">
        <v>-59.94</v>
      </c>
      <c r="N70">
        <v>3.79</v>
      </c>
      <c r="O70">
        <v>2.71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2512</v>
      </c>
      <c r="D71">
        <v>2726</v>
      </c>
      <c r="E71">
        <v>2</v>
      </c>
      <c r="F71">
        <v>5240</v>
      </c>
      <c r="G71">
        <v>436</v>
      </c>
      <c r="H71">
        <v>0</v>
      </c>
      <c r="I71">
        <v>0</v>
      </c>
      <c r="J71">
        <v>0</v>
      </c>
      <c r="K71">
        <v>10.13</v>
      </c>
      <c r="L71">
        <v>-84.15</v>
      </c>
      <c r="M71">
        <v>0</v>
      </c>
      <c r="N71">
        <v>-73.1</v>
      </c>
      <c r="O71">
        <v>-72.1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2405810</v>
      </c>
      <c r="D72">
        <v>35896057</v>
      </c>
      <c r="E72">
        <v>3330486</v>
      </c>
      <c r="F72">
        <v>41632353</v>
      </c>
      <c r="G72">
        <v>1626295</v>
      </c>
      <c r="H72">
        <v>0</v>
      </c>
      <c r="I72">
        <v>0</v>
      </c>
      <c r="J72">
        <v>0</v>
      </c>
      <c r="K72">
        <v>-9.5</v>
      </c>
      <c r="L72">
        <v>50</v>
      </c>
      <c r="M72">
        <v>27.22</v>
      </c>
      <c r="N72">
        <v>42.54</v>
      </c>
      <c r="O72">
        <v>18.84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6009</v>
      </c>
      <c r="D73">
        <v>12104</v>
      </c>
      <c r="E73">
        <v>3405</v>
      </c>
      <c r="F73">
        <v>21518</v>
      </c>
      <c r="G73">
        <v>1956</v>
      </c>
      <c r="H73">
        <v>0</v>
      </c>
      <c r="I73">
        <v>0</v>
      </c>
      <c r="J73">
        <v>0</v>
      </c>
      <c r="K73">
        <v>-16.44</v>
      </c>
      <c r="L73">
        <v>-7.09</v>
      </c>
      <c r="M73">
        <v>41.11</v>
      </c>
      <c r="N73">
        <v>-4.92</v>
      </c>
      <c r="O73">
        <v>3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130199</v>
      </c>
      <c r="D74">
        <v>467907</v>
      </c>
      <c r="E74">
        <v>47550</v>
      </c>
      <c r="F74">
        <v>645656</v>
      </c>
      <c r="G74">
        <v>46692</v>
      </c>
      <c r="H74">
        <v>0</v>
      </c>
      <c r="I74">
        <v>0</v>
      </c>
      <c r="J74">
        <v>0</v>
      </c>
      <c r="K74">
        <v>-7.73</v>
      </c>
      <c r="L74">
        <v>-17.76</v>
      </c>
      <c r="M74">
        <v>2.15</v>
      </c>
      <c r="N74">
        <v>-14.66</v>
      </c>
      <c r="O74">
        <v>-24.38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370950</v>
      </c>
      <c r="D75">
        <v>659509</v>
      </c>
      <c r="E75">
        <v>54712</v>
      </c>
      <c r="F75">
        <v>1085171</v>
      </c>
      <c r="G75">
        <v>233825</v>
      </c>
      <c r="H75">
        <v>0</v>
      </c>
      <c r="I75">
        <v>0</v>
      </c>
      <c r="J75">
        <v>0</v>
      </c>
      <c r="K75">
        <v>32.62</v>
      </c>
      <c r="L75">
        <v>19.06</v>
      </c>
      <c r="M75">
        <v>48.67</v>
      </c>
      <c r="N75">
        <v>24.66</v>
      </c>
      <c r="O75">
        <v>166.73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507158</v>
      </c>
      <c r="D76">
        <v>1139520</v>
      </c>
      <c r="E76">
        <v>105667</v>
      </c>
      <c r="F76">
        <v>1752345</v>
      </c>
      <c r="G76">
        <v>282473</v>
      </c>
      <c r="H76">
        <v>0</v>
      </c>
      <c r="I76">
        <v>0</v>
      </c>
      <c r="J76">
        <v>0</v>
      </c>
      <c r="K76">
        <v>18.49</v>
      </c>
      <c r="L76">
        <v>0.32</v>
      </c>
      <c r="M76">
        <v>23.2</v>
      </c>
      <c r="N76">
        <v>6.22</v>
      </c>
      <c r="O76">
        <v>86.69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2912968</v>
      </c>
      <c r="D77">
        <v>37035577</v>
      </c>
      <c r="E77">
        <v>3436153</v>
      </c>
      <c r="F77">
        <v>43384698</v>
      </c>
      <c r="G77">
        <v>1908768</v>
      </c>
      <c r="H77">
        <v>0</v>
      </c>
      <c r="I77">
        <v>0</v>
      </c>
      <c r="J77">
        <v>0</v>
      </c>
      <c r="K77">
        <v>-5.62</v>
      </c>
      <c r="L77">
        <v>47.75</v>
      </c>
      <c r="M77">
        <v>27.09</v>
      </c>
      <c r="N77">
        <v>40.6</v>
      </c>
      <c r="O77">
        <v>25.6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47313</v>
      </c>
      <c r="D79">
        <v>3962426</v>
      </c>
      <c r="E79">
        <v>1169382</v>
      </c>
      <c r="F79">
        <v>5179121</v>
      </c>
      <c r="G79">
        <v>400042</v>
      </c>
      <c r="H79">
        <v>0</v>
      </c>
      <c r="I79">
        <v>0</v>
      </c>
      <c r="J79">
        <v>0</v>
      </c>
      <c r="K79">
        <v>-21.9</v>
      </c>
      <c r="L79">
        <v>5.9</v>
      </c>
      <c r="M79">
        <v>-3.63</v>
      </c>
      <c r="N79">
        <v>3.25</v>
      </c>
      <c r="O79">
        <v>22.06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421</v>
      </c>
      <c r="D80">
        <v>3905543</v>
      </c>
      <c r="E80">
        <v>209356</v>
      </c>
      <c r="F80">
        <v>4115320</v>
      </c>
      <c r="G80">
        <v>33677</v>
      </c>
      <c r="H80">
        <v>0</v>
      </c>
      <c r="I80">
        <v>0</v>
      </c>
      <c r="J80">
        <v>0</v>
      </c>
      <c r="K80">
        <v>33.65</v>
      </c>
      <c r="L80">
        <v>-6.6</v>
      </c>
      <c r="M80">
        <v>13.14</v>
      </c>
      <c r="N80">
        <v>-5.76</v>
      </c>
      <c r="O80">
        <v>-1.18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35</v>
      </c>
      <c r="E81">
        <v>0</v>
      </c>
      <c r="F81">
        <v>35</v>
      </c>
      <c r="G81">
        <v>0</v>
      </c>
      <c r="H81">
        <v>0</v>
      </c>
      <c r="I81">
        <v>0</v>
      </c>
      <c r="J81">
        <v>0</v>
      </c>
      <c r="K81">
        <v>0</v>
      </c>
      <c r="L81">
        <v>-94.21</v>
      </c>
      <c r="M81">
        <v>0</v>
      </c>
      <c r="N81">
        <v>-94.21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19932</v>
      </c>
      <c r="E82">
        <v>0</v>
      </c>
      <c r="F82">
        <v>19932</v>
      </c>
      <c r="G82">
        <v>0</v>
      </c>
      <c r="H82">
        <v>0</v>
      </c>
      <c r="I82">
        <v>0</v>
      </c>
      <c r="J82">
        <v>0</v>
      </c>
      <c r="K82">
        <v>0</v>
      </c>
      <c r="L82">
        <v>-33.47</v>
      </c>
      <c r="M82">
        <v>0</v>
      </c>
      <c r="N82">
        <v>-33.47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47734</v>
      </c>
      <c r="D83">
        <v>7887936</v>
      </c>
      <c r="E83">
        <v>1378738</v>
      </c>
      <c r="F83">
        <v>9314408</v>
      </c>
      <c r="G83">
        <v>433719</v>
      </c>
      <c r="H83">
        <v>0</v>
      </c>
      <c r="I83">
        <v>0</v>
      </c>
      <c r="J83">
        <v>0</v>
      </c>
      <c r="K83">
        <v>-21.61</v>
      </c>
      <c r="L83">
        <v>-0.83</v>
      </c>
      <c r="M83">
        <v>-1.41</v>
      </c>
      <c r="N83">
        <v>-1.05</v>
      </c>
      <c r="O83">
        <v>19.87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5782</v>
      </c>
      <c r="E84">
        <v>1503</v>
      </c>
      <c r="F84">
        <v>7285</v>
      </c>
      <c r="G84">
        <v>1159</v>
      </c>
      <c r="H84">
        <v>0</v>
      </c>
      <c r="I84">
        <v>0</v>
      </c>
      <c r="J84">
        <v>0</v>
      </c>
      <c r="K84">
        <v>0</v>
      </c>
      <c r="L84">
        <v>42.06</v>
      </c>
      <c r="M84">
        <v>41.53</v>
      </c>
      <c r="N84">
        <v>41.95</v>
      </c>
      <c r="O84">
        <v>20.73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47734</v>
      </c>
      <c r="D85">
        <v>7893718</v>
      </c>
      <c r="E85">
        <v>1380241</v>
      </c>
      <c r="F85">
        <v>9321693</v>
      </c>
      <c r="G85">
        <v>434878</v>
      </c>
      <c r="H85">
        <v>0</v>
      </c>
      <c r="I85">
        <v>0</v>
      </c>
      <c r="J85">
        <v>0</v>
      </c>
      <c r="K85">
        <v>-21.61</v>
      </c>
      <c r="L85">
        <v>-0.81</v>
      </c>
      <c r="M85">
        <v>-1.38</v>
      </c>
      <c r="N85">
        <v>-1.03</v>
      </c>
      <c r="O85">
        <v>19.87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21042</v>
      </c>
      <c r="D86">
        <v>3381</v>
      </c>
      <c r="E86">
        <v>13210</v>
      </c>
      <c r="F86">
        <v>37633</v>
      </c>
      <c r="G86">
        <v>5927</v>
      </c>
      <c r="H86">
        <v>0</v>
      </c>
      <c r="I86">
        <v>0</v>
      </c>
      <c r="J86">
        <v>0</v>
      </c>
      <c r="K86">
        <v>16.42</v>
      </c>
      <c r="L86">
        <v>255.15</v>
      </c>
      <c r="M86">
        <v>34.29</v>
      </c>
      <c r="N86">
        <v>30.38</v>
      </c>
      <c r="O86">
        <v>-20.77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1772</v>
      </c>
      <c r="D87">
        <v>1297304</v>
      </c>
      <c r="E87">
        <v>100859</v>
      </c>
      <c r="F87">
        <v>1399935</v>
      </c>
      <c r="G87">
        <v>17942</v>
      </c>
      <c r="H87">
        <v>0</v>
      </c>
      <c r="I87">
        <v>0</v>
      </c>
      <c r="J87">
        <v>0</v>
      </c>
      <c r="K87">
        <v>-35.21</v>
      </c>
      <c r="L87">
        <v>69.31</v>
      </c>
      <c r="M87">
        <v>-1.97</v>
      </c>
      <c r="N87">
        <v>60.57</v>
      </c>
      <c r="O87">
        <v>89.48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237</v>
      </c>
      <c r="E88">
        <v>57</v>
      </c>
      <c r="F88">
        <v>294</v>
      </c>
      <c r="G88">
        <v>0</v>
      </c>
      <c r="H88">
        <v>0</v>
      </c>
      <c r="I88">
        <v>0</v>
      </c>
      <c r="J88">
        <v>0</v>
      </c>
      <c r="K88">
        <v>0</v>
      </c>
      <c r="L88">
        <v>-33.05</v>
      </c>
      <c r="M88">
        <v>-18.57</v>
      </c>
      <c r="N88">
        <v>-30.66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237</v>
      </c>
      <c r="E89">
        <v>57</v>
      </c>
      <c r="F89">
        <v>294</v>
      </c>
      <c r="G89">
        <v>0</v>
      </c>
      <c r="H89">
        <v>0</v>
      </c>
      <c r="I89">
        <v>0</v>
      </c>
      <c r="J89">
        <v>0</v>
      </c>
      <c r="K89">
        <v>0</v>
      </c>
      <c r="L89">
        <v>-33.05</v>
      </c>
      <c r="M89">
        <v>-18.57</v>
      </c>
      <c r="N89">
        <v>-30.66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26038</v>
      </c>
      <c r="D93">
        <v>718249</v>
      </c>
      <c r="E93">
        <v>39425</v>
      </c>
      <c r="F93">
        <v>783712</v>
      </c>
      <c r="G93">
        <v>6329</v>
      </c>
      <c r="H93">
        <v>0</v>
      </c>
      <c r="I93">
        <v>0</v>
      </c>
      <c r="J93">
        <v>0</v>
      </c>
      <c r="K93">
        <v>81.02</v>
      </c>
      <c r="L93">
        <v>9.81</v>
      </c>
      <c r="M93">
        <v>-47.78</v>
      </c>
      <c r="N93">
        <v>5.34</v>
      </c>
      <c r="O93">
        <v>-47.93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666</v>
      </c>
      <c r="D94">
        <v>50542</v>
      </c>
      <c r="E94">
        <v>3722</v>
      </c>
      <c r="F94">
        <v>54930</v>
      </c>
      <c r="G94">
        <v>1059</v>
      </c>
      <c r="H94">
        <v>0</v>
      </c>
      <c r="I94">
        <v>0</v>
      </c>
      <c r="J94">
        <v>0</v>
      </c>
      <c r="K94">
        <v>-50.37</v>
      </c>
      <c r="L94">
        <v>-6.47</v>
      </c>
      <c r="M94">
        <v>15.59</v>
      </c>
      <c r="N94">
        <v>-6.26</v>
      </c>
      <c r="O94">
        <v>-3.9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27810</v>
      </c>
      <c r="D95">
        <v>2015553</v>
      </c>
      <c r="E95">
        <v>140284</v>
      </c>
      <c r="F95">
        <v>2183647</v>
      </c>
      <c r="G95">
        <v>24271</v>
      </c>
      <c r="H95">
        <v>0</v>
      </c>
      <c r="I95">
        <v>0</v>
      </c>
      <c r="J95">
        <v>0</v>
      </c>
      <c r="K95">
        <v>62.45</v>
      </c>
      <c r="L95">
        <v>41.91</v>
      </c>
      <c r="M95">
        <v>-21.36</v>
      </c>
      <c r="N95">
        <v>35.14</v>
      </c>
      <c r="O95">
        <v>12.24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46695</v>
      </c>
      <c r="D96">
        <v>1253</v>
      </c>
      <c r="E96">
        <v>127</v>
      </c>
      <c r="F96">
        <v>48075</v>
      </c>
      <c r="G96">
        <v>4908</v>
      </c>
      <c r="H96">
        <v>0</v>
      </c>
      <c r="I96">
        <v>0</v>
      </c>
      <c r="J96">
        <v>0</v>
      </c>
      <c r="K96">
        <v>-1.06</v>
      </c>
      <c r="L96">
        <v>216.41</v>
      </c>
      <c r="M96">
        <v>4.96</v>
      </c>
      <c r="N96">
        <v>0.76</v>
      </c>
      <c r="O96">
        <v>11.24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3060009</v>
      </c>
      <c r="D97">
        <v>47386036</v>
      </c>
      <c r="E97">
        <v>5152652</v>
      </c>
      <c r="F97">
        <v>55598697</v>
      </c>
      <c r="G97">
        <v>2389062</v>
      </c>
      <c r="H97">
        <v>644666</v>
      </c>
      <c r="I97">
        <v>0</v>
      </c>
      <c r="J97">
        <v>0</v>
      </c>
      <c r="K97">
        <v>-5.35</v>
      </c>
      <c r="L97">
        <v>36.02</v>
      </c>
      <c r="M97">
        <v>13.94</v>
      </c>
      <c r="N97">
        <v>30.53</v>
      </c>
      <c r="O97">
        <v>23.93</v>
      </c>
      <c r="P97">
        <v>9.93</v>
      </c>
      <c r="Q97">
        <v>0</v>
      </c>
      <c r="R97">
        <v>0</v>
      </c>
    </row>
    <row r="98" spans="1:18" ht="15">
      <c r="A98">
        <v>3</v>
      </c>
      <c r="B98">
        <v>32</v>
      </c>
      <c r="C98">
        <v>6304</v>
      </c>
      <c r="D98">
        <v>0</v>
      </c>
      <c r="E98">
        <v>949239</v>
      </c>
      <c r="F98">
        <v>955543</v>
      </c>
      <c r="G98">
        <v>254249</v>
      </c>
      <c r="H98">
        <v>0</v>
      </c>
      <c r="I98">
        <v>0</v>
      </c>
      <c r="J98">
        <v>0</v>
      </c>
      <c r="K98">
        <v>-11.35</v>
      </c>
      <c r="L98">
        <v>0</v>
      </c>
      <c r="M98">
        <v>24.58</v>
      </c>
      <c r="N98">
        <v>24.25</v>
      </c>
      <c r="O98">
        <v>9.34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227839</v>
      </c>
      <c r="F99">
        <v>227839</v>
      </c>
      <c r="G99">
        <v>19037</v>
      </c>
      <c r="H99">
        <v>0</v>
      </c>
      <c r="I99">
        <v>0</v>
      </c>
      <c r="J99">
        <v>0</v>
      </c>
      <c r="K99">
        <v>0</v>
      </c>
      <c r="L99">
        <v>0</v>
      </c>
      <c r="M99">
        <v>-2.59</v>
      </c>
      <c r="N99">
        <v>-2.59</v>
      </c>
      <c r="O99">
        <v>43.73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146160</v>
      </c>
      <c r="F100">
        <v>146160</v>
      </c>
      <c r="G100">
        <v>20850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-0.39</v>
      </c>
      <c r="N100">
        <v>-0.39</v>
      </c>
      <c r="O100">
        <v>20.29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46284</v>
      </c>
      <c r="D101">
        <v>1253</v>
      </c>
      <c r="E101">
        <v>48</v>
      </c>
      <c r="F101">
        <v>47585</v>
      </c>
      <c r="G101">
        <v>4901</v>
      </c>
      <c r="H101">
        <v>0</v>
      </c>
      <c r="I101">
        <v>0</v>
      </c>
      <c r="J101">
        <v>0</v>
      </c>
      <c r="K101">
        <v>-0.83</v>
      </c>
      <c r="L101">
        <v>216.41</v>
      </c>
      <c r="M101">
        <v>-47.83</v>
      </c>
      <c r="N101">
        <v>0.9</v>
      </c>
      <c r="O101">
        <v>11.21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411</v>
      </c>
      <c r="D102">
        <v>0</v>
      </c>
      <c r="E102">
        <v>76</v>
      </c>
      <c r="F102">
        <v>487</v>
      </c>
      <c r="G102">
        <v>7</v>
      </c>
      <c r="H102">
        <v>0</v>
      </c>
      <c r="I102">
        <v>0</v>
      </c>
      <c r="J102">
        <v>0</v>
      </c>
      <c r="K102">
        <v>-21.71</v>
      </c>
      <c r="L102">
        <v>0</v>
      </c>
      <c r="M102">
        <v>230.43</v>
      </c>
      <c r="N102">
        <v>-11.13</v>
      </c>
      <c r="O102">
        <v>40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3760</v>
      </c>
      <c r="D103">
        <v>436554</v>
      </c>
      <c r="E103">
        <v>182637</v>
      </c>
      <c r="F103">
        <v>622951</v>
      </c>
      <c r="G103">
        <v>10310</v>
      </c>
      <c r="H103">
        <v>0</v>
      </c>
      <c r="I103">
        <v>0</v>
      </c>
      <c r="J103">
        <v>0</v>
      </c>
      <c r="K103">
        <v>17.06</v>
      </c>
      <c r="L103">
        <v>11.49</v>
      </c>
      <c r="M103">
        <v>-20.87</v>
      </c>
      <c r="N103">
        <v>-0.42</v>
      </c>
      <c r="O103">
        <v>-12.12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3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-50</v>
      </c>
      <c r="N105">
        <v>-50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64987</v>
      </c>
      <c r="D106">
        <v>1758087</v>
      </c>
      <c r="E106">
        <v>45888</v>
      </c>
      <c r="F106">
        <v>1868962</v>
      </c>
      <c r="G106">
        <v>11443</v>
      </c>
      <c r="H106">
        <v>0</v>
      </c>
      <c r="I106">
        <v>0</v>
      </c>
      <c r="J106">
        <v>0</v>
      </c>
      <c r="K106">
        <v>2.55</v>
      </c>
      <c r="L106">
        <v>-11.78</v>
      </c>
      <c r="M106">
        <v>27.73</v>
      </c>
      <c r="N106">
        <v>-10.67</v>
      </c>
      <c r="O106">
        <v>13.75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5304501</v>
      </c>
      <c r="D107">
        <v>1999472</v>
      </c>
      <c r="E107">
        <v>74560</v>
      </c>
      <c r="F107">
        <v>30286505</v>
      </c>
      <c r="G107">
        <v>3935914</v>
      </c>
      <c r="H107">
        <v>31401</v>
      </c>
      <c r="I107">
        <v>41632353</v>
      </c>
      <c r="J107">
        <v>0</v>
      </c>
      <c r="K107">
        <v>12.74</v>
      </c>
      <c r="L107">
        <v>4.8</v>
      </c>
      <c r="M107">
        <v>0.18</v>
      </c>
      <c r="N107">
        <v>72.75</v>
      </c>
      <c r="O107">
        <v>9.45</v>
      </c>
      <c r="P107">
        <v>0.08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383749</v>
      </c>
      <c r="D109">
        <v>65442</v>
      </c>
      <c r="E109">
        <v>1287</v>
      </c>
      <c r="F109">
        <v>4823820</v>
      </c>
      <c r="G109">
        <v>4039507</v>
      </c>
      <c r="H109">
        <v>603</v>
      </c>
      <c r="I109">
        <v>9314408</v>
      </c>
      <c r="J109">
        <v>0</v>
      </c>
      <c r="K109">
        <v>4.12</v>
      </c>
      <c r="L109">
        <v>0.7</v>
      </c>
      <c r="M109">
        <v>0.01</v>
      </c>
      <c r="N109">
        <v>51.79</v>
      </c>
      <c r="O109">
        <v>43.37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3444</v>
      </c>
      <c r="D110">
        <v>108</v>
      </c>
      <c r="E110">
        <v>1</v>
      </c>
      <c r="F110">
        <v>8114</v>
      </c>
      <c r="G110">
        <v>7</v>
      </c>
      <c r="H110">
        <v>21</v>
      </c>
      <c r="I110">
        <v>11695</v>
      </c>
      <c r="J110">
        <v>0</v>
      </c>
      <c r="K110">
        <v>29.45</v>
      </c>
      <c r="L110">
        <v>0.92</v>
      </c>
      <c r="M110">
        <v>0.01</v>
      </c>
      <c r="N110">
        <v>69.38</v>
      </c>
      <c r="O110">
        <v>0.06</v>
      </c>
      <c r="P110">
        <v>0.18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323504</v>
      </c>
      <c r="D111">
        <v>543446</v>
      </c>
      <c r="E111">
        <v>33</v>
      </c>
      <c r="F111">
        <v>521819</v>
      </c>
      <c r="G111">
        <v>10079</v>
      </c>
      <c r="H111">
        <v>1054</v>
      </c>
      <c r="I111">
        <v>1399935</v>
      </c>
      <c r="J111">
        <v>0</v>
      </c>
      <c r="K111">
        <v>23.11</v>
      </c>
      <c r="L111">
        <v>38.82</v>
      </c>
      <c r="M111">
        <v>0</v>
      </c>
      <c r="N111">
        <v>37.27</v>
      </c>
      <c r="O111">
        <v>0.72</v>
      </c>
      <c r="P111">
        <v>0.08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290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294</v>
      </c>
      <c r="J112">
        <v>0</v>
      </c>
      <c r="K112">
        <v>98.64</v>
      </c>
      <c r="L112">
        <v>0</v>
      </c>
      <c r="M112">
        <v>0</v>
      </c>
      <c r="N112">
        <v>1.36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6105340</v>
      </c>
      <c r="D113">
        <v>2630822</v>
      </c>
      <c r="E113">
        <v>76788</v>
      </c>
      <c r="F113">
        <v>35703521</v>
      </c>
      <c r="G113">
        <v>8014909</v>
      </c>
      <c r="H113">
        <v>33212</v>
      </c>
      <c r="I113">
        <v>52564592</v>
      </c>
      <c r="J113">
        <v>0</v>
      </c>
      <c r="K113">
        <v>11.62</v>
      </c>
      <c r="L113">
        <v>5</v>
      </c>
      <c r="M113">
        <v>0.15</v>
      </c>
      <c r="N113">
        <v>67.92</v>
      </c>
      <c r="O113">
        <v>15.25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910061</v>
      </c>
      <c r="D114">
        <v>1286814</v>
      </c>
      <c r="E114">
        <v>3669</v>
      </c>
      <c r="F114">
        <v>159291</v>
      </c>
      <c r="G114">
        <v>179722</v>
      </c>
      <c r="H114">
        <v>8711</v>
      </c>
      <c r="I114">
        <v>2548268</v>
      </c>
      <c r="J114">
        <v>0</v>
      </c>
      <c r="K114">
        <v>35.72</v>
      </c>
      <c r="L114">
        <v>50.5</v>
      </c>
      <c r="M114">
        <v>0.14</v>
      </c>
      <c r="N114">
        <v>6.25</v>
      </c>
      <c r="O114">
        <v>7.05</v>
      </c>
      <c r="P114">
        <v>0.34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3950854</v>
      </c>
      <c r="D115">
        <v>1089404</v>
      </c>
      <c r="E115">
        <v>58468</v>
      </c>
      <c r="F115">
        <v>32787392</v>
      </c>
      <c r="G115">
        <v>7304942</v>
      </c>
      <c r="H115">
        <v>15909</v>
      </c>
      <c r="I115">
        <v>45206969</v>
      </c>
      <c r="J115">
        <v>0</v>
      </c>
      <c r="K115">
        <v>8.73</v>
      </c>
      <c r="L115">
        <v>2.41</v>
      </c>
      <c r="M115">
        <v>0.13</v>
      </c>
      <c r="N115">
        <v>72.53</v>
      </c>
      <c r="O115">
        <v>16.16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1244425</v>
      </c>
      <c r="D116">
        <v>254604</v>
      </c>
      <c r="E116">
        <v>14651</v>
      </c>
      <c r="F116">
        <v>2756838</v>
      </c>
      <c r="G116">
        <v>530245</v>
      </c>
      <c r="H116">
        <v>8592</v>
      </c>
      <c r="I116">
        <v>4809355</v>
      </c>
      <c r="J116">
        <v>0</v>
      </c>
      <c r="K116">
        <v>25.88</v>
      </c>
      <c r="L116">
        <v>5.29</v>
      </c>
      <c r="M116">
        <v>0.3</v>
      </c>
      <c r="N116">
        <v>57.32</v>
      </c>
      <c r="O116">
        <v>11.03</v>
      </c>
      <c r="P116">
        <v>0.18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240790</v>
      </c>
      <c r="D117">
        <v>770702</v>
      </c>
      <c r="E117">
        <v>85848</v>
      </c>
      <c r="F117">
        <v>434978</v>
      </c>
      <c r="G117">
        <v>4044</v>
      </c>
      <c r="H117">
        <v>215983</v>
      </c>
      <c r="I117">
        <v>1752345</v>
      </c>
      <c r="J117">
        <v>0</v>
      </c>
      <c r="K117">
        <v>13.74</v>
      </c>
      <c r="L117">
        <v>43.98</v>
      </c>
      <c r="M117">
        <v>4.9</v>
      </c>
      <c r="N117">
        <v>24.82</v>
      </c>
      <c r="O117">
        <v>0.23</v>
      </c>
      <c r="P117">
        <v>12.33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2768</v>
      </c>
      <c r="E119">
        <v>4517</v>
      </c>
      <c r="F119">
        <v>0</v>
      </c>
      <c r="G119">
        <v>0</v>
      </c>
      <c r="H119">
        <v>0</v>
      </c>
      <c r="I119">
        <v>7285</v>
      </c>
      <c r="J119">
        <v>0</v>
      </c>
      <c r="K119">
        <v>0</v>
      </c>
      <c r="L119">
        <v>38</v>
      </c>
      <c r="M119">
        <v>62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4610</v>
      </c>
      <c r="D120">
        <v>1019</v>
      </c>
      <c r="E120">
        <v>0</v>
      </c>
      <c r="F120">
        <v>0</v>
      </c>
      <c r="G120">
        <v>0</v>
      </c>
      <c r="H120">
        <v>20309</v>
      </c>
      <c r="I120">
        <v>25938</v>
      </c>
      <c r="J120">
        <v>0</v>
      </c>
      <c r="K120">
        <v>17.77</v>
      </c>
      <c r="L120">
        <v>3.93</v>
      </c>
      <c r="M120">
        <v>0</v>
      </c>
      <c r="N120">
        <v>0</v>
      </c>
      <c r="O120">
        <v>0</v>
      </c>
      <c r="P120">
        <v>78.3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212224</v>
      </c>
      <c r="D121">
        <v>310186</v>
      </c>
      <c r="E121">
        <v>45674</v>
      </c>
      <c r="F121">
        <v>116020</v>
      </c>
      <c r="G121">
        <v>6103</v>
      </c>
      <c r="H121">
        <v>93505</v>
      </c>
      <c r="I121">
        <v>783712</v>
      </c>
      <c r="J121">
        <v>0</v>
      </c>
      <c r="K121">
        <v>27.08</v>
      </c>
      <c r="L121">
        <v>39.58</v>
      </c>
      <c r="M121">
        <v>5.83</v>
      </c>
      <c r="N121">
        <v>14.8</v>
      </c>
      <c r="O121">
        <v>0.78</v>
      </c>
      <c r="P121">
        <v>11.93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501118</v>
      </c>
      <c r="D122">
        <v>1418238</v>
      </c>
      <c r="E122">
        <v>136039</v>
      </c>
      <c r="F122">
        <v>584188</v>
      </c>
      <c r="G122">
        <v>11239</v>
      </c>
      <c r="H122">
        <v>335208</v>
      </c>
      <c r="I122">
        <v>2986030</v>
      </c>
      <c r="J122">
        <v>0</v>
      </c>
      <c r="K122">
        <v>16.77</v>
      </c>
      <c r="L122">
        <v>47.5</v>
      </c>
      <c r="M122">
        <v>4.56</v>
      </c>
      <c r="N122">
        <v>19.56</v>
      </c>
      <c r="O122">
        <v>0.38</v>
      </c>
      <c r="P122">
        <v>11.23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6606458</v>
      </c>
      <c r="D123">
        <v>4049060</v>
      </c>
      <c r="E123">
        <v>212827</v>
      </c>
      <c r="F123">
        <v>36287709</v>
      </c>
      <c r="G123">
        <v>8026148</v>
      </c>
      <c r="H123">
        <v>368420</v>
      </c>
      <c r="I123">
        <v>55550622</v>
      </c>
      <c r="J123">
        <v>0</v>
      </c>
      <c r="K123">
        <v>11.9</v>
      </c>
      <c r="L123">
        <v>7.29</v>
      </c>
      <c r="M123">
        <v>0.38</v>
      </c>
      <c r="N123">
        <v>65.32</v>
      </c>
      <c r="O123">
        <v>14.45</v>
      </c>
      <c r="P123">
        <v>0.66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382989</v>
      </c>
      <c r="D124">
        <v>176519</v>
      </c>
      <c r="E124">
        <v>11954</v>
      </c>
      <c r="F124">
        <v>352135</v>
      </c>
      <c r="G124">
        <v>30880</v>
      </c>
      <c r="H124">
        <v>1066</v>
      </c>
      <c r="I124">
        <v>955543</v>
      </c>
      <c r="J124">
        <v>0</v>
      </c>
      <c r="K124">
        <v>40.09</v>
      </c>
      <c r="L124">
        <v>18.47</v>
      </c>
      <c r="M124">
        <v>1.25</v>
      </c>
      <c r="N124">
        <v>36.85</v>
      </c>
      <c r="O124">
        <v>3.23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41065</v>
      </c>
      <c r="D125">
        <v>23094</v>
      </c>
      <c r="E125">
        <v>1179</v>
      </c>
      <c r="F125">
        <v>26352</v>
      </c>
      <c r="G125">
        <v>282181</v>
      </c>
      <c r="H125">
        <v>128</v>
      </c>
      <c r="I125">
        <v>373999</v>
      </c>
      <c r="J125">
        <v>0</v>
      </c>
      <c r="K125">
        <v>10.98</v>
      </c>
      <c r="L125">
        <v>6.17</v>
      </c>
      <c r="M125">
        <v>0.32</v>
      </c>
      <c r="N125">
        <v>7.05</v>
      </c>
      <c r="O125">
        <v>75.45</v>
      </c>
      <c r="P125">
        <v>0.03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90142</v>
      </c>
      <c r="D126">
        <v>22354</v>
      </c>
      <c r="E126">
        <v>907</v>
      </c>
      <c r="F126">
        <v>63263</v>
      </c>
      <c r="G126">
        <v>29402</v>
      </c>
      <c r="H126">
        <v>133</v>
      </c>
      <c r="I126">
        <v>206201</v>
      </c>
      <c r="J126">
        <v>0</v>
      </c>
      <c r="K126">
        <v>43.72</v>
      </c>
      <c r="L126">
        <v>10.84</v>
      </c>
      <c r="M126">
        <v>0.44</v>
      </c>
      <c r="N126">
        <v>30.68</v>
      </c>
      <c r="O126">
        <v>14.26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43494</v>
      </c>
      <c r="D127">
        <v>333563</v>
      </c>
      <c r="E127">
        <v>0</v>
      </c>
      <c r="F127">
        <v>33190</v>
      </c>
      <c r="G127">
        <v>1092</v>
      </c>
      <c r="H127">
        <v>5411</v>
      </c>
      <c r="I127">
        <v>416750</v>
      </c>
      <c r="J127">
        <v>0</v>
      </c>
      <c r="K127">
        <v>10.44</v>
      </c>
      <c r="L127">
        <v>80.04</v>
      </c>
      <c r="M127">
        <v>0</v>
      </c>
      <c r="N127">
        <v>7.96</v>
      </c>
      <c r="O127">
        <v>0.26</v>
      </c>
      <c r="P127">
        <v>1.3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81320</v>
      </c>
      <c r="D128">
        <v>717</v>
      </c>
      <c r="E128">
        <v>2793</v>
      </c>
      <c r="F128">
        <v>1241269</v>
      </c>
      <c r="G128">
        <v>399897</v>
      </c>
      <c r="H128">
        <v>138449</v>
      </c>
      <c r="I128">
        <v>1864445</v>
      </c>
      <c r="J128">
        <v>0</v>
      </c>
      <c r="K128">
        <v>4.35</v>
      </c>
      <c r="L128">
        <v>0.04</v>
      </c>
      <c r="M128">
        <v>0.15</v>
      </c>
      <c r="N128">
        <v>66.58</v>
      </c>
      <c r="O128">
        <v>21.45</v>
      </c>
      <c r="P128">
        <v>7.43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18.07</v>
      </c>
      <c r="L129">
        <v>11.16</v>
      </c>
      <c r="M129">
        <v>184.27</v>
      </c>
      <c r="N129">
        <v>47.74</v>
      </c>
      <c r="O129">
        <v>-2.25</v>
      </c>
      <c r="P129">
        <v>-20</v>
      </c>
      <c r="Q129">
        <v>30.57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6.72</v>
      </c>
      <c r="L130">
        <v>-32.87</v>
      </c>
      <c r="M130">
        <v>-98.04</v>
      </c>
      <c r="N130">
        <v>-1.58</v>
      </c>
      <c r="O130">
        <v>-23.87</v>
      </c>
      <c r="P130">
        <v>71.29</v>
      </c>
      <c r="Q130">
        <v>-10.66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80.5</v>
      </c>
      <c r="L131">
        <v>86.64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2.62</v>
      </c>
      <c r="L132">
        <v>0.4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5.61</v>
      </c>
      <c r="L133">
        <v>8.31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3.91</v>
      </c>
      <c r="L134">
        <v>1.94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7.19</v>
      </c>
      <c r="L136">
        <v>2.71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K21" sqref="K21"/>
    </sheetView>
  </sheetViews>
  <sheetFormatPr defaultColWidth="9.140625" defaultRowHeight="15"/>
  <sheetData>
    <row r="1" spans="1:18" ht="15">
      <c r="A1">
        <v>1</v>
      </c>
      <c r="B1">
        <v>1</v>
      </c>
      <c r="C1">
        <v>1434595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-0.01</v>
      </c>
      <c r="L1">
        <v>8.69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1011258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-1.81</v>
      </c>
      <c r="L2">
        <v>6.12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1238901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-2.7</v>
      </c>
      <c r="L3">
        <v>7.5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2439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-9.53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12150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-10.47</v>
      </c>
      <c r="L5">
        <v>0.07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110511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-12.31</v>
      </c>
      <c r="L6">
        <v>0.67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91949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-15.38</v>
      </c>
      <c r="L7">
        <v>0.56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1022952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-0.18</v>
      </c>
      <c r="L8">
        <v>6.19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1332496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5.53</v>
      </c>
      <c r="L9">
        <v>8.07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8013133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-6.7</v>
      </c>
      <c r="L10">
        <v>48.52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5341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-2.02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18619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1.49</v>
      </c>
      <c r="L12">
        <v>0.11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1321228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-1.74</v>
      </c>
      <c r="L13">
        <v>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38728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-17.32</v>
      </c>
      <c r="L14">
        <v>0.23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187523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-3.1</v>
      </c>
      <c r="L15">
        <v>1.14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250857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10.69</v>
      </c>
      <c r="L16">
        <v>1.52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150345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5.25</v>
      </c>
      <c r="L17">
        <v>0.91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272048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7.75</v>
      </c>
      <c r="L18">
        <v>1.65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16515073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-3.39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2290270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1.61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1198589</v>
      </c>
      <c r="D21">
        <v>32825913</v>
      </c>
      <c r="E21">
        <v>131305</v>
      </c>
      <c r="F21">
        <v>156139</v>
      </c>
      <c r="G21">
        <v>308093</v>
      </c>
      <c r="H21">
        <v>28319129</v>
      </c>
      <c r="I21">
        <v>1027061</v>
      </c>
      <c r="J21">
        <v>29654283</v>
      </c>
      <c r="K21">
        <v>22.47</v>
      </c>
      <c r="L21">
        <v>49.37</v>
      </c>
      <c r="M21">
        <v>-24.24</v>
      </c>
      <c r="N21">
        <v>-12.55</v>
      </c>
      <c r="O21">
        <v>4.04</v>
      </c>
      <c r="P21">
        <v>59.81</v>
      </c>
      <c r="Q21">
        <v>11.58</v>
      </c>
      <c r="R21">
        <v>56.6</v>
      </c>
    </row>
    <row r="22" spans="1:18" ht="15">
      <c r="A22">
        <v>2</v>
      </c>
      <c r="B22">
        <v>2</v>
      </c>
      <c r="C22">
        <v>3794</v>
      </c>
      <c r="D22">
        <v>113609</v>
      </c>
      <c r="E22">
        <v>0</v>
      </c>
      <c r="F22">
        <v>0</v>
      </c>
      <c r="G22">
        <v>3921</v>
      </c>
      <c r="H22">
        <v>75846</v>
      </c>
      <c r="I22">
        <v>6790</v>
      </c>
      <c r="J22">
        <v>86557</v>
      </c>
      <c r="K22">
        <v>-0.86</v>
      </c>
      <c r="L22">
        <v>-3.19</v>
      </c>
      <c r="M22">
        <v>0</v>
      </c>
      <c r="N22">
        <v>0</v>
      </c>
      <c r="O22">
        <v>-18.84</v>
      </c>
      <c r="P22">
        <v>54.28</v>
      </c>
      <c r="Q22">
        <v>-36.45</v>
      </c>
      <c r="R22">
        <v>33.83</v>
      </c>
    </row>
    <row r="23" spans="1:18" ht="15">
      <c r="A23">
        <v>2</v>
      </c>
      <c r="B23">
        <v>3</v>
      </c>
      <c r="C23">
        <v>333617</v>
      </c>
      <c r="D23">
        <v>19939514</v>
      </c>
      <c r="E23">
        <v>204</v>
      </c>
      <c r="F23">
        <v>1513</v>
      </c>
      <c r="G23">
        <v>54391</v>
      </c>
      <c r="H23">
        <v>82516</v>
      </c>
      <c r="I23">
        <v>332</v>
      </c>
      <c r="J23">
        <v>137239</v>
      </c>
      <c r="K23">
        <v>4.93</v>
      </c>
      <c r="L23">
        <v>5.84</v>
      </c>
      <c r="M23">
        <v>-23.02</v>
      </c>
      <c r="N23">
        <v>-52.54</v>
      </c>
      <c r="O23">
        <v>20.78</v>
      </c>
      <c r="P23">
        <v>2.04</v>
      </c>
      <c r="Q23">
        <v>54.42</v>
      </c>
      <c r="R23">
        <v>8.82</v>
      </c>
    </row>
    <row r="24" spans="1:18" ht="15">
      <c r="A24">
        <v>2</v>
      </c>
      <c r="B24">
        <v>4</v>
      </c>
      <c r="C24">
        <v>1780</v>
      </c>
      <c r="D24">
        <v>84043</v>
      </c>
      <c r="E24">
        <v>1</v>
      </c>
      <c r="F24">
        <v>24</v>
      </c>
      <c r="G24">
        <v>585</v>
      </c>
      <c r="H24">
        <v>2187</v>
      </c>
      <c r="I24">
        <v>0</v>
      </c>
      <c r="J24">
        <v>2772</v>
      </c>
      <c r="K24">
        <v>-17.93</v>
      </c>
      <c r="L24">
        <v>5.48</v>
      </c>
      <c r="M24">
        <v>-66.67</v>
      </c>
      <c r="N24">
        <v>-57.14</v>
      </c>
      <c r="O24">
        <v>29.14</v>
      </c>
      <c r="P24">
        <v>-87.3</v>
      </c>
      <c r="Q24">
        <v>0</v>
      </c>
      <c r="R24">
        <v>-84.32</v>
      </c>
    </row>
    <row r="25" spans="1:18" ht="15">
      <c r="A25">
        <v>2</v>
      </c>
      <c r="B25">
        <v>5</v>
      </c>
      <c r="C25">
        <v>1533986</v>
      </c>
      <c r="D25">
        <v>52849470</v>
      </c>
      <c r="E25">
        <v>131510</v>
      </c>
      <c r="F25">
        <v>157676</v>
      </c>
      <c r="G25">
        <v>363069</v>
      </c>
      <c r="H25">
        <v>28403832</v>
      </c>
      <c r="I25">
        <v>1027393</v>
      </c>
      <c r="J25">
        <v>29794294</v>
      </c>
      <c r="K25">
        <v>18.11</v>
      </c>
      <c r="L25">
        <v>29.23</v>
      </c>
      <c r="M25">
        <v>-24.24</v>
      </c>
      <c r="N25">
        <v>-13.27</v>
      </c>
      <c r="O25">
        <v>6.28</v>
      </c>
      <c r="P25">
        <v>59.41</v>
      </c>
      <c r="Q25">
        <v>11.59</v>
      </c>
      <c r="R25">
        <v>56.15</v>
      </c>
    </row>
    <row r="26" spans="1:18" ht="15">
      <c r="A26">
        <v>2</v>
      </c>
      <c r="B26">
        <v>6</v>
      </c>
      <c r="C26">
        <v>4669</v>
      </c>
      <c r="D26">
        <v>314118</v>
      </c>
      <c r="E26">
        <v>20</v>
      </c>
      <c r="F26">
        <v>38</v>
      </c>
      <c r="G26">
        <v>9863</v>
      </c>
      <c r="H26">
        <v>84952</v>
      </c>
      <c r="I26">
        <v>0</v>
      </c>
      <c r="J26">
        <v>94815</v>
      </c>
      <c r="K26">
        <v>-10.68</v>
      </c>
      <c r="L26">
        <v>-3.62</v>
      </c>
      <c r="M26">
        <v>81.82</v>
      </c>
      <c r="N26">
        <v>40.74</v>
      </c>
      <c r="O26">
        <v>-14.2</v>
      </c>
      <c r="P26">
        <v>47.47</v>
      </c>
      <c r="Q26">
        <v>-100</v>
      </c>
      <c r="R26">
        <v>37.13</v>
      </c>
    </row>
    <row r="27" spans="1:18" ht="15">
      <c r="A27">
        <v>2</v>
      </c>
      <c r="B27">
        <v>7</v>
      </c>
      <c r="C27">
        <v>712</v>
      </c>
      <c r="D27">
        <v>4056</v>
      </c>
      <c r="E27">
        <v>0</v>
      </c>
      <c r="F27">
        <v>0</v>
      </c>
      <c r="G27">
        <v>861</v>
      </c>
      <c r="H27">
        <v>2496</v>
      </c>
      <c r="I27">
        <v>0</v>
      </c>
      <c r="J27">
        <v>3357</v>
      </c>
      <c r="K27">
        <v>-25.37</v>
      </c>
      <c r="L27">
        <v>-48.9</v>
      </c>
      <c r="M27">
        <v>0</v>
      </c>
      <c r="N27">
        <v>0</v>
      </c>
      <c r="O27">
        <v>-18.08</v>
      </c>
      <c r="P27">
        <v>-43.35</v>
      </c>
      <c r="Q27">
        <v>0</v>
      </c>
      <c r="R27">
        <v>-38.48</v>
      </c>
    </row>
    <row r="28" spans="1:18" ht="15">
      <c r="A28">
        <v>2</v>
      </c>
      <c r="B28">
        <v>8</v>
      </c>
      <c r="C28">
        <v>405287</v>
      </c>
      <c r="D28">
        <v>15079162</v>
      </c>
      <c r="E28">
        <v>4450</v>
      </c>
      <c r="F28">
        <v>135004</v>
      </c>
      <c r="G28">
        <v>9911</v>
      </c>
      <c r="H28">
        <v>335983</v>
      </c>
      <c r="I28">
        <v>0</v>
      </c>
      <c r="J28">
        <v>345894</v>
      </c>
      <c r="K28">
        <v>-23.13</v>
      </c>
      <c r="L28">
        <v>-10.79</v>
      </c>
      <c r="M28">
        <v>14.57</v>
      </c>
      <c r="N28">
        <v>18.66</v>
      </c>
      <c r="O28">
        <v>-53.56</v>
      </c>
      <c r="P28">
        <v>-28.17</v>
      </c>
      <c r="Q28">
        <v>0</v>
      </c>
      <c r="R28">
        <v>-29.28</v>
      </c>
    </row>
    <row r="29" spans="1:18" ht="15">
      <c r="A29">
        <v>2</v>
      </c>
      <c r="B29">
        <v>9</v>
      </c>
      <c r="C29">
        <v>13477</v>
      </c>
      <c r="D29">
        <v>67990</v>
      </c>
      <c r="E29">
        <v>25160</v>
      </c>
      <c r="F29">
        <v>6392</v>
      </c>
      <c r="G29">
        <v>4753</v>
      </c>
      <c r="H29">
        <v>132132</v>
      </c>
      <c r="I29">
        <v>0</v>
      </c>
      <c r="J29">
        <v>136885</v>
      </c>
      <c r="K29">
        <v>-39.3</v>
      </c>
      <c r="L29">
        <v>-30.5</v>
      </c>
      <c r="M29">
        <v>120.33</v>
      </c>
      <c r="N29">
        <v>214.26</v>
      </c>
      <c r="O29">
        <v>-78.88</v>
      </c>
      <c r="P29">
        <v>76.64</v>
      </c>
      <c r="Q29">
        <v>0</v>
      </c>
      <c r="R29">
        <v>40.68</v>
      </c>
    </row>
    <row r="30" spans="1:18" ht="15">
      <c r="A30">
        <v>2</v>
      </c>
      <c r="B30">
        <v>10</v>
      </c>
      <c r="C30">
        <v>419476</v>
      </c>
      <c r="D30">
        <v>15151208</v>
      </c>
      <c r="E30">
        <v>29610</v>
      </c>
      <c r="F30">
        <v>141396</v>
      </c>
      <c r="G30">
        <v>15525</v>
      </c>
      <c r="H30">
        <v>470611</v>
      </c>
      <c r="I30">
        <v>0</v>
      </c>
      <c r="J30">
        <v>486136</v>
      </c>
      <c r="K30">
        <v>-23.78</v>
      </c>
      <c r="L30">
        <v>-10.92</v>
      </c>
      <c r="M30">
        <v>93.49</v>
      </c>
      <c r="N30">
        <v>22.1</v>
      </c>
      <c r="O30">
        <v>-65.42</v>
      </c>
      <c r="P30">
        <v>-13.96</v>
      </c>
      <c r="Q30">
        <v>0</v>
      </c>
      <c r="R30">
        <v>-17.86</v>
      </c>
    </row>
    <row r="31" spans="1:18" ht="15">
      <c r="A31">
        <v>2</v>
      </c>
      <c r="B31">
        <v>11</v>
      </c>
      <c r="C31">
        <v>1953462</v>
      </c>
      <c r="D31">
        <v>68000678</v>
      </c>
      <c r="E31">
        <v>161120</v>
      </c>
      <c r="F31">
        <v>299072</v>
      </c>
      <c r="G31">
        <v>378594</v>
      </c>
      <c r="H31">
        <v>28874443</v>
      </c>
      <c r="I31">
        <v>1027393</v>
      </c>
      <c r="J31">
        <v>30280430</v>
      </c>
      <c r="K31">
        <v>5.64</v>
      </c>
      <c r="L31">
        <v>17.44</v>
      </c>
      <c r="M31">
        <v>-14.7</v>
      </c>
      <c r="N31">
        <v>0.5</v>
      </c>
      <c r="O31">
        <v>-2.05</v>
      </c>
      <c r="P31">
        <v>57.22</v>
      </c>
      <c r="Q31">
        <v>11.59</v>
      </c>
      <c r="R31">
        <v>53.92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151813</v>
      </c>
      <c r="D33">
        <v>3597626</v>
      </c>
      <c r="E33">
        <v>17866</v>
      </c>
      <c r="F33">
        <v>9315</v>
      </c>
      <c r="G33">
        <v>2268</v>
      </c>
      <c r="H33">
        <v>3365157</v>
      </c>
      <c r="I33">
        <v>400378</v>
      </c>
      <c r="J33">
        <v>3767803</v>
      </c>
      <c r="K33">
        <v>25.69</v>
      </c>
      <c r="L33">
        <v>16.01</v>
      </c>
      <c r="M33">
        <v>-0.82</v>
      </c>
      <c r="N33">
        <v>26.44</v>
      </c>
      <c r="O33">
        <v>-3.37</v>
      </c>
      <c r="P33">
        <v>16.44</v>
      </c>
      <c r="Q33">
        <v>35.72</v>
      </c>
      <c r="R33">
        <v>18.21</v>
      </c>
    </row>
    <row r="34" spans="1:18" ht="15">
      <c r="A34">
        <v>2</v>
      </c>
      <c r="B34">
        <v>14</v>
      </c>
      <c r="C34">
        <v>31600</v>
      </c>
      <c r="D34">
        <v>3982520</v>
      </c>
      <c r="E34">
        <v>1257</v>
      </c>
      <c r="F34">
        <v>8551</v>
      </c>
      <c r="G34">
        <v>0</v>
      </c>
      <c r="H34">
        <v>3977367</v>
      </c>
      <c r="I34">
        <v>36369</v>
      </c>
      <c r="J34">
        <v>4013736</v>
      </c>
      <c r="K34">
        <v>1.04</v>
      </c>
      <c r="L34">
        <v>-9.21</v>
      </c>
      <c r="M34">
        <v>-13.25</v>
      </c>
      <c r="N34">
        <v>29.21</v>
      </c>
      <c r="O34">
        <v>0</v>
      </c>
      <c r="P34">
        <v>-8.83</v>
      </c>
      <c r="Q34">
        <v>32.65</v>
      </c>
      <c r="R34">
        <v>-8.58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874</v>
      </c>
      <c r="D36">
        <v>18705</v>
      </c>
      <c r="E36">
        <v>0</v>
      </c>
      <c r="F36">
        <v>0</v>
      </c>
      <c r="G36">
        <v>0</v>
      </c>
      <c r="H36">
        <v>19932</v>
      </c>
      <c r="I36">
        <v>0</v>
      </c>
      <c r="J36">
        <v>19932</v>
      </c>
      <c r="K36">
        <v>-26.37</v>
      </c>
      <c r="L36">
        <v>-33.2</v>
      </c>
      <c r="M36">
        <v>0</v>
      </c>
      <c r="N36">
        <v>0</v>
      </c>
      <c r="O36">
        <v>0</v>
      </c>
      <c r="P36">
        <v>-33.47</v>
      </c>
      <c r="Q36">
        <v>0</v>
      </c>
      <c r="R36">
        <v>-33.47</v>
      </c>
    </row>
    <row r="37" spans="1:18" ht="15">
      <c r="A37">
        <v>2</v>
      </c>
      <c r="B37">
        <v>17</v>
      </c>
      <c r="C37">
        <v>184287</v>
      </c>
      <c r="D37">
        <v>7598851</v>
      </c>
      <c r="E37">
        <v>19123</v>
      </c>
      <c r="F37">
        <v>17866</v>
      </c>
      <c r="G37">
        <v>2268</v>
      </c>
      <c r="H37">
        <v>7362456</v>
      </c>
      <c r="I37">
        <v>436747</v>
      </c>
      <c r="J37">
        <v>7801471</v>
      </c>
      <c r="K37">
        <v>20.23</v>
      </c>
      <c r="L37">
        <v>1.1</v>
      </c>
      <c r="M37">
        <v>-1.74</v>
      </c>
      <c r="N37">
        <v>27.75</v>
      </c>
      <c r="O37">
        <v>-3.37</v>
      </c>
      <c r="P37">
        <v>1.09</v>
      </c>
      <c r="Q37">
        <v>35.46</v>
      </c>
      <c r="R37">
        <v>2.54</v>
      </c>
    </row>
    <row r="38" spans="1:18" ht="15">
      <c r="A38">
        <v>2</v>
      </c>
      <c r="B38">
        <v>18</v>
      </c>
      <c r="C38">
        <v>138</v>
      </c>
      <c r="D38">
        <v>4243</v>
      </c>
      <c r="E38">
        <v>714</v>
      </c>
      <c r="F38">
        <v>23</v>
      </c>
      <c r="G38">
        <v>0</v>
      </c>
      <c r="H38">
        <v>4667</v>
      </c>
      <c r="I38">
        <v>0</v>
      </c>
      <c r="J38">
        <v>4667</v>
      </c>
      <c r="K38">
        <v>23.21</v>
      </c>
      <c r="L38">
        <v>77.9</v>
      </c>
      <c r="M38">
        <v>-2.19</v>
      </c>
      <c r="N38">
        <v>-14.81</v>
      </c>
      <c r="O38">
        <v>0</v>
      </c>
      <c r="P38">
        <v>61.71</v>
      </c>
      <c r="Q38">
        <v>0</v>
      </c>
      <c r="R38">
        <v>61.71</v>
      </c>
    </row>
    <row r="39" spans="1:18" ht="15">
      <c r="A39">
        <v>2</v>
      </c>
      <c r="B39">
        <v>19</v>
      </c>
      <c r="C39">
        <v>184425</v>
      </c>
      <c r="D39">
        <v>7603094</v>
      </c>
      <c r="E39">
        <v>19837</v>
      </c>
      <c r="F39">
        <v>17889</v>
      </c>
      <c r="G39">
        <v>2268</v>
      </c>
      <c r="H39">
        <v>7367123</v>
      </c>
      <c r="I39">
        <v>436747</v>
      </c>
      <c r="J39">
        <v>7806138</v>
      </c>
      <c r="K39">
        <v>20.23</v>
      </c>
      <c r="L39">
        <v>1.13</v>
      </c>
      <c r="M39">
        <v>-1.76</v>
      </c>
      <c r="N39">
        <v>27.67</v>
      </c>
      <c r="O39">
        <v>-3.37</v>
      </c>
      <c r="P39">
        <v>1.11</v>
      </c>
      <c r="Q39">
        <v>35.46</v>
      </c>
      <c r="R39">
        <v>2.56</v>
      </c>
    </row>
    <row r="40" spans="1:18" ht="15">
      <c r="A40">
        <v>2</v>
      </c>
      <c r="B40">
        <v>20</v>
      </c>
      <c r="C40">
        <v>6155</v>
      </c>
      <c r="D40">
        <v>265090</v>
      </c>
      <c r="E40">
        <v>2743</v>
      </c>
      <c r="F40">
        <v>158345</v>
      </c>
      <c r="G40">
        <v>5206</v>
      </c>
      <c r="H40">
        <v>29</v>
      </c>
      <c r="I40">
        <v>0</v>
      </c>
      <c r="J40">
        <v>5235</v>
      </c>
      <c r="K40">
        <v>22.61</v>
      </c>
      <c r="L40">
        <v>4.82</v>
      </c>
      <c r="M40">
        <v>-97.56</v>
      </c>
      <c r="N40">
        <v>-78.19</v>
      </c>
      <c r="O40">
        <v>-10.61</v>
      </c>
      <c r="P40">
        <v>-98.14</v>
      </c>
      <c r="Q40">
        <v>-100</v>
      </c>
      <c r="R40">
        <v>-29.07</v>
      </c>
    </row>
    <row r="41" spans="1:18" ht="15">
      <c r="A41">
        <v>2</v>
      </c>
      <c r="B41">
        <v>21</v>
      </c>
      <c r="C41">
        <v>14393</v>
      </c>
      <c r="D41">
        <v>1188384</v>
      </c>
      <c r="E41">
        <v>0</v>
      </c>
      <c r="F41">
        <v>92</v>
      </c>
      <c r="G41">
        <v>0</v>
      </c>
      <c r="H41">
        <v>1166416</v>
      </c>
      <c r="I41">
        <v>17386</v>
      </c>
      <c r="J41">
        <v>1183802</v>
      </c>
      <c r="K41">
        <v>18.27</v>
      </c>
      <c r="L41">
        <v>83.66</v>
      </c>
      <c r="M41">
        <v>0</v>
      </c>
      <c r="N41">
        <v>-72.94</v>
      </c>
      <c r="O41">
        <v>0</v>
      </c>
      <c r="P41">
        <v>81.46</v>
      </c>
      <c r="Q41">
        <v>59.81</v>
      </c>
      <c r="R41">
        <v>81.1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18396</v>
      </c>
      <c r="D47">
        <v>604843</v>
      </c>
      <c r="E47">
        <v>0</v>
      </c>
      <c r="F47">
        <v>0</v>
      </c>
      <c r="G47">
        <v>161798</v>
      </c>
      <c r="H47">
        <v>442939</v>
      </c>
      <c r="I47">
        <v>0</v>
      </c>
      <c r="J47">
        <v>604737</v>
      </c>
      <c r="K47">
        <v>461.02</v>
      </c>
      <c r="L47">
        <v>217.03</v>
      </c>
      <c r="M47">
        <v>0</v>
      </c>
      <c r="N47">
        <v>0</v>
      </c>
      <c r="O47">
        <v>1113.06</v>
      </c>
      <c r="P47">
        <v>145.13</v>
      </c>
      <c r="Q47">
        <v>0</v>
      </c>
      <c r="R47">
        <v>211.67</v>
      </c>
    </row>
    <row r="48" spans="1:18" ht="15">
      <c r="A48">
        <v>2</v>
      </c>
      <c r="B48">
        <v>28</v>
      </c>
      <c r="C48">
        <v>2129</v>
      </c>
      <c r="D48">
        <v>6924</v>
      </c>
      <c r="E48">
        <v>0</v>
      </c>
      <c r="F48">
        <v>0</v>
      </c>
      <c r="G48">
        <v>521</v>
      </c>
      <c r="H48">
        <v>6101</v>
      </c>
      <c r="I48">
        <v>0</v>
      </c>
      <c r="J48">
        <v>6622</v>
      </c>
      <c r="K48">
        <v>22.22</v>
      </c>
      <c r="L48">
        <v>-14.49</v>
      </c>
      <c r="M48">
        <v>0</v>
      </c>
      <c r="N48">
        <v>0</v>
      </c>
      <c r="O48">
        <v>46.35</v>
      </c>
      <c r="P48">
        <v>-12.25</v>
      </c>
      <c r="Q48">
        <v>0</v>
      </c>
      <c r="R48">
        <v>-9.4</v>
      </c>
    </row>
    <row r="49" spans="1:18" ht="15">
      <c r="A49">
        <v>2</v>
      </c>
      <c r="B49">
        <v>29</v>
      </c>
      <c r="C49">
        <v>32789</v>
      </c>
      <c r="D49">
        <v>1793227</v>
      </c>
      <c r="E49">
        <v>0</v>
      </c>
      <c r="F49">
        <v>92</v>
      </c>
      <c r="G49">
        <v>161798</v>
      </c>
      <c r="H49">
        <v>1609355</v>
      </c>
      <c r="I49">
        <v>17386</v>
      </c>
      <c r="J49">
        <v>1788539</v>
      </c>
      <c r="K49">
        <v>112.24</v>
      </c>
      <c r="L49">
        <v>114.03</v>
      </c>
      <c r="M49">
        <v>0</v>
      </c>
      <c r="N49">
        <v>-72.94</v>
      </c>
      <c r="O49">
        <v>1113.06</v>
      </c>
      <c r="P49">
        <v>95.43</v>
      </c>
      <c r="Q49">
        <v>59.81</v>
      </c>
      <c r="R49">
        <v>110.99</v>
      </c>
    </row>
    <row r="50" spans="1:18" ht="15">
      <c r="A50">
        <v>2</v>
      </c>
      <c r="B50">
        <v>30</v>
      </c>
      <c r="C50">
        <v>37833</v>
      </c>
      <c r="D50">
        <v>1559386</v>
      </c>
      <c r="E50">
        <v>971</v>
      </c>
      <c r="F50">
        <v>3735</v>
      </c>
      <c r="G50">
        <v>4201</v>
      </c>
      <c r="H50">
        <v>1100</v>
      </c>
      <c r="I50">
        <v>1</v>
      </c>
      <c r="J50">
        <v>5302</v>
      </c>
      <c r="K50">
        <v>44.41</v>
      </c>
      <c r="L50">
        <v>18.7</v>
      </c>
      <c r="M50">
        <v>-23.9</v>
      </c>
      <c r="N50">
        <v>33.2</v>
      </c>
      <c r="O50">
        <v>3.55</v>
      </c>
      <c r="P50">
        <v>350.82</v>
      </c>
      <c r="Q50">
        <v>-99.71</v>
      </c>
      <c r="R50">
        <v>14.07</v>
      </c>
    </row>
    <row r="51" spans="1:18" ht="15">
      <c r="A51">
        <v>2</v>
      </c>
      <c r="B51">
        <v>31</v>
      </c>
      <c r="C51">
        <v>2189254</v>
      </c>
      <c r="D51">
        <v>79458502</v>
      </c>
      <c r="E51">
        <v>307944</v>
      </c>
      <c r="F51">
        <v>540795</v>
      </c>
      <c r="G51">
        <v>552804</v>
      </c>
      <c r="H51">
        <v>38146102</v>
      </c>
      <c r="I51">
        <v>1489782</v>
      </c>
      <c r="J51">
        <v>40188688</v>
      </c>
      <c r="K51">
        <v>7.54</v>
      </c>
      <c r="L51">
        <v>16.74</v>
      </c>
      <c r="M51">
        <v>-28.59</v>
      </c>
      <c r="N51">
        <v>-50.84</v>
      </c>
      <c r="O51">
        <v>34.06</v>
      </c>
      <c r="P51">
        <v>42.65</v>
      </c>
      <c r="Q51">
        <v>14.67</v>
      </c>
      <c r="R51">
        <v>41.25</v>
      </c>
    </row>
    <row r="52" spans="1:18" ht="15">
      <c r="A52">
        <v>2</v>
      </c>
      <c r="B52">
        <v>32</v>
      </c>
      <c r="C52">
        <v>507121</v>
      </c>
      <c r="D52">
        <v>21740511</v>
      </c>
      <c r="E52">
        <v>12824</v>
      </c>
      <c r="F52">
        <v>37975</v>
      </c>
      <c r="G52">
        <v>54819</v>
      </c>
      <c r="H52">
        <v>427232</v>
      </c>
      <c r="I52">
        <v>0</v>
      </c>
      <c r="J52">
        <v>482051</v>
      </c>
      <c r="K52">
        <v>37.64</v>
      </c>
      <c r="L52">
        <v>17.93</v>
      </c>
      <c r="M52">
        <v>-5.87</v>
      </c>
      <c r="N52">
        <v>-66.83</v>
      </c>
      <c r="O52">
        <v>66.82</v>
      </c>
      <c r="P52">
        <v>74.75</v>
      </c>
      <c r="Q52">
        <v>0</v>
      </c>
      <c r="R52">
        <v>73.81</v>
      </c>
    </row>
    <row r="53" spans="1:18" ht="15">
      <c r="A53">
        <v>2</v>
      </c>
      <c r="B53">
        <v>33</v>
      </c>
      <c r="C53">
        <v>2722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-7.6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128063</v>
      </c>
      <c r="F54">
        <v>116125</v>
      </c>
      <c r="G54">
        <v>0</v>
      </c>
      <c r="H54">
        <v>0</v>
      </c>
      <c r="I54">
        <v>260698</v>
      </c>
      <c r="J54">
        <v>260698</v>
      </c>
      <c r="K54">
        <v>0</v>
      </c>
      <c r="L54">
        <v>0</v>
      </c>
      <c r="M54">
        <v>-24.42</v>
      </c>
      <c r="N54">
        <v>-15.38</v>
      </c>
      <c r="O54">
        <v>0</v>
      </c>
      <c r="P54">
        <v>0</v>
      </c>
      <c r="Q54">
        <v>-4.13</v>
      </c>
      <c r="R54">
        <v>-4.13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258</v>
      </c>
      <c r="F55">
        <v>32372</v>
      </c>
      <c r="G55">
        <v>0</v>
      </c>
      <c r="H55">
        <v>96762</v>
      </c>
      <c r="I55">
        <v>0</v>
      </c>
      <c r="J55">
        <v>96762</v>
      </c>
      <c r="K55">
        <v>0</v>
      </c>
      <c r="L55">
        <v>0</v>
      </c>
      <c r="M55">
        <v>-96.16</v>
      </c>
      <c r="N55">
        <v>-12.21</v>
      </c>
      <c r="O55">
        <v>0</v>
      </c>
      <c r="P55">
        <v>4.9</v>
      </c>
      <c r="Q55">
        <v>0</v>
      </c>
      <c r="R55">
        <v>4.9</v>
      </c>
    </row>
    <row r="56" spans="1:18" ht="15">
      <c r="A56">
        <v>2</v>
      </c>
      <c r="B56">
        <v>36</v>
      </c>
      <c r="C56">
        <v>0</v>
      </c>
      <c r="D56">
        <v>0</v>
      </c>
      <c r="E56">
        <v>17354</v>
      </c>
      <c r="F56">
        <v>8535</v>
      </c>
      <c r="G56">
        <v>0</v>
      </c>
      <c r="H56">
        <v>0</v>
      </c>
      <c r="I56">
        <v>24134</v>
      </c>
      <c r="J56">
        <v>24134</v>
      </c>
      <c r="K56">
        <v>0</v>
      </c>
      <c r="L56">
        <v>0</v>
      </c>
      <c r="M56">
        <v>-0.6</v>
      </c>
      <c r="N56">
        <v>39.26</v>
      </c>
      <c r="O56">
        <v>0</v>
      </c>
      <c r="P56">
        <v>0</v>
      </c>
      <c r="Q56">
        <v>54.31</v>
      </c>
      <c r="R56">
        <v>54.31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1257</v>
      </c>
      <c r="F57">
        <v>8551</v>
      </c>
      <c r="G57">
        <v>0</v>
      </c>
      <c r="H57">
        <v>0</v>
      </c>
      <c r="I57">
        <v>8560</v>
      </c>
      <c r="J57">
        <v>8560</v>
      </c>
      <c r="K57">
        <v>0</v>
      </c>
      <c r="L57">
        <v>0</v>
      </c>
      <c r="M57">
        <v>-13.25</v>
      </c>
      <c r="N57">
        <v>29.21</v>
      </c>
      <c r="O57">
        <v>0</v>
      </c>
      <c r="P57">
        <v>0</v>
      </c>
      <c r="Q57">
        <v>78.63</v>
      </c>
      <c r="R57">
        <v>78.63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51</v>
      </c>
      <c r="F58">
        <v>454</v>
      </c>
      <c r="G58">
        <v>0</v>
      </c>
      <c r="H58">
        <v>3537</v>
      </c>
      <c r="I58">
        <v>0</v>
      </c>
      <c r="J58">
        <v>3537</v>
      </c>
      <c r="K58">
        <v>0</v>
      </c>
      <c r="L58">
        <v>0</v>
      </c>
      <c r="M58">
        <v>0</v>
      </c>
      <c r="N58">
        <v>-5.81</v>
      </c>
      <c r="O58">
        <v>0</v>
      </c>
      <c r="P58">
        <v>0.71</v>
      </c>
      <c r="Q58">
        <v>0</v>
      </c>
      <c r="R58">
        <v>0.71</v>
      </c>
    </row>
    <row r="59" spans="1:18" ht="15">
      <c r="A59">
        <v>2</v>
      </c>
      <c r="B59">
        <v>39</v>
      </c>
      <c r="C59">
        <v>37681</v>
      </c>
      <c r="D59">
        <v>1559088</v>
      </c>
      <c r="E59">
        <v>957</v>
      </c>
      <c r="F59">
        <v>3636</v>
      </c>
      <c r="G59">
        <v>4199</v>
      </c>
      <c r="H59">
        <v>1100</v>
      </c>
      <c r="I59">
        <v>0</v>
      </c>
      <c r="J59">
        <v>5299</v>
      </c>
      <c r="K59">
        <v>44.25</v>
      </c>
      <c r="L59">
        <v>18.81</v>
      </c>
      <c r="M59">
        <v>-23.56</v>
      </c>
      <c r="N59">
        <v>29.67</v>
      </c>
      <c r="O59">
        <v>3.5</v>
      </c>
      <c r="P59">
        <v>350.82</v>
      </c>
      <c r="Q59">
        <v>-100</v>
      </c>
      <c r="R59">
        <v>22.63</v>
      </c>
    </row>
    <row r="60" spans="1:18" ht="15">
      <c r="A60">
        <v>2</v>
      </c>
      <c r="B60">
        <v>40</v>
      </c>
      <c r="C60">
        <v>152</v>
      </c>
      <c r="D60">
        <v>298</v>
      </c>
      <c r="E60">
        <v>14</v>
      </c>
      <c r="F60">
        <v>99</v>
      </c>
      <c r="G60">
        <v>2</v>
      </c>
      <c r="H60">
        <v>0</v>
      </c>
      <c r="I60">
        <v>1</v>
      </c>
      <c r="J60">
        <v>3</v>
      </c>
      <c r="K60">
        <v>100</v>
      </c>
      <c r="L60">
        <v>-78.97</v>
      </c>
      <c r="M60">
        <v>-41.67</v>
      </c>
      <c r="N60">
        <v>0</v>
      </c>
      <c r="O60">
        <v>0</v>
      </c>
      <c r="P60">
        <v>0</v>
      </c>
      <c r="Q60">
        <v>-99.69</v>
      </c>
      <c r="R60">
        <v>-99.08</v>
      </c>
    </row>
    <row r="61" spans="1:18" ht="15">
      <c r="A61">
        <v>2</v>
      </c>
      <c r="B61">
        <v>41</v>
      </c>
      <c r="C61">
        <v>12423</v>
      </c>
      <c r="D61">
        <v>237027</v>
      </c>
      <c r="E61">
        <v>124244</v>
      </c>
      <c r="F61">
        <v>61662</v>
      </c>
      <c r="G61">
        <v>737</v>
      </c>
      <c r="H61">
        <v>294052</v>
      </c>
      <c r="I61">
        <v>8255</v>
      </c>
      <c r="J61">
        <v>303044</v>
      </c>
      <c r="K61">
        <v>-2.91</v>
      </c>
      <c r="L61">
        <v>-0.22</v>
      </c>
      <c r="M61">
        <v>13.35</v>
      </c>
      <c r="N61">
        <v>4.1</v>
      </c>
      <c r="O61">
        <v>146.49</v>
      </c>
      <c r="P61">
        <v>11.63</v>
      </c>
      <c r="Q61">
        <v>-81.58</v>
      </c>
      <c r="R61">
        <v>-1.78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256280</v>
      </c>
      <c r="D64">
        <v>3844592</v>
      </c>
      <c r="E64">
        <v>436</v>
      </c>
      <c r="F64">
        <v>0</v>
      </c>
      <c r="G64">
        <v>11818</v>
      </c>
      <c r="H64">
        <v>1710594</v>
      </c>
      <c r="I64">
        <v>4110</v>
      </c>
      <c r="J64">
        <v>1726522</v>
      </c>
      <c r="K64">
        <v>86.66</v>
      </c>
      <c r="L64">
        <v>34.45</v>
      </c>
      <c r="M64">
        <v>30.15</v>
      </c>
      <c r="N64">
        <v>0</v>
      </c>
      <c r="O64">
        <v>3.91</v>
      </c>
      <c r="P64">
        <v>16.04</v>
      </c>
      <c r="Q64">
        <v>37.46</v>
      </c>
      <c r="R64">
        <v>15.99</v>
      </c>
    </row>
    <row r="65" spans="1:18" ht="15">
      <c r="A65">
        <v>2</v>
      </c>
      <c r="B65">
        <v>45</v>
      </c>
      <c r="C65">
        <v>1382</v>
      </c>
      <c r="D65">
        <v>233128</v>
      </c>
      <c r="E65">
        <v>3</v>
      </c>
      <c r="F65">
        <v>1</v>
      </c>
      <c r="G65">
        <v>0</v>
      </c>
      <c r="H65">
        <v>2996</v>
      </c>
      <c r="I65">
        <v>0</v>
      </c>
      <c r="J65">
        <v>2996</v>
      </c>
      <c r="K65">
        <v>-25.22</v>
      </c>
      <c r="L65">
        <v>-49.17</v>
      </c>
      <c r="M65">
        <v>0</v>
      </c>
      <c r="N65">
        <v>0</v>
      </c>
      <c r="O65">
        <v>0</v>
      </c>
      <c r="P65">
        <v>-98.6</v>
      </c>
      <c r="Q65">
        <v>0</v>
      </c>
      <c r="R65">
        <v>-98.6</v>
      </c>
    </row>
    <row r="66" spans="1:18" ht="15">
      <c r="A66">
        <v>2</v>
      </c>
      <c r="B66">
        <v>46</v>
      </c>
      <c r="C66">
        <v>621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4040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28</v>
      </c>
      <c r="D67">
        <v>0</v>
      </c>
      <c r="E67">
        <v>0</v>
      </c>
      <c r="F67">
        <v>28</v>
      </c>
      <c r="G67">
        <v>0</v>
      </c>
      <c r="H67">
        <v>0</v>
      </c>
      <c r="I67">
        <v>0</v>
      </c>
      <c r="J67">
        <v>0</v>
      </c>
      <c r="K67">
        <v>-20</v>
      </c>
      <c r="L67">
        <v>0</v>
      </c>
      <c r="M67">
        <v>0</v>
      </c>
      <c r="N67">
        <v>-20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2170521</v>
      </c>
      <c r="D68">
        <v>35813954</v>
      </c>
      <c r="E68">
        <v>3328311</v>
      </c>
      <c r="F68">
        <v>41312786</v>
      </c>
      <c r="G68">
        <v>1580589</v>
      </c>
      <c r="H68">
        <v>0</v>
      </c>
      <c r="I68">
        <v>0</v>
      </c>
      <c r="J68">
        <v>0</v>
      </c>
      <c r="K68">
        <v>-10.88</v>
      </c>
      <c r="L68">
        <v>50.25</v>
      </c>
      <c r="M68">
        <v>27.4</v>
      </c>
      <c r="N68">
        <v>43.03</v>
      </c>
      <c r="O68">
        <v>19.49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25362</v>
      </c>
      <c r="D69">
        <v>68734</v>
      </c>
      <c r="E69">
        <v>22079</v>
      </c>
      <c r="F69">
        <v>116175</v>
      </c>
      <c r="G69">
        <v>10290</v>
      </c>
      <c r="H69">
        <v>0</v>
      </c>
      <c r="I69">
        <v>0</v>
      </c>
      <c r="J69">
        <v>0</v>
      </c>
      <c r="K69">
        <v>-0.9</v>
      </c>
      <c r="L69">
        <v>36.07</v>
      </c>
      <c r="M69">
        <v>-10.87</v>
      </c>
      <c r="N69">
        <v>15.16</v>
      </c>
      <c r="O69">
        <v>-32.62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232749</v>
      </c>
      <c r="D70">
        <v>79377</v>
      </c>
      <c r="E70">
        <v>2173</v>
      </c>
      <c r="F70">
        <v>314299</v>
      </c>
      <c r="G70">
        <v>45270</v>
      </c>
      <c r="H70">
        <v>0</v>
      </c>
      <c r="I70">
        <v>0</v>
      </c>
      <c r="J70">
        <v>0</v>
      </c>
      <c r="K70">
        <v>5.6</v>
      </c>
      <c r="L70">
        <v>3.09</v>
      </c>
      <c r="M70">
        <v>-59.94</v>
      </c>
      <c r="N70">
        <v>3.79</v>
      </c>
      <c r="O70">
        <v>2.71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2512</v>
      </c>
      <c r="D71">
        <v>2726</v>
      </c>
      <c r="E71">
        <v>2</v>
      </c>
      <c r="F71">
        <v>5240</v>
      </c>
      <c r="G71">
        <v>436</v>
      </c>
      <c r="H71">
        <v>0</v>
      </c>
      <c r="I71">
        <v>0</v>
      </c>
      <c r="J71">
        <v>0</v>
      </c>
      <c r="K71">
        <v>10.13</v>
      </c>
      <c r="L71">
        <v>-84.15</v>
      </c>
      <c r="M71">
        <v>0</v>
      </c>
      <c r="N71">
        <v>-73.1</v>
      </c>
      <c r="O71">
        <v>-72.1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2405810</v>
      </c>
      <c r="D72">
        <v>35896057</v>
      </c>
      <c r="E72">
        <v>3330486</v>
      </c>
      <c r="F72">
        <v>41632353</v>
      </c>
      <c r="G72">
        <v>1626295</v>
      </c>
      <c r="H72">
        <v>0</v>
      </c>
      <c r="I72">
        <v>0</v>
      </c>
      <c r="J72">
        <v>0</v>
      </c>
      <c r="K72">
        <v>-9.5</v>
      </c>
      <c r="L72">
        <v>50</v>
      </c>
      <c r="M72">
        <v>27.22</v>
      </c>
      <c r="N72">
        <v>42.54</v>
      </c>
      <c r="O72">
        <v>18.84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6009</v>
      </c>
      <c r="D73">
        <v>12104</v>
      </c>
      <c r="E73">
        <v>3405</v>
      </c>
      <c r="F73">
        <v>21518</v>
      </c>
      <c r="G73">
        <v>1956</v>
      </c>
      <c r="H73">
        <v>0</v>
      </c>
      <c r="I73">
        <v>0</v>
      </c>
      <c r="J73">
        <v>0</v>
      </c>
      <c r="K73">
        <v>-16.44</v>
      </c>
      <c r="L73">
        <v>-7.09</v>
      </c>
      <c r="M73">
        <v>41.11</v>
      </c>
      <c r="N73">
        <v>-4.92</v>
      </c>
      <c r="O73">
        <v>3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130199</v>
      </c>
      <c r="D74">
        <v>467907</v>
      </c>
      <c r="E74">
        <v>47550</v>
      </c>
      <c r="F74">
        <v>645656</v>
      </c>
      <c r="G74">
        <v>46692</v>
      </c>
      <c r="H74">
        <v>0</v>
      </c>
      <c r="I74">
        <v>0</v>
      </c>
      <c r="J74">
        <v>0</v>
      </c>
      <c r="K74">
        <v>-7.73</v>
      </c>
      <c r="L74">
        <v>-17.76</v>
      </c>
      <c r="M74">
        <v>2.15</v>
      </c>
      <c r="N74">
        <v>-14.66</v>
      </c>
      <c r="O74">
        <v>-24.38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370950</v>
      </c>
      <c r="D75">
        <v>659509</v>
      </c>
      <c r="E75">
        <v>54712</v>
      </c>
      <c r="F75">
        <v>1085171</v>
      </c>
      <c r="G75">
        <v>233825</v>
      </c>
      <c r="H75">
        <v>0</v>
      </c>
      <c r="I75">
        <v>0</v>
      </c>
      <c r="J75">
        <v>0</v>
      </c>
      <c r="K75">
        <v>32.62</v>
      </c>
      <c r="L75">
        <v>19.06</v>
      </c>
      <c r="M75">
        <v>48.67</v>
      </c>
      <c r="N75">
        <v>24.66</v>
      </c>
      <c r="O75">
        <v>166.73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507158</v>
      </c>
      <c r="D76">
        <v>1139520</v>
      </c>
      <c r="E76">
        <v>105667</v>
      </c>
      <c r="F76">
        <v>1752345</v>
      </c>
      <c r="G76">
        <v>282473</v>
      </c>
      <c r="H76">
        <v>0</v>
      </c>
      <c r="I76">
        <v>0</v>
      </c>
      <c r="J76">
        <v>0</v>
      </c>
      <c r="K76">
        <v>18.49</v>
      </c>
      <c r="L76">
        <v>0.32</v>
      </c>
      <c r="M76">
        <v>23.2</v>
      </c>
      <c r="N76">
        <v>6.22</v>
      </c>
      <c r="O76">
        <v>86.69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2912968</v>
      </c>
      <c r="D77">
        <v>37035577</v>
      </c>
      <c r="E77">
        <v>3436153</v>
      </c>
      <c r="F77">
        <v>43384698</v>
      </c>
      <c r="G77">
        <v>1908768</v>
      </c>
      <c r="H77">
        <v>0</v>
      </c>
      <c r="I77">
        <v>0</v>
      </c>
      <c r="J77">
        <v>0</v>
      </c>
      <c r="K77">
        <v>-5.62</v>
      </c>
      <c r="L77">
        <v>47.75</v>
      </c>
      <c r="M77">
        <v>27.09</v>
      </c>
      <c r="N77">
        <v>40.6</v>
      </c>
      <c r="O77">
        <v>25.6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47313</v>
      </c>
      <c r="D79">
        <v>3962426</v>
      </c>
      <c r="E79">
        <v>1169382</v>
      </c>
      <c r="F79">
        <v>5179121</v>
      </c>
      <c r="G79">
        <v>400042</v>
      </c>
      <c r="H79">
        <v>0</v>
      </c>
      <c r="I79">
        <v>0</v>
      </c>
      <c r="J79">
        <v>0</v>
      </c>
      <c r="K79">
        <v>-21.9</v>
      </c>
      <c r="L79">
        <v>5.9</v>
      </c>
      <c r="M79">
        <v>-3.63</v>
      </c>
      <c r="N79">
        <v>3.25</v>
      </c>
      <c r="O79">
        <v>22.06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421</v>
      </c>
      <c r="D80">
        <v>3905543</v>
      </c>
      <c r="E80">
        <v>209356</v>
      </c>
      <c r="F80">
        <v>4115320</v>
      </c>
      <c r="G80">
        <v>33677</v>
      </c>
      <c r="H80">
        <v>0</v>
      </c>
      <c r="I80">
        <v>0</v>
      </c>
      <c r="J80">
        <v>0</v>
      </c>
      <c r="K80">
        <v>33.65</v>
      </c>
      <c r="L80">
        <v>-6.6</v>
      </c>
      <c r="M80">
        <v>13.14</v>
      </c>
      <c r="N80">
        <v>-5.76</v>
      </c>
      <c r="O80">
        <v>-1.18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35</v>
      </c>
      <c r="E81">
        <v>0</v>
      </c>
      <c r="F81">
        <v>35</v>
      </c>
      <c r="G81">
        <v>0</v>
      </c>
      <c r="H81">
        <v>0</v>
      </c>
      <c r="I81">
        <v>0</v>
      </c>
      <c r="J81">
        <v>0</v>
      </c>
      <c r="K81">
        <v>0</v>
      </c>
      <c r="L81">
        <v>-94.21</v>
      </c>
      <c r="M81">
        <v>0</v>
      </c>
      <c r="N81">
        <v>-94.21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19932</v>
      </c>
      <c r="E82">
        <v>0</v>
      </c>
      <c r="F82">
        <v>19932</v>
      </c>
      <c r="G82">
        <v>0</v>
      </c>
      <c r="H82">
        <v>0</v>
      </c>
      <c r="I82">
        <v>0</v>
      </c>
      <c r="J82">
        <v>0</v>
      </c>
      <c r="K82">
        <v>0</v>
      </c>
      <c r="L82">
        <v>-33.47</v>
      </c>
      <c r="M82">
        <v>0</v>
      </c>
      <c r="N82">
        <v>-33.47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47734</v>
      </c>
      <c r="D83">
        <v>7887936</v>
      </c>
      <c r="E83">
        <v>1378738</v>
      </c>
      <c r="F83">
        <v>9314408</v>
      </c>
      <c r="G83">
        <v>433719</v>
      </c>
      <c r="H83">
        <v>0</v>
      </c>
      <c r="I83">
        <v>0</v>
      </c>
      <c r="J83">
        <v>0</v>
      </c>
      <c r="K83">
        <v>-21.61</v>
      </c>
      <c r="L83">
        <v>-0.83</v>
      </c>
      <c r="M83">
        <v>-1.41</v>
      </c>
      <c r="N83">
        <v>-1.05</v>
      </c>
      <c r="O83">
        <v>19.87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5782</v>
      </c>
      <c r="E84">
        <v>1503</v>
      </c>
      <c r="F84">
        <v>7285</v>
      </c>
      <c r="G84">
        <v>1159</v>
      </c>
      <c r="H84">
        <v>0</v>
      </c>
      <c r="I84">
        <v>0</v>
      </c>
      <c r="J84">
        <v>0</v>
      </c>
      <c r="K84">
        <v>0</v>
      </c>
      <c r="L84">
        <v>42.06</v>
      </c>
      <c r="M84">
        <v>41.53</v>
      </c>
      <c r="N84">
        <v>41.95</v>
      </c>
      <c r="O84">
        <v>20.73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47734</v>
      </c>
      <c r="D85">
        <v>7893718</v>
      </c>
      <c r="E85">
        <v>1380241</v>
      </c>
      <c r="F85">
        <v>9321693</v>
      </c>
      <c r="G85">
        <v>434878</v>
      </c>
      <c r="H85">
        <v>0</v>
      </c>
      <c r="I85">
        <v>0</v>
      </c>
      <c r="J85">
        <v>0</v>
      </c>
      <c r="K85">
        <v>-21.61</v>
      </c>
      <c r="L85">
        <v>-0.81</v>
      </c>
      <c r="M85">
        <v>-1.38</v>
      </c>
      <c r="N85">
        <v>-1.03</v>
      </c>
      <c r="O85">
        <v>19.87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21042</v>
      </c>
      <c r="D86">
        <v>3381</v>
      </c>
      <c r="E86">
        <v>13210</v>
      </c>
      <c r="F86">
        <v>37633</v>
      </c>
      <c r="G86">
        <v>5927</v>
      </c>
      <c r="H86">
        <v>0</v>
      </c>
      <c r="I86">
        <v>0</v>
      </c>
      <c r="J86">
        <v>0</v>
      </c>
      <c r="K86">
        <v>16.42</v>
      </c>
      <c r="L86">
        <v>255.15</v>
      </c>
      <c r="M86">
        <v>34.29</v>
      </c>
      <c r="N86">
        <v>30.38</v>
      </c>
      <c r="O86">
        <v>-20.77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1772</v>
      </c>
      <c r="D87">
        <v>1297304</v>
      </c>
      <c r="E87">
        <v>100859</v>
      </c>
      <c r="F87">
        <v>1399935</v>
      </c>
      <c r="G87">
        <v>17942</v>
      </c>
      <c r="H87">
        <v>0</v>
      </c>
      <c r="I87">
        <v>0</v>
      </c>
      <c r="J87">
        <v>0</v>
      </c>
      <c r="K87">
        <v>-35.21</v>
      </c>
      <c r="L87">
        <v>69.31</v>
      </c>
      <c r="M87">
        <v>-1.97</v>
      </c>
      <c r="N87">
        <v>60.57</v>
      </c>
      <c r="O87">
        <v>89.48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237</v>
      </c>
      <c r="E88">
        <v>57</v>
      </c>
      <c r="F88">
        <v>294</v>
      </c>
      <c r="G88">
        <v>0</v>
      </c>
      <c r="H88">
        <v>0</v>
      </c>
      <c r="I88">
        <v>0</v>
      </c>
      <c r="J88">
        <v>0</v>
      </c>
      <c r="K88">
        <v>0</v>
      </c>
      <c r="L88">
        <v>-33.05</v>
      </c>
      <c r="M88">
        <v>-18.57</v>
      </c>
      <c r="N88">
        <v>-30.66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237</v>
      </c>
      <c r="E89">
        <v>57</v>
      </c>
      <c r="F89">
        <v>294</v>
      </c>
      <c r="G89">
        <v>0</v>
      </c>
      <c r="H89">
        <v>0</v>
      </c>
      <c r="I89">
        <v>0</v>
      </c>
      <c r="J89">
        <v>0</v>
      </c>
      <c r="K89">
        <v>0</v>
      </c>
      <c r="L89">
        <v>-33.05</v>
      </c>
      <c r="M89">
        <v>-18.57</v>
      </c>
      <c r="N89">
        <v>-30.66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26038</v>
      </c>
      <c r="D93">
        <v>718249</v>
      </c>
      <c r="E93">
        <v>39425</v>
      </c>
      <c r="F93">
        <v>783712</v>
      </c>
      <c r="G93">
        <v>6329</v>
      </c>
      <c r="H93">
        <v>0</v>
      </c>
      <c r="I93">
        <v>0</v>
      </c>
      <c r="J93">
        <v>0</v>
      </c>
      <c r="K93">
        <v>81.02</v>
      </c>
      <c r="L93">
        <v>9.81</v>
      </c>
      <c r="M93">
        <v>-47.78</v>
      </c>
      <c r="N93">
        <v>5.34</v>
      </c>
      <c r="O93">
        <v>-47.93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666</v>
      </c>
      <c r="D94">
        <v>50542</v>
      </c>
      <c r="E94">
        <v>3722</v>
      </c>
      <c r="F94">
        <v>54930</v>
      </c>
      <c r="G94">
        <v>1059</v>
      </c>
      <c r="H94">
        <v>0</v>
      </c>
      <c r="I94">
        <v>0</v>
      </c>
      <c r="J94">
        <v>0</v>
      </c>
      <c r="K94">
        <v>-50.37</v>
      </c>
      <c r="L94">
        <v>-6.47</v>
      </c>
      <c r="M94">
        <v>15.59</v>
      </c>
      <c r="N94">
        <v>-6.26</v>
      </c>
      <c r="O94">
        <v>-3.9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27810</v>
      </c>
      <c r="D95">
        <v>2015553</v>
      </c>
      <c r="E95">
        <v>140284</v>
      </c>
      <c r="F95">
        <v>2183647</v>
      </c>
      <c r="G95">
        <v>24271</v>
      </c>
      <c r="H95">
        <v>0</v>
      </c>
      <c r="I95">
        <v>0</v>
      </c>
      <c r="J95">
        <v>0</v>
      </c>
      <c r="K95">
        <v>62.45</v>
      </c>
      <c r="L95">
        <v>41.91</v>
      </c>
      <c r="M95">
        <v>-21.36</v>
      </c>
      <c r="N95">
        <v>35.14</v>
      </c>
      <c r="O95">
        <v>12.24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46695</v>
      </c>
      <c r="D96">
        <v>1253</v>
      </c>
      <c r="E96">
        <v>127</v>
      </c>
      <c r="F96">
        <v>48075</v>
      </c>
      <c r="G96">
        <v>4908</v>
      </c>
      <c r="H96">
        <v>0</v>
      </c>
      <c r="I96">
        <v>0</v>
      </c>
      <c r="J96">
        <v>0</v>
      </c>
      <c r="K96">
        <v>-1.06</v>
      </c>
      <c r="L96">
        <v>216.41</v>
      </c>
      <c r="M96">
        <v>4.96</v>
      </c>
      <c r="N96">
        <v>0.76</v>
      </c>
      <c r="O96">
        <v>11.24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3060009</v>
      </c>
      <c r="D97">
        <v>47386036</v>
      </c>
      <c r="E97">
        <v>5152652</v>
      </c>
      <c r="F97">
        <v>55598697</v>
      </c>
      <c r="G97">
        <v>2389062</v>
      </c>
      <c r="H97">
        <v>644666</v>
      </c>
      <c r="I97">
        <v>0</v>
      </c>
      <c r="J97">
        <v>0</v>
      </c>
      <c r="K97">
        <v>-5.35</v>
      </c>
      <c r="L97">
        <v>36.02</v>
      </c>
      <c r="M97">
        <v>13.94</v>
      </c>
      <c r="N97">
        <v>30.53</v>
      </c>
      <c r="O97">
        <v>23.93</v>
      </c>
      <c r="P97">
        <v>9.93</v>
      </c>
      <c r="Q97">
        <v>0</v>
      </c>
      <c r="R97">
        <v>0</v>
      </c>
    </row>
    <row r="98" spans="1:18" ht="15">
      <c r="A98">
        <v>3</v>
      </c>
      <c r="B98">
        <v>32</v>
      </c>
      <c r="C98">
        <v>6304</v>
      </c>
      <c r="D98">
        <v>0</v>
      </c>
      <c r="E98">
        <v>949239</v>
      </c>
      <c r="F98">
        <v>955543</v>
      </c>
      <c r="G98">
        <v>254249</v>
      </c>
      <c r="H98">
        <v>0</v>
      </c>
      <c r="I98">
        <v>0</v>
      </c>
      <c r="J98">
        <v>0</v>
      </c>
      <c r="K98">
        <v>-11.35</v>
      </c>
      <c r="L98">
        <v>0</v>
      </c>
      <c r="M98">
        <v>24.58</v>
      </c>
      <c r="N98">
        <v>24.25</v>
      </c>
      <c r="O98">
        <v>9.34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227839</v>
      </c>
      <c r="F99">
        <v>227839</v>
      </c>
      <c r="G99">
        <v>19037</v>
      </c>
      <c r="H99">
        <v>0</v>
      </c>
      <c r="I99">
        <v>0</v>
      </c>
      <c r="J99">
        <v>0</v>
      </c>
      <c r="K99">
        <v>0</v>
      </c>
      <c r="L99">
        <v>0</v>
      </c>
      <c r="M99">
        <v>-2.59</v>
      </c>
      <c r="N99">
        <v>-2.59</v>
      </c>
      <c r="O99">
        <v>43.73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146160</v>
      </c>
      <c r="F100">
        <v>146160</v>
      </c>
      <c r="G100">
        <v>20850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-0.39</v>
      </c>
      <c r="N100">
        <v>-0.39</v>
      </c>
      <c r="O100">
        <v>20.29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46284</v>
      </c>
      <c r="D101">
        <v>1253</v>
      </c>
      <c r="E101">
        <v>48</v>
      </c>
      <c r="F101">
        <v>47585</v>
      </c>
      <c r="G101">
        <v>4901</v>
      </c>
      <c r="H101">
        <v>0</v>
      </c>
      <c r="I101">
        <v>0</v>
      </c>
      <c r="J101">
        <v>0</v>
      </c>
      <c r="K101">
        <v>-0.83</v>
      </c>
      <c r="L101">
        <v>216.41</v>
      </c>
      <c r="M101">
        <v>-47.83</v>
      </c>
      <c r="N101">
        <v>0.9</v>
      </c>
      <c r="O101">
        <v>11.21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411</v>
      </c>
      <c r="D102">
        <v>0</v>
      </c>
      <c r="E102">
        <v>76</v>
      </c>
      <c r="F102">
        <v>487</v>
      </c>
      <c r="G102">
        <v>7</v>
      </c>
      <c r="H102">
        <v>0</v>
      </c>
      <c r="I102">
        <v>0</v>
      </c>
      <c r="J102">
        <v>0</v>
      </c>
      <c r="K102">
        <v>-21.71</v>
      </c>
      <c r="L102">
        <v>0</v>
      </c>
      <c r="M102">
        <v>230.43</v>
      </c>
      <c r="N102">
        <v>-11.13</v>
      </c>
      <c r="O102">
        <v>40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3760</v>
      </c>
      <c r="D103">
        <v>436554</v>
      </c>
      <c r="E103">
        <v>182637</v>
      </c>
      <c r="F103">
        <v>622951</v>
      </c>
      <c r="G103">
        <v>10310</v>
      </c>
      <c r="H103">
        <v>0</v>
      </c>
      <c r="I103">
        <v>0</v>
      </c>
      <c r="J103">
        <v>0</v>
      </c>
      <c r="K103">
        <v>17.06</v>
      </c>
      <c r="L103">
        <v>11.49</v>
      </c>
      <c r="M103">
        <v>-20.87</v>
      </c>
      <c r="N103">
        <v>-0.42</v>
      </c>
      <c r="O103">
        <v>-12.12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3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-50</v>
      </c>
      <c r="N105">
        <v>-50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64987</v>
      </c>
      <c r="D106">
        <v>1758087</v>
      </c>
      <c r="E106">
        <v>45888</v>
      </c>
      <c r="F106">
        <v>1868962</v>
      </c>
      <c r="G106">
        <v>11443</v>
      </c>
      <c r="H106">
        <v>0</v>
      </c>
      <c r="I106">
        <v>0</v>
      </c>
      <c r="J106">
        <v>0</v>
      </c>
      <c r="K106">
        <v>2.55</v>
      </c>
      <c r="L106">
        <v>-0.39</v>
      </c>
      <c r="M106">
        <v>27.73</v>
      </c>
      <c r="N106">
        <v>0.25</v>
      </c>
      <c r="O106">
        <v>13.75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5304501</v>
      </c>
      <c r="D107">
        <v>1999472</v>
      </c>
      <c r="E107">
        <v>74560</v>
      </c>
      <c r="F107">
        <v>30286505</v>
      </c>
      <c r="G107">
        <v>3935914</v>
      </c>
      <c r="H107">
        <v>31401</v>
      </c>
      <c r="I107">
        <v>41632353</v>
      </c>
      <c r="J107">
        <v>0</v>
      </c>
      <c r="K107">
        <v>12.74</v>
      </c>
      <c r="L107">
        <v>4.8</v>
      </c>
      <c r="M107">
        <v>0.18</v>
      </c>
      <c r="N107">
        <v>72.75</v>
      </c>
      <c r="O107">
        <v>9.45</v>
      </c>
      <c r="P107">
        <v>0.08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383749</v>
      </c>
      <c r="D109">
        <v>65442</v>
      </c>
      <c r="E109">
        <v>1287</v>
      </c>
      <c r="F109">
        <v>4823820</v>
      </c>
      <c r="G109">
        <v>4039507</v>
      </c>
      <c r="H109">
        <v>603</v>
      </c>
      <c r="I109">
        <v>9314408</v>
      </c>
      <c r="J109">
        <v>0</v>
      </c>
      <c r="K109">
        <v>4.12</v>
      </c>
      <c r="L109">
        <v>0.7</v>
      </c>
      <c r="M109">
        <v>0.01</v>
      </c>
      <c r="N109">
        <v>51.79</v>
      </c>
      <c r="O109">
        <v>43.37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3444</v>
      </c>
      <c r="D110">
        <v>108</v>
      </c>
      <c r="E110">
        <v>1</v>
      </c>
      <c r="F110">
        <v>8114</v>
      </c>
      <c r="G110">
        <v>7</v>
      </c>
      <c r="H110">
        <v>21</v>
      </c>
      <c r="I110">
        <v>11695</v>
      </c>
      <c r="J110">
        <v>0</v>
      </c>
      <c r="K110">
        <v>29.45</v>
      </c>
      <c r="L110">
        <v>0.92</v>
      </c>
      <c r="M110">
        <v>0.01</v>
      </c>
      <c r="N110">
        <v>69.38</v>
      </c>
      <c r="O110">
        <v>0.06</v>
      </c>
      <c r="P110">
        <v>0.18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323504</v>
      </c>
      <c r="D111">
        <v>543446</v>
      </c>
      <c r="E111">
        <v>33</v>
      </c>
      <c r="F111">
        <v>521819</v>
      </c>
      <c r="G111">
        <v>10079</v>
      </c>
      <c r="H111">
        <v>1054</v>
      </c>
      <c r="I111">
        <v>1399935</v>
      </c>
      <c r="J111">
        <v>0</v>
      </c>
      <c r="K111">
        <v>23.11</v>
      </c>
      <c r="L111">
        <v>38.82</v>
      </c>
      <c r="M111">
        <v>0</v>
      </c>
      <c r="N111">
        <v>37.27</v>
      </c>
      <c r="O111">
        <v>0.72</v>
      </c>
      <c r="P111">
        <v>0.08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290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294</v>
      </c>
      <c r="J112">
        <v>0</v>
      </c>
      <c r="K112">
        <v>98.64</v>
      </c>
      <c r="L112">
        <v>0</v>
      </c>
      <c r="M112">
        <v>0</v>
      </c>
      <c r="N112">
        <v>1.36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6105340</v>
      </c>
      <c r="D113">
        <v>2630822</v>
      </c>
      <c r="E113">
        <v>76788</v>
      </c>
      <c r="F113">
        <v>35703521</v>
      </c>
      <c r="G113">
        <v>8014909</v>
      </c>
      <c r="H113">
        <v>33212</v>
      </c>
      <c r="I113">
        <v>52564592</v>
      </c>
      <c r="J113">
        <v>0</v>
      </c>
      <c r="K113">
        <v>11.62</v>
      </c>
      <c r="L113">
        <v>5</v>
      </c>
      <c r="M113">
        <v>0.15</v>
      </c>
      <c r="N113">
        <v>67.92</v>
      </c>
      <c r="O113">
        <v>15.25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910061</v>
      </c>
      <c r="D114">
        <v>1286814</v>
      </c>
      <c r="E114">
        <v>3669</v>
      </c>
      <c r="F114">
        <v>159291</v>
      </c>
      <c r="G114">
        <v>179722</v>
      </c>
      <c r="H114">
        <v>8711</v>
      </c>
      <c r="I114">
        <v>2548268</v>
      </c>
      <c r="J114">
        <v>0</v>
      </c>
      <c r="K114">
        <v>35.72</v>
      </c>
      <c r="L114">
        <v>50.5</v>
      </c>
      <c r="M114">
        <v>0.14</v>
      </c>
      <c r="N114">
        <v>6.25</v>
      </c>
      <c r="O114">
        <v>7.05</v>
      </c>
      <c r="P114">
        <v>0.34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3950854</v>
      </c>
      <c r="D115">
        <v>1089404</v>
      </c>
      <c r="E115">
        <v>58468</v>
      </c>
      <c r="F115">
        <v>32787392</v>
      </c>
      <c r="G115">
        <v>7304942</v>
      </c>
      <c r="H115">
        <v>15909</v>
      </c>
      <c r="I115">
        <v>45206969</v>
      </c>
      <c r="J115">
        <v>0</v>
      </c>
      <c r="K115">
        <v>8.73</v>
      </c>
      <c r="L115">
        <v>2.41</v>
      </c>
      <c r="M115">
        <v>0.13</v>
      </c>
      <c r="N115">
        <v>72.53</v>
      </c>
      <c r="O115">
        <v>16.16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1244425</v>
      </c>
      <c r="D116">
        <v>254604</v>
      </c>
      <c r="E116">
        <v>14651</v>
      </c>
      <c r="F116">
        <v>2756838</v>
      </c>
      <c r="G116">
        <v>530245</v>
      </c>
      <c r="H116">
        <v>8592</v>
      </c>
      <c r="I116">
        <v>4809355</v>
      </c>
      <c r="J116">
        <v>0</v>
      </c>
      <c r="K116">
        <v>25.88</v>
      </c>
      <c r="L116">
        <v>5.29</v>
      </c>
      <c r="M116">
        <v>0.3</v>
      </c>
      <c r="N116">
        <v>57.32</v>
      </c>
      <c r="O116">
        <v>11.03</v>
      </c>
      <c r="P116">
        <v>0.18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240790</v>
      </c>
      <c r="D117">
        <v>770702</v>
      </c>
      <c r="E117">
        <v>85848</v>
      </c>
      <c r="F117">
        <v>434978</v>
      </c>
      <c r="G117">
        <v>4044</v>
      </c>
      <c r="H117">
        <v>215983</v>
      </c>
      <c r="I117">
        <v>1752345</v>
      </c>
      <c r="J117">
        <v>0</v>
      </c>
      <c r="K117">
        <v>13.74</v>
      </c>
      <c r="L117">
        <v>43.98</v>
      </c>
      <c r="M117">
        <v>4.9</v>
      </c>
      <c r="N117">
        <v>24.82</v>
      </c>
      <c r="O117">
        <v>0.23</v>
      </c>
      <c r="P117">
        <v>12.33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2768</v>
      </c>
      <c r="E119">
        <v>4517</v>
      </c>
      <c r="F119">
        <v>0</v>
      </c>
      <c r="G119">
        <v>0</v>
      </c>
      <c r="H119">
        <v>0</v>
      </c>
      <c r="I119">
        <v>7285</v>
      </c>
      <c r="J119">
        <v>0</v>
      </c>
      <c r="K119">
        <v>0</v>
      </c>
      <c r="L119">
        <v>38</v>
      </c>
      <c r="M119">
        <v>62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4610</v>
      </c>
      <c r="D120">
        <v>1019</v>
      </c>
      <c r="E120">
        <v>0</v>
      </c>
      <c r="F120">
        <v>0</v>
      </c>
      <c r="G120">
        <v>0</v>
      </c>
      <c r="H120">
        <v>20309</v>
      </c>
      <c r="I120">
        <v>25938</v>
      </c>
      <c r="J120">
        <v>0</v>
      </c>
      <c r="K120">
        <v>17.77</v>
      </c>
      <c r="L120">
        <v>3.93</v>
      </c>
      <c r="M120">
        <v>0</v>
      </c>
      <c r="N120">
        <v>0</v>
      </c>
      <c r="O120">
        <v>0</v>
      </c>
      <c r="P120">
        <v>78.3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212224</v>
      </c>
      <c r="D121">
        <v>310186</v>
      </c>
      <c r="E121">
        <v>45674</v>
      </c>
      <c r="F121">
        <v>116020</v>
      </c>
      <c r="G121">
        <v>6103</v>
      </c>
      <c r="H121">
        <v>93505</v>
      </c>
      <c r="I121">
        <v>783712</v>
      </c>
      <c r="J121">
        <v>0</v>
      </c>
      <c r="K121">
        <v>27.08</v>
      </c>
      <c r="L121">
        <v>39.58</v>
      </c>
      <c r="M121">
        <v>5.83</v>
      </c>
      <c r="N121">
        <v>14.8</v>
      </c>
      <c r="O121">
        <v>0.78</v>
      </c>
      <c r="P121">
        <v>11.93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501118</v>
      </c>
      <c r="D122">
        <v>1418238</v>
      </c>
      <c r="E122">
        <v>136039</v>
      </c>
      <c r="F122">
        <v>584188</v>
      </c>
      <c r="G122">
        <v>11239</v>
      </c>
      <c r="H122">
        <v>335208</v>
      </c>
      <c r="I122">
        <v>2986030</v>
      </c>
      <c r="J122">
        <v>0</v>
      </c>
      <c r="K122">
        <v>16.77</v>
      </c>
      <c r="L122">
        <v>47.5</v>
      </c>
      <c r="M122">
        <v>4.56</v>
      </c>
      <c r="N122">
        <v>19.56</v>
      </c>
      <c r="O122">
        <v>0.38</v>
      </c>
      <c r="P122">
        <v>11.23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6606458</v>
      </c>
      <c r="D123">
        <v>4049060</v>
      </c>
      <c r="E123">
        <v>212827</v>
      </c>
      <c r="F123">
        <v>36287709</v>
      </c>
      <c r="G123">
        <v>8026148</v>
      </c>
      <c r="H123">
        <v>368420</v>
      </c>
      <c r="I123">
        <v>55550622</v>
      </c>
      <c r="J123">
        <v>0</v>
      </c>
      <c r="K123">
        <v>11.9</v>
      </c>
      <c r="L123">
        <v>7.29</v>
      </c>
      <c r="M123">
        <v>0.38</v>
      </c>
      <c r="N123">
        <v>65.32</v>
      </c>
      <c r="O123">
        <v>14.45</v>
      </c>
      <c r="P123">
        <v>0.66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382989</v>
      </c>
      <c r="D124">
        <v>176519</v>
      </c>
      <c r="E124">
        <v>11954</v>
      </c>
      <c r="F124">
        <v>352135</v>
      </c>
      <c r="G124">
        <v>30880</v>
      </c>
      <c r="H124">
        <v>1066</v>
      </c>
      <c r="I124">
        <v>955543</v>
      </c>
      <c r="J124">
        <v>0</v>
      </c>
      <c r="K124">
        <v>40.09</v>
      </c>
      <c r="L124">
        <v>18.47</v>
      </c>
      <c r="M124">
        <v>1.25</v>
      </c>
      <c r="N124">
        <v>36.85</v>
      </c>
      <c r="O124">
        <v>3.23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41065</v>
      </c>
      <c r="D125">
        <v>23094</v>
      </c>
      <c r="E125">
        <v>1179</v>
      </c>
      <c r="F125">
        <v>26352</v>
      </c>
      <c r="G125">
        <v>282181</v>
      </c>
      <c r="H125">
        <v>128</v>
      </c>
      <c r="I125">
        <v>373999</v>
      </c>
      <c r="J125">
        <v>0</v>
      </c>
      <c r="K125">
        <v>10.98</v>
      </c>
      <c r="L125">
        <v>6.17</v>
      </c>
      <c r="M125">
        <v>0.32</v>
      </c>
      <c r="N125">
        <v>7.05</v>
      </c>
      <c r="O125">
        <v>75.45</v>
      </c>
      <c r="P125">
        <v>0.03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90142</v>
      </c>
      <c r="D126">
        <v>22354</v>
      </c>
      <c r="E126">
        <v>907</v>
      </c>
      <c r="F126">
        <v>63263</v>
      </c>
      <c r="G126">
        <v>29402</v>
      </c>
      <c r="H126">
        <v>133</v>
      </c>
      <c r="I126">
        <v>206201</v>
      </c>
      <c r="J126">
        <v>0</v>
      </c>
      <c r="K126">
        <v>43.72</v>
      </c>
      <c r="L126">
        <v>10.84</v>
      </c>
      <c r="M126">
        <v>0.44</v>
      </c>
      <c r="N126">
        <v>30.68</v>
      </c>
      <c r="O126">
        <v>14.26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43494</v>
      </c>
      <c r="D127">
        <v>333563</v>
      </c>
      <c r="E127">
        <v>0</v>
      </c>
      <c r="F127">
        <v>33190</v>
      </c>
      <c r="G127">
        <v>1092</v>
      </c>
      <c r="H127">
        <v>5411</v>
      </c>
      <c r="I127">
        <v>416750</v>
      </c>
      <c r="J127">
        <v>0</v>
      </c>
      <c r="K127">
        <v>10.44</v>
      </c>
      <c r="L127">
        <v>80.04</v>
      </c>
      <c r="M127">
        <v>0</v>
      </c>
      <c r="N127">
        <v>7.96</v>
      </c>
      <c r="O127">
        <v>0.26</v>
      </c>
      <c r="P127">
        <v>1.3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81320</v>
      </c>
      <c r="D128">
        <v>717</v>
      </c>
      <c r="E128">
        <v>2793</v>
      </c>
      <c r="F128">
        <v>1241269</v>
      </c>
      <c r="G128">
        <v>399897</v>
      </c>
      <c r="H128">
        <v>138449</v>
      </c>
      <c r="I128">
        <v>1864445</v>
      </c>
      <c r="J128">
        <v>0</v>
      </c>
      <c r="K128">
        <v>4.35</v>
      </c>
      <c r="L128">
        <v>0.04</v>
      </c>
      <c r="M128">
        <v>0.15</v>
      </c>
      <c r="N128">
        <v>66.58</v>
      </c>
      <c r="O128">
        <v>21.45</v>
      </c>
      <c r="P128">
        <v>7.43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18.07</v>
      </c>
      <c r="L129">
        <v>11.16</v>
      </c>
      <c r="M129">
        <v>184.27</v>
      </c>
      <c r="N129">
        <v>47.74</v>
      </c>
      <c r="O129">
        <v>-2.25</v>
      </c>
      <c r="P129">
        <v>-20</v>
      </c>
      <c r="Q129">
        <v>30.57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6.72</v>
      </c>
      <c r="L130">
        <v>-32.87</v>
      </c>
      <c r="M130">
        <v>58.96</v>
      </c>
      <c r="N130">
        <v>-1.58</v>
      </c>
      <c r="O130">
        <v>-8.7</v>
      </c>
      <c r="P130">
        <v>71.29</v>
      </c>
      <c r="Q130">
        <v>0.29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80.5</v>
      </c>
      <c r="L131">
        <v>86.64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2.62</v>
      </c>
      <c r="L132">
        <v>0.4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5.61</v>
      </c>
      <c r="L133">
        <v>8.31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3.91</v>
      </c>
      <c r="L134">
        <v>1.94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7.19</v>
      </c>
      <c r="L136">
        <v>2.71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Consalvi</dc:creator>
  <cp:keywords/>
  <dc:description/>
  <cp:lastModifiedBy>Visani Caterina</cp:lastModifiedBy>
  <cp:lastPrinted>2014-12-19T11:29:49Z</cp:lastPrinted>
  <dcterms:created xsi:type="dcterms:W3CDTF">2014-12-05T11:43:30Z</dcterms:created>
  <dcterms:modified xsi:type="dcterms:W3CDTF">2014-12-19T11:30:01Z</dcterms:modified>
  <cp:category/>
  <cp:version/>
  <cp:contentType/>
  <cp:contentStatus/>
</cp:coreProperties>
</file>